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J169" i="24"/>
  <c r="C169" i="24"/>
  <c r="E169" i="24"/>
  <c r="P169" i="4"/>
  <c r="N169" i="4" s="1"/>
  <c r="J169" i="4"/>
  <c r="G169" i="4"/>
  <c r="E169" i="4"/>
  <c r="C169" i="4"/>
  <c r="E169" i="23"/>
  <c r="D169" i="23"/>
  <c r="C169" i="23"/>
  <c r="C169" i="5"/>
  <c r="E169" i="5"/>
  <c r="D169" i="5"/>
  <c r="H169" i="24" l="1"/>
  <c r="D169" i="24"/>
  <c r="F169" i="24"/>
  <c r="H169" i="4"/>
  <c r="D169" i="4"/>
  <c r="F169" i="4"/>
  <c r="P168" i="24"/>
  <c r="N168" i="24" s="1"/>
  <c r="G168" i="24"/>
  <c r="J168" i="24"/>
  <c r="F168" i="24"/>
  <c r="E168" i="24"/>
  <c r="P168" i="4"/>
  <c r="N168" i="4" s="1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H168" i="24" l="1"/>
  <c r="D168" i="24"/>
  <c r="C168" i="24"/>
  <c r="D168" i="4"/>
  <c r="P167" i="24"/>
  <c r="N167" i="24" s="1"/>
  <c r="J167" i="24"/>
  <c r="H167" i="24" s="1"/>
  <c r="G167" i="24"/>
  <c r="F167" i="24"/>
  <c r="E167" i="24"/>
  <c r="C167" i="24"/>
  <c r="P167" i="4"/>
  <c r="N167" i="4" s="1"/>
  <c r="E167" i="4"/>
  <c r="J167" i="4"/>
  <c r="H167" i="4" s="1"/>
  <c r="G167" i="4"/>
  <c r="F167" i="4"/>
  <c r="C167" i="4"/>
  <c r="D167" i="23"/>
  <c r="E167" i="23"/>
  <c r="C167" i="23"/>
  <c r="E167" i="5"/>
  <c r="D167" i="5"/>
  <c r="C167" i="5"/>
  <c r="D167" i="24" l="1"/>
  <c r="D167" i="4"/>
  <c r="P166" i="24"/>
  <c r="N166" i="24" s="1"/>
  <c r="G166" i="24"/>
  <c r="J166" i="24"/>
  <c r="C166" i="24"/>
  <c r="E166" i="24"/>
  <c r="P166" i="4"/>
  <c r="J166" i="4"/>
  <c r="G166" i="4"/>
  <c r="F166" i="4"/>
  <c r="C166" i="4"/>
  <c r="C166" i="23"/>
  <c r="E166" i="23"/>
  <c r="D166" i="23"/>
  <c r="E166" i="5"/>
  <c r="D166" i="5"/>
  <c r="C166" i="5"/>
  <c r="H166" i="24" l="1"/>
  <c r="D166" i="24"/>
  <c r="F166" i="24"/>
  <c r="H166" i="4"/>
  <c r="D166" i="4"/>
  <c r="N166" i="4"/>
  <c r="E166" i="4"/>
  <c r="P165" i="24"/>
  <c r="F165" i="24"/>
  <c r="J165" i="24"/>
  <c r="G165" i="24"/>
  <c r="C165" i="24"/>
  <c r="P165" i="4"/>
  <c r="F165" i="4"/>
  <c r="J165" i="4"/>
  <c r="G165" i="4"/>
  <c r="E165" i="4"/>
  <c r="C165" i="4"/>
  <c r="E165" i="23"/>
  <c r="D165" i="23"/>
  <c r="C165" i="23"/>
  <c r="E165" i="5"/>
  <c r="D165" i="5"/>
  <c r="C165" i="5"/>
  <c r="N165" i="24" l="1"/>
  <c r="H165" i="24"/>
  <c r="D165" i="24"/>
  <c r="E165" i="24"/>
  <c r="N165" i="4"/>
  <c r="H165" i="4"/>
  <c r="D165" i="4"/>
  <c r="P164" i="24"/>
  <c r="N164" i="24" s="1"/>
  <c r="E164" i="24"/>
  <c r="J164" i="24"/>
  <c r="H164" i="24" s="1"/>
  <c r="G164" i="24"/>
  <c r="C164" i="24"/>
  <c r="P164" i="4"/>
  <c r="N164" i="4" s="1"/>
  <c r="G164" i="4"/>
  <c r="J164" i="4"/>
  <c r="C164" i="4"/>
  <c r="E164" i="4"/>
  <c r="D164" i="23"/>
  <c r="E164" i="23"/>
  <c r="C164" i="23"/>
  <c r="E164" i="5"/>
  <c r="D164" i="5"/>
  <c r="C164" i="5"/>
  <c r="F164" i="24" l="1"/>
  <c r="D164" i="24"/>
  <c r="H164" i="4"/>
  <c r="D164" i="4"/>
  <c r="F164" i="4"/>
  <c r="P163" i="24"/>
  <c r="N163" i="24"/>
  <c r="F163" i="24"/>
  <c r="J163" i="24"/>
  <c r="G163" i="24"/>
  <c r="C163" i="24"/>
  <c r="P163" i="4"/>
  <c r="N163" i="4" s="1"/>
  <c r="J163" i="4"/>
  <c r="H163" i="4" s="1"/>
  <c r="G163" i="4"/>
  <c r="F163" i="4"/>
  <c r="E163" i="4"/>
  <c r="C163" i="4"/>
  <c r="E163" i="23"/>
  <c r="D163" i="23"/>
  <c r="C163" i="23"/>
  <c r="E163" i="5"/>
  <c r="D163" i="5"/>
  <c r="C163" i="5"/>
  <c r="H163" i="24" l="1"/>
  <c r="D163" i="24"/>
  <c r="E163" i="24"/>
  <c r="D163" i="4"/>
  <c r="P162" i="24"/>
  <c r="F162" i="24"/>
  <c r="J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N162" i="24" l="1"/>
  <c r="H162" i="24"/>
  <c r="D162" i="24"/>
  <c r="G162" i="24"/>
  <c r="E162" i="24"/>
  <c r="D162" i="4"/>
  <c r="P161" i="24"/>
  <c r="N161" i="24" s="1"/>
  <c r="J161" i="24"/>
  <c r="G161" i="24"/>
  <c r="E161" i="24"/>
  <c r="C161" i="24"/>
  <c r="P161" i="4"/>
  <c r="J161" i="4"/>
  <c r="H161" i="4" s="1"/>
  <c r="G161" i="4"/>
  <c r="F161" i="4"/>
  <c r="E161" i="4"/>
  <c r="C161" i="4"/>
  <c r="E161" i="23"/>
  <c r="D161" i="23"/>
  <c r="C161" i="23"/>
  <c r="E161" i="5"/>
  <c r="D161" i="5"/>
  <c r="C161" i="5"/>
  <c r="H161" i="24" l="1"/>
  <c r="D161" i="24"/>
  <c r="F161" i="24"/>
  <c r="N161" i="4"/>
  <c r="D161" i="4"/>
  <c r="P160" i="24"/>
  <c r="N160" i="24" s="1"/>
  <c r="G160" i="24"/>
  <c r="J160" i="24"/>
  <c r="C160" i="24"/>
  <c r="E160" i="24"/>
  <c r="P160" i="4"/>
  <c r="N160" i="4" s="1"/>
  <c r="J160" i="4"/>
  <c r="H160" i="4" s="1"/>
  <c r="G160" i="4"/>
  <c r="F160" i="4"/>
  <c r="E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G159" i="24"/>
  <c r="J159" i="24"/>
  <c r="C159" i="24"/>
  <c r="E159" i="24"/>
  <c r="P159" i="4"/>
  <c r="F159" i="4"/>
  <c r="J159" i="4"/>
  <c r="C159" i="4"/>
  <c r="C159" i="23"/>
  <c r="E159" i="23"/>
  <c r="D159" i="23"/>
  <c r="E159" i="5"/>
  <c r="D159" i="5"/>
  <c r="C159" i="5"/>
  <c r="N159" i="4" l="1"/>
  <c r="D159" i="24"/>
  <c r="H159" i="24"/>
  <c r="F159" i="24"/>
  <c r="H159" i="4"/>
  <c r="D159" i="4"/>
  <c r="G159" i="4"/>
  <c r="E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J156" i="4"/>
  <c r="G156" i="4"/>
  <c r="E156" i="4"/>
  <c r="C156" i="4"/>
  <c r="E156" i="23"/>
  <c r="D156" i="23"/>
  <c r="C156" i="23"/>
  <c r="E156" i="5"/>
  <c r="D156" i="5"/>
  <c r="C156" i="5"/>
  <c r="D156" i="24" l="1"/>
  <c r="D156" i="4"/>
  <c r="H156" i="4"/>
  <c r="F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G154" i="24"/>
  <c r="J154" i="24"/>
  <c r="C154" i="24"/>
  <c r="E154" i="24"/>
  <c r="P154" i="4"/>
  <c r="N154" i="4" s="1"/>
  <c r="G154" i="4"/>
  <c r="F154" i="4"/>
  <c r="C154" i="4"/>
  <c r="E154" i="4"/>
  <c r="E154" i="23"/>
  <c r="D154" i="23"/>
  <c r="C154" i="23"/>
  <c r="E154" i="5"/>
  <c r="D154" i="5"/>
  <c r="C154" i="5"/>
  <c r="H154" i="24" l="1"/>
  <c r="D154" i="24"/>
  <c r="F154" i="24"/>
  <c r="J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H154" i="4" l="1"/>
  <c r="D154" i="4"/>
  <c r="D153" i="24"/>
  <c r="D153" i="4"/>
  <c r="P152" i="24"/>
  <c r="N152" i="24" s="1"/>
  <c r="E152" i="24"/>
  <c r="J152" i="24"/>
  <c r="H152" i="24" s="1"/>
  <c r="G152" i="24"/>
  <c r="F152" i="24"/>
  <c r="C152" i="24"/>
  <c r="G152" i="4"/>
  <c r="F152" i="4"/>
  <c r="J152" i="4"/>
  <c r="C152" i="4"/>
  <c r="E152" i="23"/>
  <c r="D152" i="23"/>
  <c r="C152" i="23"/>
  <c r="E152" i="5"/>
  <c r="D152" i="5"/>
  <c r="C152" i="5"/>
  <c r="D152" i="24" l="1"/>
  <c r="H152" i="4"/>
  <c r="P152" i="4"/>
  <c r="N152" i="4" s="1"/>
  <c r="E152" i="4"/>
  <c r="G151" i="24"/>
  <c r="P151" i="24"/>
  <c r="N151" i="24" s="1"/>
  <c r="E151" i="24"/>
  <c r="J151" i="24"/>
  <c r="H151" i="24" s="1"/>
  <c r="C151" i="24"/>
  <c r="P151" i="4"/>
  <c r="C151" i="4"/>
  <c r="E151" i="4"/>
  <c r="J151" i="4"/>
  <c r="H151" i="4" s="1"/>
  <c r="G151" i="4"/>
  <c r="E151" i="23"/>
  <c r="D151" i="23"/>
  <c r="C151" i="23"/>
  <c r="E151" i="5"/>
  <c r="D151" i="5"/>
  <c r="C151" i="5"/>
  <c r="D152" i="4" l="1"/>
  <c r="F151" i="24"/>
  <c r="D151" i="24"/>
  <c r="F151" i="4"/>
  <c r="N151" i="4"/>
  <c r="D151" i="4"/>
  <c r="P150" i="24"/>
  <c r="N150" i="24" s="1"/>
  <c r="E150" i="24"/>
  <c r="J150" i="24"/>
  <c r="H150" i="24" s="1"/>
  <c r="G150" i="24"/>
  <c r="F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N150" i="4" l="1"/>
  <c r="D150" i="24"/>
  <c r="H150" i="4"/>
  <c r="D150" i="4"/>
  <c r="E150" i="4"/>
  <c r="P149" i="24"/>
  <c r="F149" i="24"/>
  <c r="J149" i="24"/>
  <c r="G149" i="24"/>
  <c r="C149" i="24"/>
  <c r="G149" i="4"/>
  <c r="P149" i="4"/>
  <c r="N149" i="4" s="1"/>
  <c r="E149" i="4"/>
  <c r="J149" i="4"/>
  <c r="H149" i="4" s="1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D147" i="24" l="1"/>
  <c r="D147" i="4"/>
  <c r="P146" i="24"/>
  <c r="N146" i="24" s="1"/>
  <c r="E146" i="24"/>
  <c r="J146" i="24"/>
  <c r="H146" i="24" s="1"/>
  <c r="G146" i="24"/>
  <c r="F146" i="24"/>
  <c r="C146" i="24"/>
  <c r="P146" i="4"/>
  <c r="F146" i="4"/>
  <c r="J146" i="4"/>
  <c r="G146" i="4"/>
  <c r="C146" i="4"/>
  <c r="E146" i="23"/>
  <c r="D146" i="23"/>
  <c r="C146" i="23"/>
  <c r="E146" i="5"/>
  <c r="D146" i="5"/>
  <c r="C146" i="5"/>
  <c r="D146" i="24" l="1"/>
  <c r="N146" i="4"/>
  <c r="H146" i="4"/>
  <c r="D146" i="4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C145" i="4" l="1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G141" i="24"/>
  <c r="F141" i="4"/>
  <c r="C141" i="4"/>
  <c r="D141" i="23"/>
  <c r="C141" i="23"/>
  <c r="E141" i="5"/>
  <c r="C141" i="5"/>
  <c r="E141" i="23" l="1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C140" i="23"/>
  <c r="E140" i="23"/>
  <c r="D140" i="23"/>
  <c r="E140" i="5"/>
  <c r="D140" i="5"/>
  <c r="C140" i="5"/>
  <c r="D141" i="24" l="1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D137" i="5"/>
  <c r="C137" i="5"/>
  <c r="E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F129" i="24"/>
  <c r="E129" i="24"/>
  <c r="C129" i="24"/>
  <c r="G129" i="4"/>
  <c r="F129" i="4"/>
  <c r="E129" i="4"/>
  <c r="C129" i="4"/>
  <c r="E129" i="23"/>
  <c r="D129" i="23"/>
  <c r="C129" i="23"/>
  <c r="E129" i="5"/>
  <c r="C129" i="5"/>
  <c r="D130" i="24" l="1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D128" i="23"/>
  <c r="C128" i="23"/>
  <c r="E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/>
  <c r="P126" i="24" l="1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<sst xmlns="http://schemas.openxmlformats.org/spreadsheetml/2006/main" count="1891" uniqueCount="272">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</sst>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232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232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232</v>
      </c>
    </row>
    <row r="6" spans="1:23" ht="12.75" customHeight="1">
      <c r="A6" s="239" t="s">
        <v>0</v>
      </c>
      <c r="B6" s="243" t="s">
        <v>1</v>
      </c>
      <c r="C6" s="247" t="s">
        <v>50</v>
      </c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9"/>
    </row>
    <row r="7" spans="1:23" s="48" customFormat="1" ht="12.75" customHeight="1">
      <c r="A7" s="240"/>
      <c r="B7" s="244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35" t="s">
        <v>265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6" t="s">
        <v>35</v>
      </c>
      <c r="T7" s="232" t="s">
        <v>34</v>
      </c>
    </row>
    <row r="8" spans="1:23" s="48" customFormat="1" ht="12.75" customHeight="1">
      <c r="A8" s="241"/>
      <c r="B8" s="245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7"/>
      <c r="T8" s="233"/>
    </row>
    <row r="9" spans="1:23" s="48" customFormat="1" ht="71.25" customHeight="1">
      <c r="A9" s="242"/>
      <c r="B9" s="246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8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216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>
      <c r="A158" s="54">
        <v>45017</v>
      </c>
      <c r="B158" s="155">
        <v>2</v>
      </c>
      <c r="C158" s="155">
        <v>3</v>
      </c>
      <c r="D158" s="162">
        <v>193</v>
      </c>
    </row>
    <row r="159" spans="1:4" ht="14.4">
      <c r="A159" s="54">
        <v>45047</v>
      </c>
      <c r="B159" s="155">
        <v>2</v>
      </c>
      <c r="C159" s="155">
        <v>3</v>
      </c>
      <c r="D159" s="162">
        <v>193</v>
      </c>
    </row>
    <row r="160" spans="1:4" ht="14.4">
      <c r="A160" s="54">
        <v>45078</v>
      </c>
      <c r="B160" s="155">
        <v>2</v>
      </c>
      <c r="C160" s="155">
        <v>3</v>
      </c>
      <c r="D160" s="162">
        <v>173</v>
      </c>
    </row>
    <row r="161" spans="1:4" ht="14.4">
      <c r="A161" s="54">
        <v>45108</v>
      </c>
      <c r="B161" s="155">
        <v>2</v>
      </c>
      <c r="C161" s="155">
        <v>3</v>
      </c>
      <c r="D161" s="162">
        <v>173</v>
      </c>
    </row>
    <row r="162" spans="1:4" ht="14.4">
      <c r="A162" s="54">
        <v>45139</v>
      </c>
      <c r="B162" s="155">
        <v>2</v>
      </c>
      <c r="C162" s="155">
        <v>3</v>
      </c>
      <c r="D162" s="162">
        <v>173</v>
      </c>
    </row>
    <row r="163" spans="1:4" ht="14.4">
      <c r="A163" s="54">
        <v>45170</v>
      </c>
      <c r="B163" s="155">
        <v>2</v>
      </c>
      <c r="C163" s="155">
        <v>3</v>
      </c>
      <c r="D163" s="162">
        <v>172</v>
      </c>
    </row>
    <row r="164" spans="1:4" ht="14.4">
      <c r="A164" s="54">
        <v>45200</v>
      </c>
      <c r="B164" s="155">
        <v>2</v>
      </c>
      <c r="C164" s="155">
        <v>3</v>
      </c>
      <c r="D164" s="162">
        <v>172</v>
      </c>
    </row>
    <row r="165" spans="1:4" ht="14.4">
      <c r="A165" s="54">
        <v>45231</v>
      </c>
      <c r="B165" s="155">
        <v>2</v>
      </c>
      <c r="C165" s="155">
        <v>3</v>
      </c>
      <c r="D165" s="162">
        <v>172</v>
      </c>
    </row>
    <row r="166" spans="1:4" ht="14.4">
      <c r="A166" s="54">
        <v>45261</v>
      </c>
      <c r="B166" s="155">
        <v>2</v>
      </c>
      <c r="C166" s="155">
        <v>3</v>
      </c>
      <c r="D166" s="162">
        <v>170</v>
      </c>
    </row>
    <row r="167" spans="1:4" ht="14.4">
      <c r="A167" s="54">
        <v>45292</v>
      </c>
      <c r="B167" s="155">
        <v>2</v>
      </c>
      <c r="C167" s="155">
        <v>3</v>
      </c>
      <c r="D167" s="162">
        <v>170</v>
      </c>
    </row>
    <row r="168" spans="1:4" ht="14.4">
      <c r="A168" s="54">
        <v>45323</v>
      </c>
      <c r="B168" s="155">
        <v>2</v>
      </c>
      <c r="C168" s="155">
        <v>3</v>
      </c>
      <c r="D168" s="162">
        <v>170</v>
      </c>
    </row>
    <row r="169" spans="1:4" ht="14.4">
      <c r="A169" s="54">
        <v>45352</v>
      </c>
      <c r="B169" s="155">
        <v>2</v>
      </c>
      <c r="C169" s="155">
        <v>3</v>
      </c>
      <c r="D169" s="162">
        <v>162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165</v>
      </c>
      <c r="B1" s="62">
        <v>2024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82" t="s">
        <v>122</v>
      </c>
      <c r="B3" s="182"/>
      <c r="C3" s="182"/>
      <c r="D3" s="182"/>
      <c r="E3" s="182"/>
      <c r="F3" s="182"/>
      <c r="G3" s="182"/>
      <c r="J3" s="64" t="s">
        <v>165</v>
      </c>
      <c r="K3" s="64">
        <v>3</v>
      </c>
      <c r="M3" s="64">
        <v>2013</v>
      </c>
    </row>
    <row r="4" spans="1:16380">
      <c r="A4" s="183" t="s">
        <v>119</v>
      </c>
      <c r="B4" s="183"/>
      <c r="C4" s="183"/>
      <c r="D4" s="183"/>
      <c r="E4" s="183"/>
      <c r="F4" s="183"/>
      <c r="G4" s="183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82" t="s">
        <v>182</v>
      </c>
      <c r="B5" s="182"/>
      <c r="C5" s="182"/>
      <c r="D5" s="182"/>
      <c r="E5" s="182"/>
      <c r="F5" s="182"/>
      <c r="G5" s="182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82">
        <f>DATE(B1,VLOOKUP(A1,$J$1:$K$12,2,0),1)</f>
        <v>45352</v>
      </c>
      <c r="B6" s="182"/>
      <c r="C6" s="182"/>
      <c r="D6" s="182"/>
      <c r="E6" s="182"/>
      <c r="F6" s="182"/>
      <c r="G6" s="182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84" t="s">
        <v>114</v>
      </c>
      <c r="B8" s="186" t="s">
        <v>231</v>
      </c>
      <c r="C8" s="186"/>
      <c r="D8" s="186"/>
      <c r="E8" s="186" t="s">
        <v>170</v>
      </c>
      <c r="F8" s="186"/>
      <c r="G8" s="187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85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2024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734445.87388590002</v>
      </c>
      <c r="C11" s="86">
        <f>IF(ISERROR(VLOOKUP($A$6,'Кредити НФК'!$A$10:$M$200,2,0)),"–",VLOOKUP($A$6,'Кредити НФК'!$A$10:$M$200,2,0))</f>
        <v>13183.047144579999</v>
      </c>
      <c r="D11" s="87">
        <f t="shared" ref="D11:D16" si="0">IF(ISERROR(C11/B11*100),"–",C11/B11*100)</f>
        <v>1.7949651040762813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-7.3961560675563192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0.59396187824060576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0.57179976126127485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499835.36826587003</v>
      </c>
      <c r="C12" s="86">
        <f>IF(ISERROR(VLOOKUP($A$6,'Кредити НФК'!$A$10:$M$200,6,0)),"–",VLOOKUP($A$6,'Кредити НФК'!$A$10:$M$200,6,0))</f>
        <v>8136.6527474300001</v>
      </c>
      <c r="D12" s="87">
        <f t="shared" si="0"/>
        <v>1.6278665464709554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0.55893843638443741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4.2331998005997349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1.2317525164335876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234610.50562002999</v>
      </c>
      <c r="C13" s="86">
        <f>IF(ISERROR(VLOOKUP($A$6,'Кредити НФК'!$A$10:$M$200,10,0)),"–",VLOOKUP($A$6,'Кредити НФК'!$A$10:$M$200,10,0))</f>
        <v>5046.3943971500003</v>
      </c>
      <c r="D13" s="87">
        <f t="shared" si="0"/>
        <v>2.1509669329654955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-17.871817793563423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-4.7671603149192237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-0.47435439942682933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251193.41652028999</v>
      </c>
      <c r="C14" s="86">
        <f>IF(ISERROR(VLOOKUP($A$6,'Кредити ДГ'!$A$10:$M$200,2,0)),"–",VLOOKUP($A$6,'Кредити ДГ'!$A$10:$M$200,2,0))</f>
        <v>6092.2371279999998</v>
      </c>
      <c r="D14" s="87">
        <f t="shared" si="0"/>
        <v>2.4253171967617644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-12.818494083566392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-2.5586437754291325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-1.380173740430692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238488.11980111001</v>
      </c>
      <c r="C15" s="86">
        <f>IF(ISERROR(VLOOKUP($A$6,'Кредити ДГ'!$A$10:$M$200,6,0)),"–",VLOOKUP($A$6,'Кредити ДГ'!$A$10:$M$200,6,0))</f>
        <v>5889.0715046100004</v>
      </c>
      <c r="D15" s="87">
        <f t="shared" si="0"/>
        <v>2.4693353738212456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-13.128248156910999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-2.6809681797323179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-1.4274096977707273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12705.29671918</v>
      </c>
      <c r="C16" s="93">
        <f>IF(ISERROR(VLOOKUP($A$6,'Кредити ДГ'!$A$10:$M$200,10,0)),"–",VLOOKUP($A$6,'Кредити ДГ'!$A$10:$M$200,10,0))</f>
        <v>203.16562339000001</v>
      </c>
      <c r="D16" s="94">
        <f t="shared" si="0"/>
        <v>1.5990624058649479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-2.7691134830062083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1.1258173358606172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8.9859692119773626E-3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1070116.66968392</v>
      </c>
      <c r="C18" s="86">
        <f>IF(ISERROR(VLOOKUP($A$6,'Депозити НФК'!$A$10:$S$200,2,0)),"–",VLOOKUP($A$6,'Депозити НФК'!$A$10:$S$200,2,0))</f>
        <v>18452.56818247</v>
      </c>
      <c r="D18" s="87">
        <f>IF(ISERROR(C18/B18*100),"–",C18/B18*100)</f>
        <v>1.7243510642554825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33.570917162195173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-6.5443974409483729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-4.8442770618220692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766718.42511713994</v>
      </c>
      <c r="C19" s="86">
        <f>IF(ISERROR(VLOOKUP($A$6,'Депозити НФК'!$A$10:$S$200,8,0)),"–",VLOOKUP($A$6,'Депозити НФК'!$A$10:$S$200,8,0))</f>
        <v>12404.189971629999</v>
      </c>
      <c r="D19" s="87">
        <f t="shared" ref="D19:D23" si="1">IF(ISERROR(C19/B19*100),"–",C19/B19*100)</f>
        <v>1.6178286011236622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35.977566216854484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-4.5972183831802056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-7.8578891176741479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303398.24456678005</v>
      </c>
      <c r="C20" s="86">
        <f>IF(ISERROR(VLOOKUP($A$6,'Депозити НФК'!$A$10:$S$200,14,0)),"–",VLOOKUP($A$6,'Депозити НФК'!$A$10:$S$200,14,0))</f>
        <v>6048.3782108400001</v>
      </c>
      <c r="D20" s="87">
        <f t="shared" si="1"/>
        <v>1.9935442340730847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28.892461819621161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-10.299063348080011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1.9971498597751776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1219831.0966803001</v>
      </c>
      <c r="C21" s="86">
        <f>IF(ISERROR(VLOOKUP($A$6,'Депозити ДГ'!$A$10:$S$200,2,0)),"–",VLOOKUP($A$6,'Депозити ДГ'!$A$10:$S$200,2,0))</f>
        <v>43651.173210089997</v>
      </c>
      <c r="D21" s="87">
        <f t="shared" si="1"/>
        <v>3.5784604384069358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11.28232828627192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-0.25462940965773839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1.3180314066029553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787041.49556210986</v>
      </c>
      <c r="C22" s="86">
        <f>IF(ISERROR(VLOOKUP($A$6,'Депозити ДГ'!$A$10:$S$200,8,0)),"–",VLOOKUP($A$6,'Депозити ДГ'!$A$10:$S$200,8,0))</f>
        <v>30961.375584430003</v>
      </c>
      <c r="D22" s="87">
        <f t="shared" si="1"/>
        <v>3.9338936713009267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18.268086986898879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0.31408102898429036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1.144363777453421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432789.6011181901</v>
      </c>
      <c r="C23" s="93">
        <f>IF(ISERROR(VLOOKUP($A$6,'Депозити ДГ'!$A$10:$S$200,14,0)),"–",VLOOKUP($A$6,'Депозити ДГ'!$A$10:$S$200,14,0))</f>
        <v>12689.79762566</v>
      </c>
      <c r="D23" s="94">
        <f t="shared" si="1"/>
        <v>2.9320939303702342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-2.7350819904726649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-1.6155145470492016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1.7442699313553049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76" t="s">
        <v>114</v>
      </c>
      <c r="B25" s="177"/>
      <c r="C25" s="177"/>
      <c r="D25" s="177"/>
      <c r="E25" s="178" t="s">
        <v>123</v>
      </c>
      <c r="F25" s="178"/>
      <c r="G25" s="179"/>
      <c r="J25" s="104"/>
      <c r="K25" s="104"/>
      <c r="L25" s="104"/>
      <c r="M25" s="64"/>
    </row>
    <row r="26" spans="1:13" s="1" customFormat="1" ht="27.75" customHeight="1">
      <c r="A26" s="176"/>
      <c r="B26" s="177"/>
      <c r="C26" s="177"/>
      <c r="D26" s="177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0" t="s">
        <v>124</v>
      </c>
      <c r="B27" s="180"/>
      <c r="C27" s="180"/>
      <c r="D27" s="180"/>
      <c r="E27" s="180"/>
      <c r="F27" s="180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15.844200000000001</v>
      </c>
      <c r="F28" s="88">
        <f>IF(ISERROR(VLOOKUP($A$6,'% ставки за кредитами НФК'!$A$10:$S$200,2,0)),"–",VLOOKUP($A$6,'% ставки за кредитами НФК'!$A$10:$S$200,2,0))</f>
        <v>17.277799999999999</v>
      </c>
      <c r="G28" s="88">
        <f>IF(ISERROR(IF(F28=0,"–",F28-E28)),"–",IF(F28=0,"–",F28-E28))</f>
        <v>1.4335999999999984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16.866199999999999</v>
      </c>
      <c r="F29" s="88">
        <f>IF(ISERROR(VLOOKUP($A$6,'% ставки за кредитами НФК'!$A$10:$S$200,8,0)),"–",VLOOKUP($A$6,'% ставки за кредитами НФК'!$A$10:$S$200,8,0))</f>
        <v>19.390499999999999</v>
      </c>
      <c r="G29" s="88">
        <f t="shared" ref="G29:G37" si="2">IF(ISERROR(IF(F29=0,"–",F29-E29)),"–",IF(F29=0,"–",F29-E29))</f>
        <v>2.5243000000000002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16.466899999999999</v>
      </c>
      <c r="F30" s="88">
        <f>IF(ISERROR(VLOOKUP($A$6,'% ставки за кредитами НФК'!$A$10:$S$200,10,0)),"–",VLOOKUP($A$6,'% ставки за кредитами НФК'!$A$10:$S$200,10,0))</f>
        <v>19.333500000000001</v>
      </c>
      <c r="G30" s="88">
        <f t="shared" si="2"/>
        <v>2.8666000000000018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6.7824</v>
      </c>
      <c r="F31" s="88">
        <f>IF(ISERROR(VLOOKUP($A$6,'% ставки за кредитами НФК'!$A$10:$S$200,14,0)),"–",VLOOKUP($A$6,'% ставки за кредитами НФК'!$A$10:$S$200,14,0))</f>
        <v>5.9935</v>
      </c>
      <c r="G31" s="88">
        <f t="shared" si="2"/>
        <v>-0.78889999999999993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6.7823000000000002</v>
      </c>
      <c r="F32" s="88">
        <f>IF(ISERROR(VLOOKUP($A$6,'% ставки за кредитами НФК'!$A$10:$S$200,16,0)),"–",VLOOKUP($A$6,'% ставки за кредитами НФК'!$A$10:$S$200,16,0))</f>
        <v>5.9932999999999996</v>
      </c>
      <c r="G32" s="88">
        <f t="shared" si="2"/>
        <v>-0.78900000000000059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27.283899999999999</v>
      </c>
      <c r="F33" s="88">
        <f>IF(ISERROR(VLOOKUP($A$6,'% ставки за кредитами ДГ'!$A$10:$S$200,2,0)),"–",VLOOKUP($A$6,'% ставки за кредитами ДГ'!$A$10:$S$200,2,0))</f>
        <v>37.109699999999997</v>
      </c>
      <c r="G33" s="88">
        <f t="shared" si="2"/>
        <v>9.8257999999999974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27.298999999999999</v>
      </c>
      <c r="F34" s="88">
        <f>IF(ISERROR(VLOOKUP($A$6,'% ставки за кредитами ДГ'!$A$10:$S$200,8,0)),"–",VLOOKUP($A$6,'% ставки за кредитами ДГ'!$A$10:$S$200,8,0))</f>
        <v>37.107500000000002</v>
      </c>
      <c r="G34" s="88">
        <f t="shared" si="2"/>
        <v>9.8085000000000022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34.162599999999998</v>
      </c>
      <c r="F35" s="88">
        <f>IF(ISERROR(VLOOKUP($A$6,'% ставки за кредитами ДГ'!$A$10:$S$200,10,0)),"–",VLOOKUP($A$6,'% ставки за кредитами ДГ'!$A$10:$S$200,10,0))</f>
        <v>36.345599999999997</v>
      </c>
      <c r="G35" s="88">
        <f t="shared" si="2"/>
        <v>2.1829999999999998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13.2568</v>
      </c>
      <c r="F36" s="88">
        <f>IF(ISERROR(VLOOKUP($A$6,'% ставки за кредитами ДГ'!$A$10:$S$200,14,0)),"–",VLOOKUP($A$6,'% ставки за кредитами ДГ'!$A$10:$S$200,14,0))</f>
        <v>43.394399999999997</v>
      </c>
      <c r="G36" s="88">
        <f t="shared" si="2"/>
        <v>30.137599999999999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7.9066000000000001</v>
      </c>
      <c r="F37" s="95">
        <f>IF(ISERROR(VLOOKUP($A$6,'% ставки за кредитами ДГ'!$A$10:$S$200,16,0)),"–",VLOOKUP($A$6,'% ставки за кредитами ДГ'!$A$10:$S$200,16,0))</f>
        <v>0</v>
      </c>
      <c r="G37" s="95" t="str">
        <f t="shared" si="2"/>
        <v>–</v>
      </c>
    </row>
    <row r="38" spans="1:13" ht="30.75" customHeight="1">
      <c r="A38" s="181" t="s">
        <v>125</v>
      </c>
      <c r="B38" s="181"/>
      <c r="C38" s="181"/>
      <c r="D38" s="181"/>
      <c r="E38" s="180"/>
      <c r="F38" s="180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8.3035999999999994</v>
      </c>
      <c r="F39" s="88">
        <f>IF(ISERROR(VLOOKUP($A$6,'% ставки за депозитами НФК'!$A$10:$P$200,2,0)),"–",VLOOKUP($A$6,'% ставки за депозитами НФК'!$A$10:$P$200,2,0))</f>
        <v>10.399100000000001</v>
      </c>
      <c r="G39" s="88">
        <f>IF(ISERROR(IF(F39=0,"–",F39-E39)),"–",IF(F39=0,"–",F39-E39))</f>
        <v>2.0955000000000013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9.5890000000000004</v>
      </c>
      <c r="F40" s="88">
        <f>IF(ISERROR(VLOOKUP($A$6,'% ставки за депозитами НФК'!$A$10:$P$200,7,0)),"–",VLOOKUP($A$6,'% ставки за депозитами НФК'!$A$10:$P$200,7,0))</f>
        <v>10.9457</v>
      </c>
      <c r="G40" s="88">
        <f t="shared" ref="G40:G44" si="3">IF(ISERROR(IF(F40=0,"–",F40-E40)),"–",IF(F40=0,"–",F40-E40))</f>
        <v>1.3567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0.81330000000000002</v>
      </c>
      <c r="F41" s="88">
        <f>IF(ISERROR(VLOOKUP($A$6,'% ставки за депозитами НФК'!$A$10:$P$200,12,0)),"–",VLOOKUP($A$6,'% ставки за депозитами НФК'!$A$10:$P$200,12,0))</f>
        <v>0.83950000000000002</v>
      </c>
      <c r="G41" s="88">
        <f t="shared" si="3"/>
        <v>2.6200000000000001E-2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8.5122999999999998</v>
      </c>
      <c r="F42" s="88">
        <f>IF(ISERROR(VLOOKUP($A$6,'% ставки за депозитами ДГ'!$A$10:$P$200,2,0)),"–",VLOOKUP($A$6,'% ставки за депозитами ДГ'!$A$10:$P$200,2,0))</f>
        <v>9.6691000000000003</v>
      </c>
      <c r="G42" s="88">
        <f t="shared" si="3"/>
        <v>1.1568000000000005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11.0486</v>
      </c>
      <c r="F43" s="88">
        <f>IF(ISERROR(VLOOKUP($A$6,'% ставки за депозитами ДГ'!$A$10:$P$200,7,0)),"–",VLOOKUP($A$6,'% ставки за депозитами ДГ'!$A$10:$P$200,7,0))</f>
        <v>12.2715</v>
      </c>
      <c r="G43" s="88">
        <f t="shared" si="3"/>
        <v>1.2228999999999992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1.0246999999999999</v>
      </c>
      <c r="F44" s="95">
        <f>IF(ISERROR(VLOOKUP($A$6,'% ставки за депозитами ДГ'!$A$10:$P$200,12,0)),"–",VLOOKUP($A$6,'% ставки за депозитами ДГ'!$A$10:$P$200,12,0))</f>
        <v>0.76729999999999998</v>
      </c>
      <c r="G44" s="95">
        <f t="shared" si="3"/>
        <v>-0.25739999999999996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76" t="s">
        <v>114</v>
      </c>
      <c r="B46" s="177"/>
      <c r="C46" s="177"/>
      <c r="D46" s="177"/>
      <c r="E46" s="177"/>
      <c r="F46" s="177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5" t="s">
        <v>190</v>
      </c>
      <c r="B51" s="175"/>
      <c r="C51" s="175"/>
      <c r="D51" s="175"/>
      <c r="E51" s="175"/>
      <c r="F51" s="175"/>
      <c r="G51" s="151">
        <f>IF(ISERROR(VLOOKUP($A$6,'Банки та філії'!$A$11:$D$200,4,0)),,VLOOKUP($A$6,'Банки та філії'!$A$11:$D$200,4,0))</f>
        <v>162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271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47</v>
      </c>
      <c r="E10" s="162">
        <v>2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1181</v>
      </c>
      <c r="E11" s="162">
        <v>29</v>
      </c>
    </row>
    <row r="12" spans="1:16" s="1" customFormat="1">
      <c r="A12" s="161">
        <v>29</v>
      </c>
      <c r="B12" s="163" t="s">
        <v>219</v>
      </c>
      <c r="C12" s="162">
        <v>300119</v>
      </c>
      <c r="D12" s="162">
        <v>36</v>
      </c>
      <c r="E12" s="162">
        <v>1</v>
      </c>
    </row>
    <row r="13" spans="1:16" s="1" customFormat="1">
      <c r="A13" s="161">
        <v>36</v>
      </c>
      <c r="B13" s="163" t="s">
        <v>269</v>
      </c>
      <c r="C13" s="162">
        <v>300335</v>
      </c>
      <c r="D13" s="162">
        <v>332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261</v>
      </c>
      <c r="C15" s="162">
        <v>305299</v>
      </c>
      <c r="D15" s="162">
        <v>1127</v>
      </c>
      <c r="E15" s="162">
        <v>33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16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98</v>
      </c>
      <c r="E17" s="162">
        <v>4</v>
      </c>
    </row>
    <row r="18" spans="1:5" s="1" customFormat="1">
      <c r="A18" s="161">
        <v>72</v>
      </c>
      <c r="B18" s="163" t="s">
        <v>233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254</v>
      </c>
      <c r="C19" s="162">
        <v>325365</v>
      </c>
      <c r="D19" s="162">
        <v>67</v>
      </c>
      <c r="E19" s="162">
        <v>2</v>
      </c>
    </row>
    <row r="20" spans="1:5" s="1" customFormat="1">
      <c r="A20" s="161">
        <v>91</v>
      </c>
      <c r="B20" s="163" t="s">
        <v>260</v>
      </c>
      <c r="C20" s="162">
        <v>325268</v>
      </c>
      <c r="D20" s="162">
        <v>19</v>
      </c>
      <c r="E20" s="162">
        <v>0</v>
      </c>
    </row>
    <row r="21" spans="1:5" s="1" customFormat="1">
      <c r="A21" s="161">
        <v>95</v>
      </c>
      <c r="B21" s="163" t="s">
        <v>255</v>
      </c>
      <c r="C21" s="162">
        <v>325990</v>
      </c>
      <c r="D21" s="162">
        <v>11</v>
      </c>
      <c r="E21" s="162">
        <v>0</v>
      </c>
    </row>
    <row r="22" spans="1:5" s="1" customFormat="1">
      <c r="A22" s="161">
        <v>96</v>
      </c>
      <c r="B22" s="163" t="s">
        <v>234</v>
      </c>
      <c r="C22" s="162">
        <v>307770</v>
      </c>
      <c r="D22" s="162">
        <v>197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28</v>
      </c>
      <c r="E23" s="162">
        <v>4</v>
      </c>
    </row>
    <row r="24" spans="1:5" s="1" customFormat="1">
      <c r="A24" s="161">
        <v>105</v>
      </c>
      <c r="B24" s="163" t="s">
        <v>217</v>
      </c>
      <c r="C24" s="162">
        <v>328168</v>
      </c>
      <c r="D24" s="162">
        <v>43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49</v>
      </c>
      <c r="E25" s="162">
        <v>2</v>
      </c>
    </row>
    <row r="26" spans="1:5" s="1" customFormat="1">
      <c r="A26" s="161">
        <v>113</v>
      </c>
      <c r="B26" s="163" t="s">
        <v>220</v>
      </c>
      <c r="C26" s="162">
        <v>331489</v>
      </c>
      <c r="D26" s="162">
        <v>73</v>
      </c>
      <c r="E26" s="162">
        <v>1</v>
      </c>
    </row>
    <row r="27" spans="1:5" s="1" customFormat="1">
      <c r="A27" s="161">
        <v>115</v>
      </c>
      <c r="B27" s="163" t="s">
        <v>240</v>
      </c>
      <c r="C27" s="162">
        <v>334851</v>
      </c>
      <c r="D27" s="162">
        <v>222</v>
      </c>
      <c r="E27" s="162">
        <v>16</v>
      </c>
    </row>
    <row r="28" spans="1:5" s="1" customFormat="1">
      <c r="A28" s="161">
        <v>123</v>
      </c>
      <c r="B28" s="163" t="s">
        <v>235</v>
      </c>
      <c r="C28" s="162">
        <v>351607</v>
      </c>
      <c r="D28" s="162">
        <v>17</v>
      </c>
      <c r="E28" s="162">
        <v>0</v>
      </c>
    </row>
    <row r="29" spans="1:5" s="1" customFormat="1">
      <c r="A29" s="161">
        <v>128</v>
      </c>
      <c r="B29" s="163" t="s">
        <v>221</v>
      </c>
      <c r="C29" s="162">
        <v>351254</v>
      </c>
      <c r="D29" s="162">
        <v>3</v>
      </c>
      <c r="E29" s="162">
        <v>0</v>
      </c>
    </row>
    <row r="30" spans="1:5" s="1" customFormat="1">
      <c r="A30" s="161">
        <v>129</v>
      </c>
      <c r="B30" s="163" t="s">
        <v>236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222</v>
      </c>
      <c r="C31" s="162">
        <v>353489</v>
      </c>
      <c r="D31" s="162">
        <v>43</v>
      </c>
      <c r="E31" s="162">
        <v>0</v>
      </c>
    </row>
    <row r="32" spans="1:5" s="1" customFormat="1">
      <c r="A32" s="161">
        <v>136</v>
      </c>
      <c r="B32" s="163" t="s">
        <v>241</v>
      </c>
      <c r="C32" s="162">
        <v>351005</v>
      </c>
      <c r="D32" s="162">
        <v>223</v>
      </c>
      <c r="E32" s="162">
        <v>6</v>
      </c>
    </row>
    <row r="33" spans="1:5" s="1" customFormat="1">
      <c r="A33" s="161">
        <v>142</v>
      </c>
      <c r="B33" s="163" t="s">
        <v>242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143</v>
      </c>
      <c r="B34" s="163" t="s">
        <v>223</v>
      </c>
      <c r="C34" s="162">
        <v>312248</v>
      </c>
      <c r="D34" s="162">
        <v>39</v>
      </c>
      <c r="E34" s="162">
        <v>0</v>
      </c>
    </row>
    <row r="35" spans="1:5" s="1" customFormat="1">
      <c r="A35" s="161">
        <v>146</v>
      </c>
      <c r="B35" s="163" t="s">
        <v>266</v>
      </c>
      <c r="C35" s="162">
        <v>320371</v>
      </c>
      <c r="D35" s="162">
        <v>13</v>
      </c>
      <c r="E35" s="162">
        <v>0</v>
      </c>
    </row>
    <row r="36" spans="1:5" s="1" customFormat="1">
      <c r="A36" s="161">
        <v>153</v>
      </c>
      <c r="B36" s="163" t="s">
        <v>224</v>
      </c>
      <c r="C36" s="162">
        <v>380838</v>
      </c>
      <c r="D36" s="162">
        <v>42</v>
      </c>
      <c r="E36" s="162">
        <v>1</v>
      </c>
    </row>
    <row r="37" spans="1:5" s="1" customFormat="1">
      <c r="A37" s="161">
        <v>171</v>
      </c>
      <c r="B37" s="163" t="s">
        <v>256</v>
      </c>
      <c r="C37" s="162">
        <v>300614</v>
      </c>
      <c r="D37" s="162">
        <v>128</v>
      </c>
      <c r="E37" s="162">
        <v>4</v>
      </c>
    </row>
    <row r="38" spans="1:5" s="1" customFormat="1">
      <c r="A38" s="161">
        <v>205</v>
      </c>
      <c r="B38" s="163" t="s">
        <v>208</v>
      </c>
      <c r="C38" s="162">
        <v>313582</v>
      </c>
      <c r="D38" s="162">
        <v>24</v>
      </c>
      <c r="E38" s="162">
        <v>8</v>
      </c>
    </row>
    <row r="39" spans="1:5" s="1" customFormat="1">
      <c r="A39" s="161">
        <v>231</v>
      </c>
      <c r="B39" s="163" t="s">
        <v>237</v>
      </c>
      <c r="C39" s="162">
        <v>322539</v>
      </c>
      <c r="D39" s="162">
        <v>19</v>
      </c>
      <c r="E39" s="162">
        <v>1</v>
      </c>
    </row>
    <row r="40" spans="1:5" s="1" customFormat="1">
      <c r="A40" s="161">
        <v>240</v>
      </c>
      <c r="B40" s="163" t="s">
        <v>267</v>
      </c>
      <c r="C40" s="162">
        <v>322540</v>
      </c>
      <c r="D40" s="162">
        <v>58</v>
      </c>
      <c r="E40" s="162">
        <v>1</v>
      </c>
    </row>
    <row r="41" spans="1:5" s="1" customFormat="1">
      <c r="A41" s="161">
        <v>242</v>
      </c>
      <c r="B41" s="163" t="s">
        <v>257</v>
      </c>
      <c r="C41" s="162">
        <v>322001</v>
      </c>
      <c r="D41" s="162">
        <v>13</v>
      </c>
      <c r="E41" s="162">
        <v>0</v>
      </c>
    </row>
    <row r="42" spans="1:5" s="1" customFormat="1">
      <c r="A42" s="161">
        <v>251</v>
      </c>
      <c r="B42" s="163" t="s">
        <v>209</v>
      </c>
      <c r="C42" s="162">
        <v>300658</v>
      </c>
      <c r="D42" s="162">
        <v>14</v>
      </c>
      <c r="E42" s="162">
        <v>0</v>
      </c>
    </row>
    <row r="43" spans="1:5" s="1" customFormat="1">
      <c r="A43" s="161">
        <v>270</v>
      </c>
      <c r="B43" s="163" t="s">
        <v>238</v>
      </c>
      <c r="C43" s="162">
        <v>305749</v>
      </c>
      <c r="D43" s="162">
        <v>33</v>
      </c>
      <c r="E43" s="162">
        <v>1</v>
      </c>
    </row>
    <row r="44" spans="1:5" s="1" customFormat="1">
      <c r="A44" s="161">
        <v>272</v>
      </c>
      <c r="B44" s="163" t="s">
        <v>268</v>
      </c>
      <c r="C44" s="162">
        <v>300346</v>
      </c>
      <c r="D44" s="162">
        <v>138</v>
      </c>
      <c r="E44" s="162">
        <v>5</v>
      </c>
    </row>
    <row r="45" spans="1:5" s="1" customFormat="1">
      <c r="A45" s="161">
        <v>274</v>
      </c>
      <c r="B45" s="163" t="s">
        <v>210</v>
      </c>
      <c r="C45" s="162">
        <v>320478</v>
      </c>
      <c r="D45" s="162">
        <v>222</v>
      </c>
      <c r="E45" s="162">
        <v>6</v>
      </c>
    </row>
    <row r="46" spans="1:5" s="1" customFormat="1">
      <c r="A46" s="161">
        <v>286</v>
      </c>
      <c r="B46" s="163" t="s">
        <v>243</v>
      </c>
      <c r="C46" s="162">
        <v>306500</v>
      </c>
      <c r="D46" s="162">
        <v>28</v>
      </c>
      <c r="E46" s="162">
        <v>2</v>
      </c>
    </row>
    <row r="47" spans="1:5" s="1" customFormat="1">
      <c r="A47" s="161">
        <v>288</v>
      </c>
      <c r="B47" s="163" t="s">
        <v>211</v>
      </c>
      <c r="C47" s="162">
        <v>300647</v>
      </c>
      <c r="D47" s="162">
        <v>3</v>
      </c>
      <c r="E47" s="162">
        <v>0</v>
      </c>
    </row>
    <row r="48" spans="1:5" s="1" customFormat="1">
      <c r="A48" s="161">
        <v>290</v>
      </c>
      <c r="B48" s="163" t="s">
        <v>225</v>
      </c>
      <c r="C48" s="162">
        <v>300506</v>
      </c>
      <c r="D48" s="162">
        <v>11</v>
      </c>
      <c r="E48" s="162">
        <v>0</v>
      </c>
    </row>
    <row r="49" spans="1:5" s="1" customFormat="1">
      <c r="A49" s="161">
        <v>295</v>
      </c>
      <c r="B49" s="163" t="s">
        <v>244</v>
      </c>
      <c r="C49" s="162">
        <v>300539</v>
      </c>
      <c r="D49" s="162">
        <v>0</v>
      </c>
      <c r="E49" s="162">
        <v>0</v>
      </c>
    </row>
    <row r="50" spans="1:5" s="1" customFormat="1">
      <c r="A50" s="161">
        <v>296</v>
      </c>
      <c r="B50" s="163" t="s">
        <v>212</v>
      </c>
      <c r="C50" s="162">
        <v>300528</v>
      </c>
      <c r="D50" s="162">
        <v>71</v>
      </c>
      <c r="E50" s="162">
        <v>2</v>
      </c>
    </row>
    <row r="51" spans="1:5" s="1" customFormat="1">
      <c r="A51" s="161">
        <v>297</v>
      </c>
      <c r="B51" s="163" t="s">
        <v>226</v>
      </c>
      <c r="C51" s="162">
        <v>300584</v>
      </c>
      <c r="D51" s="162">
        <v>0</v>
      </c>
      <c r="E51" s="162">
        <v>0</v>
      </c>
    </row>
    <row r="52" spans="1:5" s="1" customFormat="1">
      <c r="A52" s="161">
        <v>298</v>
      </c>
      <c r="B52" s="163" t="s">
        <v>213</v>
      </c>
      <c r="C52" s="162">
        <v>320984</v>
      </c>
      <c r="D52" s="162">
        <v>4</v>
      </c>
      <c r="E52" s="162">
        <v>0</v>
      </c>
    </row>
    <row r="53" spans="1:5" s="1" customFormat="1">
      <c r="A53" s="161">
        <v>305</v>
      </c>
      <c r="B53" s="163" t="s">
        <v>214</v>
      </c>
      <c r="C53" s="162">
        <v>307123</v>
      </c>
      <c r="D53" s="162">
        <v>34</v>
      </c>
      <c r="E53" s="162">
        <v>1</v>
      </c>
    </row>
    <row r="54" spans="1:5" s="1" customFormat="1">
      <c r="A54" s="161">
        <v>311</v>
      </c>
      <c r="B54" s="163" t="s">
        <v>245</v>
      </c>
      <c r="C54" s="162">
        <v>380106</v>
      </c>
      <c r="D54" s="162">
        <v>0</v>
      </c>
      <c r="E54" s="162">
        <v>0</v>
      </c>
    </row>
    <row r="55" spans="1:5" s="1" customFormat="1" ht="28.8">
      <c r="A55" s="161">
        <v>313</v>
      </c>
      <c r="B55" s="163" t="s">
        <v>246</v>
      </c>
      <c r="C55" s="162">
        <v>380883</v>
      </c>
      <c r="D55" s="162">
        <v>0</v>
      </c>
      <c r="E55" s="162">
        <v>0</v>
      </c>
    </row>
    <row r="56" spans="1:5" s="1" customFormat="1" ht="28.8">
      <c r="A56" s="161">
        <v>320</v>
      </c>
      <c r="B56" s="163" t="s">
        <v>262</v>
      </c>
      <c r="C56" s="162">
        <v>380281</v>
      </c>
      <c r="D56" s="162">
        <v>30</v>
      </c>
      <c r="E56" s="162">
        <v>1</v>
      </c>
    </row>
    <row r="57" spans="1:5" s="1" customFormat="1">
      <c r="A57" s="161">
        <v>329</v>
      </c>
      <c r="B57" s="163" t="s">
        <v>247</v>
      </c>
      <c r="C57" s="162">
        <v>380366</v>
      </c>
      <c r="D57" s="162">
        <v>1</v>
      </c>
      <c r="E57" s="162">
        <v>0</v>
      </c>
    </row>
    <row r="58" spans="1:5" s="1" customFormat="1">
      <c r="A58" s="161">
        <v>331</v>
      </c>
      <c r="B58" s="163" t="s">
        <v>248</v>
      </c>
      <c r="C58" s="162">
        <v>380441</v>
      </c>
      <c r="D58" s="162">
        <v>0</v>
      </c>
      <c r="E58" s="162">
        <v>0</v>
      </c>
    </row>
    <row r="59" spans="1:5" s="1" customFormat="1">
      <c r="A59" s="161">
        <v>381</v>
      </c>
      <c r="B59" s="163" t="s">
        <v>227</v>
      </c>
      <c r="C59" s="162">
        <v>313009</v>
      </c>
      <c r="D59" s="162">
        <v>8</v>
      </c>
      <c r="E59" s="162">
        <v>3</v>
      </c>
    </row>
    <row r="60" spans="1:5" s="1" customFormat="1">
      <c r="A60" s="161">
        <v>386</v>
      </c>
      <c r="B60" s="163" t="s">
        <v>258</v>
      </c>
      <c r="C60" s="162">
        <v>380526</v>
      </c>
      <c r="D60" s="162">
        <v>30</v>
      </c>
      <c r="E60" s="162">
        <v>1</v>
      </c>
    </row>
    <row r="61" spans="1:5" s="1" customFormat="1">
      <c r="A61" s="161">
        <v>387</v>
      </c>
      <c r="B61" s="163" t="s">
        <v>249</v>
      </c>
      <c r="C61" s="162">
        <v>380548</v>
      </c>
      <c r="D61" s="162">
        <v>5</v>
      </c>
      <c r="E61" s="162">
        <v>0</v>
      </c>
    </row>
    <row r="62" spans="1:5" s="1" customFormat="1">
      <c r="A62" s="161">
        <v>389</v>
      </c>
      <c r="B62" s="163" t="s">
        <v>228</v>
      </c>
      <c r="C62" s="162">
        <v>380582</v>
      </c>
      <c r="D62" s="162">
        <v>14</v>
      </c>
      <c r="E62" s="162">
        <v>0</v>
      </c>
    </row>
    <row r="63" spans="1:5" s="1" customFormat="1">
      <c r="A63" s="161">
        <v>392</v>
      </c>
      <c r="B63" s="163" t="s">
        <v>215</v>
      </c>
      <c r="C63" s="162">
        <v>380634</v>
      </c>
      <c r="D63" s="162">
        <v>148</v>
      </c>
      <c r="E63" s="162">
        <v>5</v>
      </c>
    </row>
    <row r="64" spans="1:5" s="1" customFormat="1">
      <c r="A64" s="161">
        <v>394</v>
      </c>
      <c r="B64" s="163" t="s">
        <v>250</v>
      </c>
      <c r="C64" s="162">
        <v>380645</v>
      </c>
      <c r="D64" s="162">
        <v>5</v>
      </c>
      <c r="E64" s="162">
        <v>0</v>
      </c>
    </row>
    <row r="65" spans="1:5" s="1" customFormat="1">
      <c r="A65" s="161">
        <v>395</v>
      </c>
      <c r="B65" s="163" t="s">
        <v>239</v>
      </c>
      <c r="C65" s="162">
        <v>377090</v>
      </c>
      <c r="D65" s="162">
        <v>4</v>
      </c>
      <c r="E65" s="162">
        <v>0</v>
      </c>
    </row>
    <row r="66" spans="1:5" s="1" customFormat="1">
      <c r="A66" s="161">
        <v>407</v>
      </c>
      <c r="B66" s="163" t="s">
        <v>251</v>
      </c>
      <c r="C66" s="162">
        <v>380731</v>
      </c>
      <c r="D66" s="162">
        <v>0</v>
      </c>
      <c r="E66" s="162">
        <v>0</v>
      </c>
    </row>
    <row r="67" spans="1:5" s="1" customFormat="1">
      <c r="A67" s="161">
        <v>455</v>
      </c>
      <c r="B67" s="163" t="s">
        <v>252</v>
      </c>
      <c r="C67" s="162">
        <v>380797</v>
      </c>
      <c r="D67" s="162">
        <v>0</v>
      </c>
      <c r="E67" s="162">
        <v>0</v>
      </c>
    </row>
    <row r="68" spans="1:5" s="1" customFormat="1">
      <c r="A68" s="161">
        <v>512</v>
      </c>
      <c r="B68" s="163" t="s">
        <v>229</v>
      </c>
      <c r="C68" s="162">
        <v>380894</v>
      </c>
      <c r="D68" s="162">
        <v>0</v>
      </c>
      <c r="E68" s="162">
        <v>0</v>
      </c>
    </row>
    <row r="69" spans="1:5" s="1" customFormat="1">
      <c r="A69" s="161">
        <v>553</v>
      </c>
      <c r="B69" s="163" t="s">
        <v>218</v>
      </c>
      <c r="C69" s="162">
        <v>380946</v>
      </c>
      <c r="D69" s="162">
        <v>0</v>
      </c>
      <c r="E69" s="162">
        <v>0</v>
      </c>
    </row>
    <row r="70" spans="1:5" s="1" customFormat="1">
      <c r="A70" s="161">
        <v>634</v>
      </c>
      <c r="B70" s="163" t="s">
        <v>259</v>
      </c>
      <c r="C70" s="162">
        <v>339016</v>
      </c>
      <c r="D70" s="162">
        <v>0</v>
      </c>
      <c r="E70" s="162">
        <v>0</v>
      </c>
    </row>
    <row r="71" spans="1:5" s="1" customFormat="1">
      <c r="A71" s="161">
        <v>694</v>
      </c>
      <c r="B71" s="163" t="s">
        <v>230</v>
      </c>
      <c r="C71" s="162">
        <v>339050</v>
      </c>
      <c r="D71" s="162">
        <v>41</v>
      </c>
      <c r="E71" s="162">
        <v>1</v>
      </c>
    </row>
    <row r="72" spans="1:5" s="1" customFormat="1">
      <c r="A72" s="161">
        <v>774</v>
      </c>
      <c r="B72" s="163" t="s">
        <v>253</v>
      </c>
      <c r="C72" s="162">
        <v>339072</v>
      </c>
      <c r="D72" s="162">
        <v>19</v>
      </c>
      <c r="E72" s="162">
        <v>0</v>
      </c>
    </row>
    <row r="73" spans="1:5" s="1" customFormat="1">
      <c r="A73" s="161"/>
      <c r="B73" s="169" t="s">
        <v>270</v>
      </c>
      <c r="C73" s="170"/>
      <c r="D73" s="170">
        <v>5108</v>
      </c>
      <c r="E73" s="170">
        <v>162</v>
      </c>
    </row>
    <row r="74" spans="1:5" s="1" customFormat="1">
      <c r="A74" s="161"/>
      <c r="B74" s="169"/>
      <c r="C74" s="170"/>
      <c r="D74" s="170"/>
      <c r="E74" s="170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63"/>
      <c r="C77" s="162"/>
      <c r="D77" s="162"/>
      <c r="E77" s="162"/>
    </row>
    <row r="78" spans="1:5" s="1" customFormat="1">
      <c r="A78" s="161"/>
      <c r="B78" s="163"/>
      <c r="C78" s="162"/>
      <c r="D78" s="162"/>
      <c r="E78" s="162"/>
    </row>
    <row r="79" spans="1:5" s="1" customFormat="1">
      <c r="A79" s="161"/>
      <c r="B79" s="163"/>
      <c r="C79" s="162"/>
      <c r="D79" s="162"/>
      <c r="E79" s="162"/>
    </row>
    <row r="80" spans="1:5" s="1" customFormat="1">
      <c r="A80" s="161"/>
      <c r="B80" s="156"/>
      <c r="C80" s="162"/>
      <c r="D80" s="162"/>
      <c r="E80" s="162"/>
    </row>
    <row r="81" spans="1:5" s="1" customFormat="1">
      <c r="A81" s="161"/>
      <c r="B81" s="163"/>
      <c r="C81" s="162"/>
      <c r="D81" s="162"/>
      <c r="E81" s="162"/>
    </row>
    <row r="82" spans="1:5" s="1" customFormat="1">
      <c r="A82" s="161"/>
      <c r="C82" s="162"/>
      <c r="D82" s="162"/>
      <c r="E82" s="162"/>
    </row>
    <row r="83" spans="1:5" s="1" customFormat="1">
      <c r="A83" s="161"/>
      <c r="C83" s="156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3"/>
      <c r="C86" s="162"/>
      <c r="D86" s="162"/>
      <c r="E86" s="162"/>
    </row>
    <row r="87" spans="1:5" s="1" customFormat="1">
      <c r="A87" s="161"/>
      <c r="B87" s="163"/>
      <c r="C87" s="162"/>
      <c r="D87" s="162"/>
      <c r="E87" s="162"/>
    </row>
    <row r="88" spans="1:5" s="1" customFormat="1">
      <c r="A88" s="161"/>
      <c r="B88" s="163"/>
      <c r="C88" s="162"/>
      <c r="D88" s="162"/>
      <c r="E88" s="162"/>
    </row>
    <row r="89" spans="1:5" s="1" customFormat="1">
      <c r="A89" s="161"/>
      <c r="B89" s="164"/>
      <c r="C89" s="162"/>
      <c r="D89" s="162"/>
      <c r="E89" s="162"/>
    </row>
    <row r="90" spans="1:5" s="1" customFormat="1">
      <c r="A90" s="161"/>
      <c r="B90" s="164"/>
      <c r="C90" s="162"/>
      <c r="D90" s="162"/>
      <c r="E90" s="162"/>
    </row>
    <row r="91" spans="1:5" s="1" customFormat="1">
      <c r="A91" s="161"/>
      <c r="B91" s="164"/>
      <c r="C91" s="162"/>
      <c r="D91" s="162"/>
      <c r="E91" s="162"/>
    </row>
    <row r="92" spans="1:5" s="1" customFormat="1">
      <c r="A92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232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232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232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232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263</v>
      </c>
      <c r="D7" s="213" t="s">
        <v>264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265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232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232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232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2024-04-25T19:24:55Z</dcterms:modified>
</cp:coreProperties>
</file>