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G169" i="24"/>
  <c r="F169" i="24"/>
  <c r="C169" i="24"/>
  <c r="E169" i="24"/>
  <c r="P169" i="4"/>
  <c r="N169" i="4" s="1"/>
  <c r="E169" i="4"/>
  <c r="J169" i="4"/>
  <c r="H169" i="4" s="1"/>
  <c r="G169" i="4"/>
  <c r="F169" i="4"/>
  <c r="C169" i="4"/>
  <c r="E169" i="23"/>
  <c r="D169" i="23"/>
  <c r="C169" i="23"/>
  <c r="E169" i="5"/>
  <c r="D169" i="5"/>
  <c r="C169" i="5"/>
  <c r="J169" i="24" l="1"/>
  <c r="D169" i="4"/>
  <c r="P168" i="24"/>
  <c r="N168" i="24" s="1"/>
  <c r="J168" i="24"/>
  <c r="G168" i="24"/>
  <c r="E168" i="24"/>
  <c r="C168" i="24"/>
  <c r="P168" i="4"/>
  <c r="N168" i="4" s="1"/>
  <c r="E168" i="4"/>
  <c r="J168" i="4"/>
  <c r="H168" i="4" s="1"/>
  <c r="G168" i="4"/>
  <c r="F168" i="4"/>
  <c r="C168" i="4"/>
  <c r="E168" i="23"/>
  <c r="D168" i="23"/>
  <c r="C168" i="23"/>
  <c r="E168" i="5"/>
  <c r="D168" i="5"/>
  <c r="C168" i="5"/>
  <c r="H169" i="24" l="1"/>
  <c r="D169" i="24"/>
  <c r="H168" i="24"/>
  <c r="D168" i="24"/>
  <c r="F168" i="24"/>
  <c r="D168" i="4"/>
  <c r="P167" i="24"/>
  <c r="N167" i="24" s="1"/>
  <c r="G167" i="24"/>
  <c r="J167" i="24"/>
  <c r="C167" i="24"/>
  <c r="E167" i="24"/>
  <c r="P167" i="4"/>
  <c r="F167" i="4"/>
  <c r="J167" i="4"/>
  <c r="G167" i="4"/>
  <c r="C167" i="4"/>
  <c r="E167" i="23"/>
  <c r="D167" i="23"/>
  <c r="C167" i="23"/>
  <c r="E167" i="5"/>
  <c r="D167" i="5"/>
  <c r="C167" i="5"/>
  <c r="H167" i="24" l="1"/>
  <c r="D167" i="24"/>
  <c r="F167" i="24"/>
  <c r="N167" i="4"/>
  <c r="H167" i="4"/>
  <c r="D167" i="4"/>
  <c r="E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N165" i="24" s="1"/>
  <c r="E165" i="24"/>
  <c r="J165" i="24"/>
  <c r="H165" i="24" s="1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5" i="24" l="1"/>
  <c r="N165" i="4"/>
  <c r="H165" i="4"/>
  <c r="D165" i="4"/>
  <c r="E165" i="4"/>
  <c r="G164" i="24"/>
  <c r="P164" i="24"/>
  <c r="N164" i="24" s="1"/>
  <c r="E164" i="24"/>
  <c r="J164" i="24"/>
  <c r="H164" i="24" s="1"/>
  <c r="C164" i="24"/>
  <c r="P164" i="4"/>
  <c r="F164" i="4"/>
  <c r="J164" i="4"/>
  <c r="G164" i="4"/>
  <c r="C164" i="4"/>
  <c r="C164" i="23"/>
  <c r="E164" i="23"/>
  <c r="D164" i="23"/>
  <c r="E164" i="5"/>
  <c r="D164" i="5"/>
  <c r="C164" i="5"/>
  <c r="F164" i="24" l="1"/>
  <c r="D164" i="24"/>
  <c r="H164" i="4"/>
  <c r="D164" i="4"/>
  <c r="N164" i="4"/>
  <c r="E164" i="4"/>
  <c r="P163" i="24"/>
  <c r="N163" i="24" s="1"/>
  <c r="J163" i="24"/>
  <c r="G163" i="24"/>
  <c r="E163" i="24"/>
  <c r="C163" i="24"/>
  <c r="P163" i="4"/>
  <c r="N163" i="4" s="1"/>
  <c r="F163" i="4"/>
  <c r="G163" i="4"/>
  <c r="E163" i="4"/>
  <c r="C163" i="4"/>
  <c r="E163" i="23"/>
  <c r="D163" i="23"/>
  <c r="C163" i="23"/>
  <c r="E163" i="5"/>
  <c r="D163" i="5"/>
  <c r="C163" i="5"/>
  <c r="D163" i="24" l="1"/>
  <c r="H163" i="24"/>
  <c r="F163" i="24"/>
  <c r="J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3" i="4" l="1"/>
  <c r="H163" i="4"/>
  <c r="D162" i="24"/>
  <c r="D162" i="4"/>
  <c r="P161" i="24"/>
  <c r="N161" i="24" s="1"/>
  <c r="E161" i="24"/>
  <c r="J161" i="24"/>
  <c r="H161" i="24" s="1"/>
  <c r="G161" i="24"/>
  <c r="F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D161" i="24" l="1"/>
  <c r="D161" i="4"/>
  <c r="H161" i="4"/>
  <c r="F161" i="4"/>
  <c r="P160" i="24"/>
  <c r="N160" i="24" s="1"/>
  <c r="G160" i="24"/>
  <c r="C160" i="24"/>
  <c r="E160" i="24"/>
  <c r="P160" i="4"/>
  <c r="N160" i="4" s="1"/>
  <c r="G160" i="4"/>
  <c r="E160" i="4"/>
  <c r="C160" i="4"/>
  <c r="D160" i="23"/>
  <c r="C160" i="23"/>
  <c r="E160" i="5"/>
  <c r="D160" i="5"/>
  <c r="C160" i="5"/>
  <c r="E160" i="23" l="1"/>
  <c r="J160" i="24"/>
  <c r="D160" i="24" s="1"/>
  <c r="J160" i="4"/>
  <c r="H160" i="4" s="1"/>
  <c r="H160" i="24"/>
  <c r="F160" i="24"/>
  <c r="F160" i="4"/>
  <c r="P159" i="24"/>
  <c r="N159" i="24" s="1"/>
  <c r="F159" i="24"/>
  <c r="G159" i="24"/>
  <c r="E159" i="24"/>
  <c r="C159" i="24"/>
  <c r="G159" i="4"/>
  <c r="P159" i="4"/>
  <c r="F159" i="4"/>
  <c r="J159" i="4"/>
  <c r="C159" i="4"/>
  <c r="E159" i="23"/>
  <c r="D159" i="23"/>
  <c r="C159" i="23"/>
  <c r="E159" i="5"/>
  <c r="D159" i="5"/>
  <c r="C159" i="5"/>
  <c r="D160" i="4" l="1"/>
  <c r="J159" i="24"/>
  <c r="H159" i="24" s="1"/>
  <c r="N159" i="4"/>
  <c r="H159" i="4"/>
  <c r="D159" i="4"/>
  <c r="E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D159" i="24" l="1"/>
  <c r="H158" i="24"/>
  <c r="D158" i="24"/>
  <c r="F158" i="24"/>
  <c r="H158" i="4"/>
  <c r="D158" i="4"/>
  <c r="F158" i="4"/>
  <c r="P157" i="24"/>
  <c r="N157" i="24" s="1"/>
  <c r="E157" i="24"/>
  <c r="G157" i="24"/>
  <c r="C157" i="24"/>
  <c r="E157" i="4"/>
  <c r="J157" i="4"/>
  <c r="C157" i="4"/>
  <c r="E157" i="23"/>
  <c r="D157" i="23"/>
  <c r="C157" i="23"/>
  <c r="E157" i="5"/>
  <c r="D157" i="5"/>
  <c r="C157" i="5"/>
  <c r="P157" i="4" l="1"/>
  <c r="N157" i="4" s="1"/>
  <c r="G157" i="4"/>
  <c r="J157" i="24"/>
  <c r="H157" i="24" s="1"/>
  <c r="F157" i="24"/>
  <c r="H157" i="4"/>
  <c r="F157" i="4"/>
  <c r="J156" i="24"/>
  <c r="C156" i="24"/>
  <c r="G156" i="24"/>
  <c r="F156" i="24"/>
  <c r="P156" i="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D157" i="4"/>
  <c r="N156" i="4"/>
  <c r="P156" i="24"/>
  <c r="D156" i="24" s="1"/>
  <c r="H156" i="24"/>
  <c r="E156" i="24"/>
  <c r="D156" i="4"/>
  <c r="P155" i="24"/>
  <c r="N155" i="24" s="1"/>
  <c r="G155" i="24"/>
  <c r="C155" i="24"/>
  <c r="E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N156" i="24" l="1"/>
  <c r="J155" i="24"/>
  <c r="H155" i="24" s="1"/>
  <c r="F155" i="24"/>
  <c r="H155" i="4"/>
  <c r="D155" i="4"/>
  <c r="F155" i="4"/>
  <c r="P154" i="24"/>
  <c r="N154" i="24" s="1"/>
  <c r="G154" i="24"/>
  <c r="E154" i="24"/>
  <c r="C154" i="24"/>
  <c r="G154" i="4"/>
  <c r="P154" i="4"/>
  <c r="N154" i="4" s="1"/>
  <c r="J154" i="4"/>
  <c r="F154" i="4"/>
  <c r="E154" i="4"/>
  <c r="C154" i="4"/>
  <c r="E154" i="23"/>
  <c r="D154" i="23"/>
  <c r="C154" i="23"/>
  <c r="E154" i="5"/>
  <c r="D154" i="5"/>
  <c r="C154" i="5"/>
  <c r="D155" i="24" l="1"/>
  <c r="J154" i="24"/>
  <c r="D154" i="24" s="1"/>
  <c r="F154" i="24"/>
  <c r="H154" i="4"/>
  <c r="D154" i="4"/>
  <c r="E153" i="24"/>
  <c r="G153" i="24"/>
  <c r="F153" i="24"/>
  <c r="C153" i="24"/>
  <c r="G153" i="4"/>
  <c r="F153" i="4"/>
  <c r="C153" i="4"/>
  <c r="D153" i="23"/>
  <c r="C153" i="23"/>
  <c r="E153" i="23"/>
  <c r="E153" i="5"/>
  <c r="D153" i="5"/>
  <c r="C153" i="5"/>
  <c r="H154" i="24" l="1"/>
  <c r="P153" i="4"/>
  <c r="P153" i="24"/>
  <c r="N153" i="24" s="1"/>
  <c r="J153" i="4"/>
  <c r="H153" i="4" s="1"/>
  <c r="J153" i="24"/>
  <c r="H153" i="24" s="1"/>
  <c r="N153" i="4"/>
  <c r="E153" i="4"/>
  <c r="P152" i="24"/>
  <c r="N152" i="24" s="1"/>
  <c r="G152" i="24"/>
  <c r="E152" i="24"/>
  <c r="C152" i="24"/>
  <c r="P152" i="4"/>
  <c r="N152" i="4" s="1"/>
  <c r="J152" i="4"/>
  <c r="C152" i="4"/>
  <c r="E152" i="4"/>
  <c r="C152" i="23"/>
  <c r="D152" i="23"/>
  <c r="D152" i="5"/>
  <c r="C152" i="5"/>
  <c r="D153" i="4" l="1"/>
  <c r="J152" i="24"/>
  <c r="H152" i="24" s="1"/>
  <c r="E152" i="23"/>
  <c r="D153" i="24"/>
  <c r="E152" i="5"/>
  <c r="G152" i="4"/>
  <c r="F152" i="24"/>
  <c r="D152" i="4"/>
  <c r="H152" i="4"/>
  <c r="F152" i="4"/>
  <c r="F151" i="24"/>
  <c r="P151" i="24"/>
  <c r="N151" i="24" s="1"/>
  <c r="G151" i="24"/>
  <c r="E151" i="24"/>
  <c r="C151" i="24"/>
  <c r="P151" i="4"/>
  <c r="N151" i="4" s="1"/>
  <c r="G151" i="4"/>
  <c r="J151" i="4"/>
  <c r="H151" i="4" s="1"/>
  <c r="C151" i="4"/>
  <c r="F151" i="4"/>
  <c r="D151" i="23"/>
  <c r="E151" i="23"/>
  <c r="C151" i="23"/>
  <c r="E151" i="5"/>
  <c r="D151" i="5"/>
  <c r="C151" i="5"/>
  <c r="D152" i="24" l="1"/>
  <c r="J151" i="24"/>
  <c r="H151" i="24" s="1"/>
  <c r="E151" i="4"/>
  <c r="D151" i="4"/>
  <c r="G150" i="24"/>
  <c r="E150" i="24"/>
  <c r="C150" i="24"/>
  <c r="F150" i="24"/>
  <c r="C150" i="4"/>
  <c r="E150" i="4"/>
  <c r="J150" i="4"/>
  <c r="H150" i="4" s="1"/>
  <c r="F150" i="4"/>
  <c r="E150" i="23"/>
  <c r="C150" i="23"/>
  <c r="D150" i="23"/>
  <c r="E150" i="5"/>
  <c r="D150" i="5"/>
  <c r="C150" i="5"/>
  <c r="D151" i="24" l="1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J149" i="4"/>
  <c r="C149" i="4"/>
  <c r="D149" i="23"/>
  <c r="E149" i="23"/>
  <c r="C149" i="23"/>
  <c r="D149" i="5"/>
  <c r="E149" i="5"/>
  <c r="C149" i="5"/>
  <c r="G149" i="4" l="1"/>
  <c r="D150" i="4"/>
  <c r="J149" i="24"/>
  <c r="H149" i="24" s="1"/>
  <c r="D150" i="24"/>
  <c r="N149" i="24"/>
  <c r="E149" i="24"/>
  <c r="H149" i="4"/>
  <c r="P149" i="4"/>
  <c r="D149" i="4" s="1"/>
  <c r="E149" i="4"/>
  <c r="P148" i="24"/>
  <c r="N148" i="24" s="1"/>
  <c r="G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9" i="24" l="1"/>
  <c r="J148" i="24"/>
  <c r="D148" i="24" s="1"/>
  <c r="N149" i="4"/>
  <c r="F148" i="24"/>
  <c r="D148" i="4"/>
  <c r="H148" i="4"/>
  <c r="F148" i="4"/>
  <c r="G147" i="24"/>
  <c r="E147" i="24"/>
  <c r="C147" i="24"/>
  <c r="F147" i="24"/>
  <c r="E147" i="4"/>
  <c r="J147" i="4"/>
  <c r="H147" i="4" s="1"/>
  <c r="G147" i="4"/>
  <c r="F147" i="4"/>
  <c r="C147" i="4"/>
  <c r="C147" i="23"/>
  <c r="E147" i="23"/>
  <c r="D147" i="23"/>
  <c r="E147" i="5"/>
  <c r="D147" i="5"/>
  <c r="C147" i="5"/>
  <c r="H148" i="24" l="1"/>
  <c r="J147" i="24"/>
  <c r="H147" i="24" s="1"/>
  <c r="P147" i="4"/>
  <c r="N147" i="4" s="1"/>
  <c r="P147" i="24"/>
  <c r="N147" i="24" s="1"/>
  <c r="P146" i="24"/>
  <c r="G146" i="24"/>
  <c r="F146" i="24"/>
  <c r="J146" i="24"/>
  <c r="C146" i="24"/>
  <c r="F146" i="4"/>
  <c r="C146" i="4"/>
  <c r="E146" i="23"/>
  <c r="D146" i="23"/>
  <c r="C146" i="23"/>
  <c r="E146" i="5"/>
  <c r="D146" i="5"/>
  <c r="C146" i="5"/>
  <c r="D147" i="24" l="1"/>
  <c r="D147" i="4"/>
  <c r="G146" i="4"/>
  <c r="J146" i="4"/>
  <c r="H146" i="4" s="1"/>
  <c r="E146" i="24"/>
  <c r="N146" i="24"/>
  <c r="D146" i="24"/>
  <c r="H146" i="24"/>
  <c r="P146" i="4"/>
  <c r="E146" i="4"/>
  <c r="F145" i="24"/>
  <c r="C145" i="24"/>
  <c r="F145" i="4"/>
  <c r="C145" i="4"/>
  <c r="G145" i="4"/>
  <c r="C145" i="23"/>
  <c r="E145" i="23"/>
  <c r="D145" i="23"/>
  <c r="E145" i="5"/>
  <c r="D145" i="5"/>
  <c r="C145" i="5"/>
  <c r="D146" i="4" l="1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F142" i="4"/>
  <c r="E142" i="4"/>
  <c r="C142" i="4"/>
  <c r="D142" i="23"/>
  <c r="C142" i="23"/>
  <c r="E142" i="23"/>
  <c r="E142" i="5"/>
  <c r="C142" i="5"/>
  <c r="D142" i="5"/>
  <c r="D143" i="4" l="1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C141" i="5"/>
  <c r="E141" i="5"/>
  <c r="D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D135" i="5"/>
  <c r="C135" i="5"/>
  <c r="E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P134" i="24"/>
  <c r="N134" i="24" s="1"/>
  <c r="J134" i="24"/>
  <c r="F134" i="24"/>
  <c r="H134" i="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<sst xmlns="http://schemas.openxmlformats.org/spreadsheetml/2006/main" count="1844" uniqueCount="272">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</sst>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46006.592891289998</v>
      </c>
      <c r="C169" s="43">
        <f t="shared" ref="C169" si="918">I169+O169</f>
        <v>32179.545046859996</v>
      </c>
      <c r="D169" s="43">
        <f t="shared" ref="D169" si="919">J169+P169</f>
        <v>13827.047844429999</v>
      </c>
      <c r="E169" s="43">
        <f t="shared" ref="E169" si="920">K169+Q169</f>
        <v>11873.61869001</v>
      </c>
      <c r="F169" s="43">
        <f t="shared" ref="F169" si="921">L169+R169</f>
        <v>1735.81120106</v>
      </c>
      <c r="G169" s="43">
        <f t="shared" ref="G169" si="922">M169+S169</f>
        <v>217.61795336</v>
      </c>
      <c r="H169" s="43">
        <f t="shared" ref="H169" si="923">SUM(I169:J169)</f>
        <v>25090.099353199999</v>
      </c>
      <c r="I169" s="43">
        <v>19371.030933859998</v>
      </c>
      <c r="J169" s="43">
        <f t="shared" ref="J169" si="924">SUM(K169:M169)</f>
        <v>5719.0684193399993</v>
      </c>
      <c r="K169" s="43">
        <v>4750.7203199099995</v>
      </c>
      <c r="L169" s="43">
        <v>903.14161014000001</v>
      </c>
      <c r="M169" s="43">
        <v>65.206489289999993</v>
      </c>
      <c r="N169" s="43">
        <f t="shared" ref="N169" si="925">SUM(O169:P169)</f>
        <v>20916.493538089999</v>
      </c>
      <c r="O169" s="43">
        <v>12808.514112999999</v>
      </c>
      <c r="P169" s="43">
        <f t="shared" ref="P169" si="926">SUM(Q169:S169)</f>
        <v>8107.9794250899995</v>
      </c>
      <c r="Q169" s="43">
        <v>7122.8983700999997</v>
      </c>
      <c r="R169" s="43">
        <v>832.66959092000002</v>
      </c>
      <c r="S169" s="43">
        <v>152.41146406999999</v>
      </c>
      <c r="T169" s="43"/>
      <c r="U169" s="43"/>
      <c r="V169" s="43"/>
      <c r="W169" s="43"/>
      <c r="X16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57087.335163709999</v>
      </c>
      <c r="C169" s="43">
        <f t="shared" ref="C169" si="918">I169+O169</f>
        <v>38590.803977980002</v>
      </c>
      <c r="D169" s="43">
        <f t="shared" ref="D169" si="919">J169+P169</f>
        <v>18496.53118573</v>
      </c>
      <c r="E169" s="43">
        <f t="shared" ref="E169" si="920">K169+Q169</f>
        <v>14774.245577899999</v>
      </c>
      <c r="F169" s="43">
        <f t="shared" ref="F169" si="921">L169+R169</f>
        <v>3146.1467431299998</v>
      </c>
      <c r="G169" s="43">
        <f t="shared" ref="G169" si="922">M169+S169</f>
        <v>576.1388647</v>
      </c>
      <c r="H169" s="43">
        <f t="shared" ref="H169" si="923">SUM(I169:J169)</f>
        <v>29942.345214629997</v>
      </c>
      <c r="I169" s="43">
        <v>19814.082805239999</v>
      </c>
      <c r="J169" s="43">
        <f t="shared" ref="J169" si="924">SUM(K169:M169)</f>
        <v>10128.262409389999</v>
      </c>
      <c r="K169" s="43">
        <v>8233.3337784199994</v>
      </c>
      <c r="L169" s="43">
        <v>1776.2950485399999</v>
      </c>
      <c r="M169" s="43">
        <v>118.63358243</v>
      </c>
      <c r="N169" s="43">
        <f t="shared" ref="N169" si="925">SUM(O169:P169)</f>
        <v>27144.989949080002</v>
      </c>
      <c r="O169" s="43">
        <v>18776.721172739999</v>
      </c>
      <c r="P169" s="43">
        <f t="shared" ref="P169" si="926">SUM(Q169:S169)</f>
        <v>8368.2687763400008</v>
      </c>
      <c r="Q169" s="43">
        <v>6540.9117994799999</v>
      </c>
      <c r="R169" s="43">
        <v>1369.8516945900001</v>
      </c>
      <c r="S169" s="43">
        <v>457.50528227000001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231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263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 hidden="1" outlineLevel="1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  <row r="169" spans="1:22">
      <c r="A169" s="8">
        <v>45352</v>
      </c>
      <c r="B169" s="129">
        <v>46006.592891289998</v>
      </c>
      <c r="C169" s="129">
        <v>3252.6468151999998</v>
      </c>
      <c r="D169" s="129">
        <v>9.1166787499999984</v>
      </c>
      <c r="E169" s="129">
        <v>4509.2627379099995</v>
      </c>
      <c r="F169" s="129">
        <v>1114.6227043399999</v>
      </c>
      <c r="G169" s="129">
        <v>71.455269920000006</v>
      </c>
      <c r="H169" s="129">
        <v>5792.3769907499991</v>
      </c>
      <c r="I169" s="129">
        <v>7051.7803084200004</v>
      </c>
      <c r="J169" s="129">
        <v>18689.355934250001</v>
      </c>
      <c r="K169" s="129">
        <v>104.14987792000001</v>
      </c>
      <c r="L169" s="129">
        <v>430.76054110999996</v>
      </c>
      <c r="M169" s="129">
        <v>596.54650198000002</v>
      </c>
      <c r="N169" s="129">
        <v>1056.0961568500002</v>
      </c>
      <c r="O169" s="129">
        <v>988.08041170000001</v>
      </c>
      <c r="P169" s="129">
        <v>441.57732425</v>
      </c>
      <c r="Q169" s="129">
        <v>521.24209194000002</v>
      </c>
      <c r="R169" s="129">
        <v>1225.4306145200001</v>
      </c>
      <c r="S169" s="129">
        <v>40.37796037999999</v>
      </c>
      <c r="T169" s="129">
        <v>111.71397110000001</v>
      </c>
      <c r="U169" s="129"/>
      <c r="V169" s="129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271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271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271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271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271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271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271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271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271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271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271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271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271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271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271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271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271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271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hidden="1" outlineLevel="1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271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 collapsed="1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271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271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271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271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271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271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271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  <row r="169" spans="1:32" ht="13.8">
      <c r="A169" s="8">
        <v>45352</v>
      </c>
      <c r="B169" s="45">
        <v>18.025200000000002</v>
      </c>
      <c r="C169" s="45">
        <v>18.497199999999999</v>
      </c>
      <c r="D169" s="45">
        <v>17.905799999999999</v>
      </c>
      <c r="E169" s="45">
        <v>17.160599999999999</v>
      </c>
      <c r="F169" s="45">
        <v>21.095400000000001</v>
      </c>
      <c r="G169" s="45">
        <v>0</v>
      </c>
      <c r="H169" s="45">
        <v>19.9282</v>
      </c>
      <c r="I169" s="45">
        <v>18.497199999999999</v>
      </c>
      <c r="J169" s="45">
        <v>20.374199999999998</v>
      </c>
      <c r="K169" s="45">
        <v>20.068999999999999</v>
      </c>
      <c r="L169" s="45">
        <v>21.402899999999999</v>
      </c>
      <c r="M169" s="45">
        <v>0</v>
      </c>
      <c r="N169" s="45">
        <v>7.3292000000000002</v>
      </c>
      <c r="O169" s="45">
        <v>0</v>
      </c>
      <c r="P169" s="45">
        <v>7.3292000000000002</v>
      </c>
      <c r="Q169" s="45">
        <v>7.3479999999999999</v>
      </c>
      <c r="R169" s="45">
        <v>6.4356</v>
      </c>
      <c r="S169" s="45" t="s">
        <v>271</v>
      </c>
      <c r="T169" s="45">
        <v>7.3612000000000002</v>
      </c>
      <c r="U169" s="45">
        <v>0</v>
      </c>
      <c r="V169" s="45">
        <v>7.3612000000000002</v>
      </c>
      <c r="W169" s="45">
        <v>7.3726000000000003</v>
      </c>
      <c r="X169" s="45">
        <v>6.5</v>
      </c>
      <c r="Y169" s="45">
        <v>0</v>
      </c>
      <c r="Z169" s="45">
        <v>7.1338999999999997</v>
      </c>
      <c r="AA169" s="45">
        <v>0</v>
      </c>
      <c r="AB169" s="45">
        <v>7.1338999999999997</v>
      </c>
      <c r="AC169" s="45">
        <v>7.1891999999999996</v>
      </c>
      <c r="AD169" s="45">
        <v>6.3582999999999998</v>
      </c>
      <c r="AE169" s="45">
        <v>0</v>
      </c>
      <c r="AF169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271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271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271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271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271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hidden="1" outlineLevel="1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271</v>
      </c>
    </row>
    <row r="157" spans="1:19" collapsed="1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271</v>
      </c>
    </row>
    <row r="160" spans="1:19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271</v>
      </c>
    </row>
    <row r="161" spans="1:19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271</v>
      </c>
    </row>
    <row r="163" spans="1:19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271</v>
      </c>
    </row>
    <row r="164" spans="1:19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271</v>
      </c>
    </row>
    <row r="165" spans="1:19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271</v>
      </c>
    </row>
    <row r="167" spans="1:19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271</v>
      </c>
    </row>
    <row r="168" spans="1:19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  <row r="169" spans="1:19">
      <c r="A169" s="8">
        <v>45352</v>
      </c>
      <c r="B169" s="45">
        <v>36.276400000000002</v>
      </c>
      <c r="C169" s="45">
        <v>36.339100000000002</v>
      </c>
      <c r="D169" s="45">
        <v>36.268900000000002</v>
      </c>
      <c r="E169" s="45">
        <v>38.743499999999997</v>
      </c>
      <c r="F169" s="45">
        <v>24.6236</v>
      </c>
      <c r="G169" s="45">
        <v>20.422899999999998</v>
      </c>
      <c r="H169" s="45">
        <v>36.276600000000002</v>
      </c>
      <c r="I169" s="45">
        <v>36.341500000000003</v>
      </c>
      <c r="J169" s="45">
        <v>36.268900000000002</v>
      </c>
      <c r="K169" s="45">
        <v>38.743499999999997</v>
      </c>
      <c r="L169" s="45">
        <v>24.6236</v>
      </c>
      <c r="M169" s="45">
        <v>20.422899999999998</v>
      </c>
      <c r="N169" s="45">
        <v>36.017000000000003</v>
      </c>
      <c r="O169" s="45">
        <v>36.017000000000003</v>
      </c>
      <c r="P169" s="45">
        <v>0</v>
      </c>
      <c r="Q169" s="45">
        <v>0</v>
      </c>
      <c r="R169" s="45">
        <v>0</v>
      </c>
      <c r="S169" s="45" t="s">
        <v>271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3"/>
      <c r="C7" s="213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 hidden="1" outlineLevel="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  <row r="169" spans="1:21">
      <c r="A169" s="8">
        <v>45352</v>
      </c>
      <c r="B169" s="45">
        <v>18.025200000000002</v>
      </c>
      <c r="C169" s="45">
        <v>5.8944000000000001</v>
      </c>
      <c r="D169" s="45">
        <v>0</v>
      </c>
      <c r="E169" s="45">
        <v>5.8944000000000001</v>
      </c>
      <c r="F169" s="45">
        <v>0</v>
      </c>
      <c r="G169" s="45">
        <v>5.8944000000000001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6</v>
      </c>
      <c r="P169" s="45">
        <v>0</v>
      </c>
      <c r="Q169" s="45">
        <v>6</v>
      </c>
      <c r="R169" s="45">
        <v>0</v>
      </c>
      <c r="S169" s="45">
        <v>6</v>
      </c>
      <c r="T169" s="45">
        <v>0</v>
      </c>
      <c r="U169" s="45">
        <v>18.035883626531572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3" t="s">
        <v>1</v>
      </c>
      <c r="C6" s="213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3"/>
      <c r="C7" s="213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3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271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271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271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271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271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271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271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271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271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271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271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271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271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271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271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271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271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271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271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271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271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271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271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271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271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271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271</v>
      </c>
      <c r="S58" s="45" t="s">
        <v>271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271</v>
      </c>
      <c r="AK58" s="45" t="s">
        <v>271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271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271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271</v>
      </c>
      <c r="S60" s="45" t="s">
        <v>271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271</v>
      </c>
      <c r="AK60" s="45" t="s">
        <v>271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271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271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271</v>
      </c>
      <c r="S63" s="45" t="s">
        <v>271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271</v>
      </c>
      <c r="AK63" s="45" t="s">
        <v>271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271</v>
      </c>
      <c r="S64" s="45" t="s">
        <v>271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271</v>
      </c>
      <c r="AK64" s="45" t="s">
        <v>271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271</v>
      </c>
      <c r="S65" s="45" t="s">
        <v>271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271</v>
      </c>
      <c r="AK65" s="45" t="s">
        <v>271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271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271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271</v>
      </c>
      <c r="S67" s="45" t="s">
        <v>271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271</v>
      </c>
      <c r="AK67" s="45" t="s">
        <v>271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271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271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271</v>
      </c>
      <c r="S69" s="45" t="s">
        <v>271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271</v>
      </c>
      <c r="AK69" s="45" t="s">
        <v>271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271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271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271</v>
      </c>
      <c r="S71" s="45" t="s">
        <v>271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271</v>
      </c>
      <c r="AK71" s="45" t="s">
        <v>271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271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271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271</v>
      </c>
      <c r="S73" s="45" t="s">
        <v>271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271</v>
      </c>
      <c r="AK73" s="45" t="s">
        <v>271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271</v>
      </c>
      <c r="S74" s="45">
        <v>6.5</v>
      </c>
      <c r="T74" s="45" t="s">
        <v>271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271</v>
      </c>
      <c r="AK74" s="45">
        <v>0</v>
      </c>
      <c r="AL74" s="45" t="s">
        <v>271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271</v>
      </c>
      <c r="S75" s="45" t="s">
        <v>271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271</v>
      </c>
      <c r="AK75" s="45" t="s">
        <v>271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271</v>
      </c>
      <c r="S76" s="45">
        <v>14</v>
      </c>
      <c r="T76" s="45" t="s">
        <v>271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271</v>
      </c>
      <c r="AK76" s="45">
        <v>0</v>
      </c>
      <c r="AL76" s="45" t="s">
        <v>271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271</v>
      </c>
      <c r="S78" s="45" t="s">
        <v>271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271</v>
      </c>
      <c r="AK78" s="45" t="s">
        <v>271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271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271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271</v>
      </c>
      <c r="S95" s="45" t="s">
        <v>271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271</v>
      </c>
      <c r="AK95" s="45" t="s">
        <v>271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271</v>
      </c>
      <c r="S96" s="45" t="s">
        <v>271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271</v>
      </c>
      <c r="AK96" s="45" t="s">
        <v>271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271</v>
      </c>
      <c r="S97" s="45" t="s">
        <v>271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271</v>
      </c>
      <c r="AK97" s="45" t="s">
        <v>271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271</v>
      </c>
      <c r="R98" s="45" t="s">
        <v>271</v>
      </c>
      <c r="S98" s="45" t="s">
        <v>271</v>
      </c>
      <c r="T98" s="45" t="s">
        <v>271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271</v>
      </c>
      <c r="AJ98" s="45" t="s">
        <v>271</v>
      </c>
      <c r="AK98" s="45" t="s">
        <v>271</v>
      </c>
      <c r="AL98" s="45" t="s">
        <v>271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271</v>
      </c>
      <c r="R99" s="45" t="s">
        <v>271</v>
      </c>
      <c r="S99" s="45" t="s">
        <v>271</v>
      </c>
      <c r="T99" s="45" t="s">
        <v>271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271</v>
      </c>
      <c r="AJ99" s="45" t="s">
        <v>271</v>
      </c>
      <c r="AK99" s="45" t="s">
        <v>271</v>
      </c>
      <c r="AL99" s="45" t="s">
        <v>271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271</v>
      </c>
      <c r="S100" s="45" t="s">
        <v>271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271</v>
      </c>
      <c r="AK100" s="45" t="s">
        <v>271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271</v>
      </c>
      <c r="S101" s="45" t="s">
        <v>271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271</v>
      </c>
      <c r="AK101" s="45" t="s">
        <v>271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271</v>
      </c>
      <c r="R102" s="45" t="s">
        <v>271</v>
      </c>
      <c r="S102" s="45" t="s">
        <v>271</v>
      </c>
      <c r="T102" s="45" t="s">
        <v>271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271</v>
      </c>
      <c r="AJ102" s="45" t="s">
        <v>271</v>
      </c>
      <c r="AK102" s="45" t="s">
        <v>271</v>
      </c>
      <c r="AL102" s="45" t="s">
        <v>271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271</v>
      </c>
      <c r="R103" s="45" t="s">
        <v>271</v>
      </c>
      <c r="S103" s="45" t="s">
        <v>271</v>
      </c>
      <c r="T103" s="45" t="s">
        <v>271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271</v>
      </c>
      <c r="AJ103" s="45" t="s">
        <v>271</v>
      </c>
      <c r="AK103" s="45" t="s">
        <v>271</v>
      </c>
      <c r="AL103" s="45" t="s">
        <v>271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271</v>
      </c>
      <c r="S105" s="45" t="s">
        <v>271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271</v>
      </c>
      <c r="R106" s="45" t="s">
        <v>271</v>
      </c>
      <c r="S106" s="45" t="s">
        <v>271</v>
      </c>
      <c r="T106" s="45" t="s">
        <v>271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271</v>
      </c>
      <c r="AJ106" s="45" t="s">
        <v>271</v>
      </c>
      <c r="AK106" s="45" t="s">
        <v>271</v>
      </c>
      <c r="AL106" s="45" t="s">
        <v>271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271</v>
      </c>
      <c r="R107" s="45" t="s">
        <v>271</v>
      </c>
      <c r="S107" s="45" t="s">
        <v>271</v>
      </c>
      <c r="T107" s="45" t="s">
        <v>271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271</v>
      </c>
      <c r="AJ107" s="45" t="s">
        <v>271</v>
      </c>
      <c r="AK107" s="45" t="s">
        <v>271</v>
      </c>
      <c r="AL107" s="45" t="s">
        <v>271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271</v>
      </c>
      <c r="R108" s="45" t="s">
        <v>271</v>
      </c>
      <c r="S108" s="45" t="s">
        <v>271</v>
      </c>
      <c r="T108" s="45" t="s">
        <v>271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271</v>
      </c>
      <c r="AJ108" s="45" t="s">
        <v>271</v>
      </c>
      <c r="AK108" s="45" t="s">
        <v>271</v>
      </c>
      <c r="AL108" s="45" t="s">
        <v>271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271</v>
      </c>
      <c r="R109" s="45" t="s">
        <v>271</v>
      </c>
      <c r="S109" s="45" t="s">
        <v>271</v>
      </c>
      <c r="T109" s="45" t="s">
        <v>271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271</v>
      </c>
      <c r="AJ109" s="45" t="s">
        <v>271</v>
      </c>
      <c r="AK109" s="45" t="s">
        <v>271</v>
      </c>
      <c r="AL109" s="45" t="s">
        <v>271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271</v>
      </c>
      <c r="S110" s="45" t="s">
        <v>271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271</v>
      </c>
      <c r="AK110" s="45" t="s">
        <v>271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271</v>
      </c>
      <c r="S111" s="45" t="s">
        <v>271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271</v>
      </c>
      <c r="AK111" s="45" t="s">
        <v>271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271</v>
      </c>
      <c r="S112" s="45" t="s">
        <v>271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271</v>
      </c>
      <c r="AK112" s="45" t="s">
        <v>271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271</v>
      </c>
      <c r="S114" s="45" t="s">
        <v>271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271</v>
      </c>
      <c r="AK114" s="45" t="s">
        <v>271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271</v>
      </c>
      <c r="S115" s="45" t="s">
        <v>271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271</v>
      </c>
      <c r="AK115" s="45" t="s">
        <v>271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271</v>
      </c>
      <c r="S116" s="45" t="s">
        <v>271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271</v>
      </c>
      <c r="AK116" s="45" t="s">
        <v>271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271</v>
      </c>
      <c r="S117" s="45" t="s">
        <v>271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271</v>
      </c>
      <c r="AK117" s="45" t="s">
        <v>271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271</v>
      </c>
      <c r="S118" s="45" t="s">
        <v>271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271</v>
      </c>
      <c r="AK118" s="45" t="s">
        <v>271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271</v>
      </c>
      <c r="R119" s="45" t="s">
        <v>271</v>
      </c>
      <c r="S119" s="45" t="s">
        <v>271</v>
      </c>
      <c r="T119" s="45" t="s">
        <v>271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271</v>
      </c>
      <c r="AJ119" s="45" t="s">
        <v>271</v>
      </c>
      <c r="AK119" s="45" t="s">
        <v>271</v>
      </c>
      <c r="AL119" s="45" t="s">
        <v>271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271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271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271</v>
      </c>
      <c r="T121" s="45" t="s">
        <v>271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271</v>
      </c>
      <c r="AL121" s="45" t="s">
        <v>271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271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271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271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271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271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271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271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271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271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271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271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271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271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271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271</v>
      </c>
      <c r="R129" s="45" t="s">
        <v>271</v>
      </c>
      <c r="S129" s="45" t="s">
        <v>271</v>
      </c>
      <c r="T129" s="45" t="s">
        <v>271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271</v>
      </c>
      <c r="AJ129" s="45" t="s">
        <v>271</v>
      </c>
      <c r="AK129" s="45" t="s">
        <v>271</v>
      </c>
      <c r="AL129" s="45" t="s">
        <v>271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271</v>
      </c>
      <c r="S130" s="45" t="s">
        <v>271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271</v>
      </c>
      <c r="AK130" s="45" t="s">
        <v>271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271</v>
      </c>
      <c r="T131" s="45" t="s">
        <v>271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271</v>
      </c>
      <c r="AL131" s="45" t="s">
        <v>271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271</v>
      </c>
      <c r="T132" s="45" t="s">
        <v>271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271</v>
      </c>
      <c r="AL132" s="45" t="s">
        <v>271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271</v>
      </c>
      <c r="T133" s="45" t="s">
        <v>271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271</v>
      </c>
      <c r="AL133" s="45" t="s">
        <v>271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271</v>
      </c>
      <c r="S136" s="45" t="s">
        <v>271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271</v>
      </c>
      <c r="AK136" s="45" t="s">
        <v>271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271</v>
      </c>
      <c r="S137" s="45" t="s">
        <v>271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271</v>
      </c>
      <c r="AK137" s="45" t="s">
        <v>271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271</v>
      </c>
      <c r="R138" s="45" t="s">
        <v>271</v>
      </c>
      <c r="S138" s="45" t="s">
        <v>271</v>
      </c>
      <c r="T138" s="45" t="s">
        <v>271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271</v>
      </c>
      <c r="AJ138" s="45" t="s">
        <v>271</v>
      </c>
      <c r="AK138" s="45" t="s">
        <v>271</v>
      </c>
      <c r="AL138" s="45" t="s">
        <v>271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271</v>
      </c>
      <c r="S139" s="45" t="s">
        <v>271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271</v>
      </c>
      <c r="AK139" s="45" t="s">
        <v>271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271</v>
      </c>
      <c r="S140" s="45" t="s">
        <v>271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271</v>
      </c>
      <c r="AK140" s="45" t="s">
        <v>271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271</v>
      </c>
      <c r="S141" s="45" t="s">
        <v>271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271</v>
      </c>
      <c r="AK141" s="45" t="s">
        <v>271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271</v>
      </c>
      <c r="S142" s="45" t="s">
        <v>271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271</v>
      </c>
      <c r="AK142" s="45" t="s">
        <v>271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271</v>
      </c>
      <c r="T143" s="45" t="s">
        <v>271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271</v>
      </c>
      <c r="AL143" s="45" t="s">
        <v>271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271</v>
      </c>
      <c r="S144" s="45" t="s">
        <v>271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271</v>
      </c>
      <c r="AK144" s="45" t="s">
        <v>271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271</v>
      </c>
      <c r="S147" s="45" t="s">
        <v>271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271</v>
      </c>
      <c r="AK147" s="45" t="s">
        <v>271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271</v>
      </c>
      <c r="S148" s="45" t="s">
        <v>271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271</v>
      </c>
      <c r="AK148" s="45" t="s">
        <v>271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271</v>
      </c>
      <c r="S149" s="45" t="s">
        <v>271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271</v>
      </c>
      <c r="AK149" s="45" t="s">
        <v>271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271</v>
      </c>
      <c r="S150" s="45" t="s">
        <v>271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271</v>
      </c>
      <c r="AK150" s="45" t="s">
        <v>271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271</v>
      </c>
      <c r="S151" s="45" t="s">
        <v>271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271</v>
      </c>
      <c r="AK151" s="45" t="s">
        <v>271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271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271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271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271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271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271</v>
      </c>
      <c r="AL155" s="45">
        <v>6.0316999999999998</v>
      </c>
      <c r="AM155" s="45">
        <v>21.0212</v>
      </c>
    </row>
    <row r="156" spans="1:39" hidden="1" outlineLevel="1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271</v>
      </c>
      <c r="R156" s="45" t="s">
        <v>271</v>
      </c>
      <c r="S156" s="45" t="s">
        <v>271</v>
      </c>
      <c r="T156" s="45" t="s">
        <v>271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271</v>
      </c>
      <c r="AJ156" s="45" t="s">
        <v>271</v>
      </c>
      <c r="AK156" s="45" t="s">
        <v>271</v>
      </c>
      <c r="AL156" s="45" t="s">
        <v>271</v>
      </c>
      <c r="AM156" s="45">
        <v>22.762899999999998</v>
      </c>
    </row>
    <row r="157" spans="1:39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271</v>
      </c>
      <c r="S157" s="45" t="s">
        <v>271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271</v>
      </c>
      <c r="AK157" s="45" t="s">
        <v>271</v>
      </c>
      <c r="AL157" s="45">
        <v>7.9751000000000003</v>
      </c>
      <c r="AM157" s="45">
        <v>22.8917</v>
      </c>
    </row>
    <row r="158" spans="1:39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271</v>
      </c>
      <c r="S158" s="45" t="s">
        <v>271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271</v>
      </c>
      <c r="AK158" s="45" t="s">
        <v>271</v>
      </c>
      <c r="AL158" s="45">
        <v>6.1307</v>
      </c>
      <c r="AM158" s="45">
        <v>22.106400000000001</v>
      </c>
    </row>
    <row r="159" spans="1:39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23.557600000000001</v>
      </c>
    </row>
    <row r="160" spans="1:39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24.279299999999999</v>
      </c>
    </row>
    <row r="161" spans="1:39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24.102499999999999</v>
      </c>
    </row>
    <row r="162" spans="1:39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24.360199999999999</v>
      </c>
    </row>
    <row r="163" spans="1:39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271</v>
      </c>
      <c r="T163" s="45" t="s">
        <v>271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271</v>
      </c>
      <c r="AL163" s="45" t="s">
        <v>271</v>
      </c>
      <c r="AM163" s="45">
        <v>24.016100000000002</v>
      </c>
    </row>
    <row r="164" spans="1:39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271</v>
      </c>
      <c r="T164" s="45" t="s">
        <v>271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271</v>
      </c>
      <c r="AL164" s="45" t="s">
        <v>271</v>
      </c>
      <c r="AM164" s="45">
        <v>23.043900000000001</v>
      </c>
    </row>
    <row r="165" spans="1:39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271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271</v>
      </c>
      <c r="AL165" s="45">
        <v>6.3929999999999998</v>
      </c>
      <c r="AM165" s="45">
        <v>22.415500000000002</v>
      </c>
    </row>
    <row r="166" spans="1:39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271</v>
      </c>
      <c r="T166" s="45" t="s">
        <v>271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271</v>
      </c>
      <c r="AL166" s="45" t="s">
        <v>271</v>
      </c>
      <c r="AM166" s="45">
        <v>21.3873</v>
      </c>
    </row>
    <row r="167" spans="1:39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271</v>
      </c>
      <c r="R167" s="45" t="s">
        <v>271</v>
      </c>
      <c r="S167" s="45" t="s">
        <v>271</v>
      </c>
      <c r="T167" s="45" t="s">
        <v>271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271</v>
      </c>
      <c r="AJ167" s="45" t="s">
        <v>271</v>
      </c>
      <c r="AK167" s="45" t="s">
        <v>271</v>
      </c>
      <c r="AL167" s="45" t="s">
        <v>271</v>
      </c>
      <c r="AM167" s="45">
        <v>22.417200000000001</v>
      </c>
    </row>
    <row r="168" spans="1:39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271</v>
      </c>
      <c r="R168" s="45" t="s">
        <v>271</v>
      </c>
      <c r="S168" s="45" t="s">
        <v>271</v>
      </c>
      <c r="T168" s="45" t="s">
        <v>271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271</v>
      </c>
      <c r="AJ168" s="45" t="s">
        <v>271</v>
      </c>
      <c r="AK168" s="45" t="s">
        <v>271</v>
      </c>
      <c r="AL168" s="45" t="s">
        <v>271</v>
      </c>
      <c r="AM168" s="45">
        <v>20.687200000000001</v>
      </c>
    </row>
    <row r="169" spans="1:39">
      <c r="A169" s="8">
        <v>45352</v>
      </c>
      <c r="B169" s="45">
        <v>36.276400000000002</v>
      </c>
      <c r="C169" s="45">
        <v>37.709800000000001</v>
      </c>
      <c r="D169" s="45">
        <v>38.419699999999999</v>
      </c>
      <c r="E169" s="45">
        <v>37.629800000000003</v>
      </c>
      <c r="F169" s="45">
        <v>38.824399999999997</v>
      </c>
      <c r="G169" s="45">
        <v>24.762899999999998</v>
      </c>
      <c r="H169" s="45">
        <v>37.5749</v>
      </c>
      <c r="I169" s="45">
        <v>37.711199999999998</v>
      </c>
      <c r="J169" s="45">
        <v>38.440100000000001</v>
      </c>
      <c r="K169" s="45">
        <v>37.629800000000003</v>
      </c>
      <c r="L169" s="45">
        <v>38.824399999999997</v>
      </c>
      <c r="M169" s="45">
        <v>24.762899999999998</v>
      </c>
      <c r="N169" s="45">
        <v>37.5749</v>
      </c>
      <c r="O169" s="45">
        <v>36.017000000000003</v>
      </c>
      <c r="P169" s="45">
        <v>36.017000000000003</v>
      </c>
      <c r="Q169" s="45" t="s">
        <v>271</v>
      </c>
      <c r="R169" s="45" t="s">
        <v>271</v>
      </c>
      <c r="S169" s="45" t="s">
        <v>271</v>
      </c>
      <c r="T169" s="45" t="s">
        <v>271</v>
      </c>
      <c r="U169" s="45">
        <v>7.5689000000000002</v>
      </c>
      <c r="V169" s="45">
        <v>0</v>
      </c>
      <c r="W169" s="45">
        <v>7.5689000000000002</v>
      </c>
      <c r="X169" s="45">
        <v>0</v>
      </c>
      <c r="Y169" s="45">
        <v>0</v>
      </c>
      <c r="Z169" s="45">
        <v>7.5689000000000002</v>
      </c>
      <c r="AA169" s="45">
        <v>7.5689000000000002</v>
      </c>
      <c r="AB169" s="45">
        <v>0</v>
      </c>
      <c r="AC169" s="45">
        <v>7.5689000000000002</v>
      </c>
      <c r="AD169" s="45">
        <v>0</v>
      </c>
      <c r="AE169" s="45">
        <v>0</v>
      </c>
      <c r="AF169" s="45">
        <v>7.5689000000000002</v>
      </c>
      <c r="AG169" s="45">
        <v>0</v>
      </c>
      <c r="AH169" s="45">
        <v>0</v>
      </c>
      <c r="AI169" s="45" t="s">
        <v>271</v>
      </c>
      <c r="AJ169" s="45" t="s">
        <v>271</v>
      </c>
      <c r="AK169" s="45" t="s">
        <v>271</v>
      </c>
      <c r="AL169" s="45" t="s">
        <v>271</v>
      </c>
      <c r="AM169" s="45">
        <v>22.139399999999998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271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hidden="1" outlineLevel="1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 collapsed="1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  <row r="169" spans="1:16">
      <c r="A169" s="8">
        <v>45352</v>
      </c>
      <c r="B169" s="45">
        <v>8.2205999999999992</v>
      </c>
      <c r="C169" s="45">
        <v>7.2709000000000001</v>
      </c>
      <c r="D169" s="45">
        <v>8.2363999999999997</v>
      </c>
      <c r="E169" s="45">
        <v>12.493399999999999</v>
      </c>
      <c r="F169" s="45">
        <v>4</v>
      </c>
      <c r="G169" s="45">
        <v>9.0573999999999995</v>
      </c>
      <c r="H169" s="45">
        <v>7.2709000000000001</v>
      </c>
      <c r="I169" s="45">
        <v>9.0924999999999994</v>
      </c>
      <c r="J169" s="45">
        <v>12.493399999999999</v>
      </c>
      <c r="K169" s="45">
        <v>4</v>
      </c>
      <c r="L169" s="45">
        <v>1.7264999999999999</v>
      </c>
      <c r="M169" s="45">
        <v>9.7000000000000003E-3</v>
      </c>
      <c r="N169" s="45">
        <v>1.7264999999999999</v>
      </c>
      <c r="O169" s="45">
        <v>0</v>
      </c>
      <c r="P16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271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hidden="1" outlineLevel="1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 collapsed="1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  <row r="169" spans="1:16">
      <c r="A169" s="8">
        <v>45352</v>
      </c>
      <c r="B169" s="45">
        <v>7.9622000000000002</v>
      </c>
      <c r="C169" s="45">
        <v>3.4780000000000002</v>
      </c>
      <c r="D169" s="45">
        <v>8.5220000000000002</v>
      </c>
      <c r="E169" s="45">
        <v>9.2232000000000003</v>
      </c>
      <c r="F169" s="45">
        <v>12.112</v>
      </c>
      <c r="G169" s="45">
        <v>12.0146</v>
      </c>
      <c r="H169" s="45">
        <v>4.617</v>
      </c>
      <c r="I169" s="45">
        <v>13.2433</v>
      </c>
      <c r="J169" s="45">
        <v>13.922800000000001</v>
      </c>
      <c r="K169" s="45">
        <v>16.173100000000002</v>
      </c>
      <c r="L169" s="45">
        <v>1.3144</v>
      </c>
      <c r="M169" s="45">
        <v>9.1000000000000004E-3</v>
      </c>
      <c r="N169" s="45">
        <v>1.3646</v>
      </c>
      <c r="O169" s="45">
        <v>1.9650000000000001</v>
      </c>
      <c r="P169" s="45">
        <v>5.9756999999999998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hidden="1" outlineLevel="1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 collapsed="1">
      <c r="A157" s="48">
        <v>44986</v>
      </c>
      <c r="B157" s="147">
        <v>2</v>
      </c>
      <c r="C157" s="147">
        <v>3</v>
      </c>
      <c r="D157" s="19">
        <v>407</v>
      </c>
    </row>
    <row r="158" spans="1:4">
      <c r="A158" s="48">
        <v>45017</v>
      </c>
      <c r="B158" s="147">
        <v>2</v>
      </c>
      <c r="C158" s="147">
        <v>3</v>
      </c>
      <c r="D158" s="19">
        <v>407</v>
      </c>
    </row>
    <row r="159" spans="1:4">
      <c r="A159" s="48">
        <v>45047</v>
      </c>
      <c r="B159" s="147">
        <v>2</v>
      </c>
      <c r="C159" s="147">
        <v>3</v>
      </c>
      <c r="D159" s="19">
        <v>407</v>
      </c>
    </row>
    <row r="160" spans="1:4">
      <c r="A160" s="48">
        <v>45078</v>
      </c>
      <c r="B160" s="147">
        <v>2</v>
      </c>
      <c r="C160" s="147">
        <v>3</v>
      </c>
      <c r="D160" s="19">
        <v>405</v>
      </c>
    </row>
    <row r="161" spans="1:4">
      <c r="A161" s="48">
        <v>45108</v>
      </c>
      <c r="B161" s="147">
        <v>2</v>
      </c>
      <c r="C161" s="147">
        <v>3</v>
      </c>
      <c r="D161" s="19">
        <v>405</v>
      </c>
    </row>
    <row r="162" spans="1:4">
      <c r="A162" s="48">
        <v>45139</v>
      </c>
      <c r="B162" s="147">
        <v>2</v>
      </c>
      <c r="C162" s="147">
        <v>3</v>
      </c>
      <c r="D162" s="19">
        <v>405</v>
      </c>
    </row>
    <row r="163" spans="1:4">
      <c r="A163" s="48">
        <v>45170</v>
      </c>
      <c r="B163" s="147">
        <v>2</v>
      </c>
      <c r="C163" s="147">
        <v>3</v>
      </c>
      <c r="D163" s="19">
        <v>399</v>
      </c>
    </row>
    <row r="164" spans="1:4">
      <c r="A164" s="48">
        <v>45200</v>
      </c>
      <c r="B164" s="147">
        <v>2</v>
      </c>
      <c r="C164" s="147">
        <v>3</v>
      </c>
      <c r="D164" s="19">
        <v>399</v>
      </c>
    </row>
    <row r="165" spans="1:4">
      <c r="A165" s="48">
        <v>45231</v>
      </c>
      <c r="B165" s="147">
        <v>2</v>
      </c>
      <c r="C165" s="147">
        <v>3</v>
      </c>
      <c r="D165" s="19">
        <v>399</v>
      </c>
    </row>
    <row r="166" spans="1:4">
      <c r="A166" s="48">
        <v>45261</v>
      </c>
      <c r="B166" s="147">
        <v>2</v>
      </c>
      <c r="C166" s="147">
        <v>3</v>
      </c>
      <c r="D166" s="19">
        <v>400</v>
      </c>
    </row>
    <row r="167" spans="1:4">
      <c r="A167" s="48">
        <v>45292</v>
      </c>
      <c r="B167" s="147">
        <v>2</v>
      </c>
      <c r="C167" s="147">
        <v>3</v>
      </c>
      <c r="D167" s="19">
        <v>400</v>
      </c>
    </row>
    <row r="168" spans="1:4">
      <c r="A168" s="48">
        <v>45323</v>
      </c>
      <c r="B168" s="147">
        <v>2</v>
      </c>
      <c r="C168" s="147">
        <v>3</v>
      </c>
      <c r="D168" s="19">
        <v>400</v>
      </c>
    </row>
    <row r="169" spans="1:4">
      <c r="A169" s="48">
        <v>45352</v>
      </c>
      <c r="B169" s="147">
        <v>2</v>
      </c>
      <c r="C169" s="147">
        <v>3</v>
      </c>
      <c r="D169" s="19">
        <v>393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162</v>
      </c>
      <c r="B1" s="51">
        <v>2024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75" t="s">
        <v>123</v>
      </c>
      <c r="B3" s="175"/>
      <c r="C3" s="175"/>
      <c r="D3" s="175"/>
      <c r="E3" s="175"/>
      <c r="F3" s="175"/>
      <c r="G3" s="175"/>
      <c r="J3" s="53" t="s">
        <v>162</v>
      </c>
      <c r="K3" s="53">
        <v>3</v>
      </c>
      <c r="M3" s="53">
        <v>2013</v>
      </c>
    </row>
    <row r="4" spans="1:16380">
      <c r="A4" s="176" t="s">
        <v>120</v>
      </c>
      <c r="B4" s="176"/>
      <c r="C4" s="176"/>
      <c r="D4" s="176"/>
      <c r="E4" s="176"/>
      <c r="F4" s="176"/>
      <c r="G4" s="176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75" t="s">
        <v>130</v>
      </c>
      <c r="B5" s="175"/>
      <c r="C5" s="175"/>
      <c r="D5" s="175"/>
      <c r="E5" s="175"/>
      <c r="F5" s="175"/>
      <c r="G5" s="175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75">
        <f>DATE(B1,VLOOKUP(A1,$J$1:$K$12,2,0),1)</f>
        <v>45352</v>
      </c>
      <c r="B6" s="175"/>
      <c r="C6" s="175"/>
      <c r="D6" s="175"/>
      <c r="E6" s="175"/>
      <c r="F6" s="175"/>
      <c r="G6" s="175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77" t="s">
        <v>115</v>
      </c>
      <c r="B8" s="179" t="s">
        <v>230</v>
      </c>
      <c r="C8" s="179"/>
      <c r="D8" s="179"/>
      <c r="E8" s="179" t="s">
        <v>167</v>
      </c>
      <c r="F8" s="179"/>
      <c r="G8" s="180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78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2024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734445.87388590002</v>
      </c>
      <c r="C11" s="77">
        <f>IF(ISERROR(VLOOKUP($A$6,'Кредити НФК'!$A$10:$M$200,2,0)),"–",VLOOKUP($A$6,'Кредити НФК'!$A$10:$M$200,2,0))</f>
        <v>28212.833200649999</v>
      </c>
      <c r="D11" s="78">
        <f t="shared" ref="D11:D16" si="0">IF(ISERROR(C11/B11*100),"–",C11/B11*100)</f>
        <v>3.8413767717664387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3.3435462200808104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-7.6783795903736518E-2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-1.146804438242981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499835.36826587003</v>
      </c>
      <c r="C12" s="77">
        <f>IF(ISERROR(VLOOKUP($A$6,'Кредити НФК'!$A$10:$M$200,6,0)),"–",VLOOKUP($A$6,'Кредити НФК'!$A$10:$M$200,6,0))</f>
        <v>19092.295868310001</v>
      </c>
      <c r="D12" s="78">
        <f t="shared" si="0"/>
        <v>3.8197168668853614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1.2383483908260757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-3.3219218384644762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-1.2308404742605177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234610.50562002999</v>
      </c>
      <c r="C13" s="77">
        <f>IF(ISERROR(VLOOKUP($A$6,'Кредити НФК'!$A$10:$M$200,10,0)),"–",VLOOKUP($A$6,'Кредити НФК'!$A$10:$M$200,10,0))</f>
        <v>9120.5373323399999</v>
      </c>
      <c r="D13" s="78">
        <f t="shared" si="0"/>
        <v>3.8875229854844697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8.0467896788630355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7.4750150294367472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-0.97042545117398049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251193.41652028999</v>
      </c>
      <c r="C14" s="77">
        <f>IF(ISERROR(VLOOKUP($A$6,'Кредити ДГ'!$A$10:$M$200,2,0)),"–",VLOOKUP($A$6,'Кредити ДГ'!$A$10:$M$200,2,0))</f>
        <v>10047.33274853</v>
      </c>
      <c r="D14" s="78">
        <f t="shared" si="0"/>
        <v>3.9998392026800724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9.4374009873644269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3.8835598066274457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1.7674068545082093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238488.11980111001</v>
      </c>
      <c r="C15" s="77">
        <f>IF(ISERROR(VLOOKUP($A$6,'Кредити ДГ'!$A$10:$M$200,6,0)),"–",VLOOKUP($A$6,'Кредити ДГ'!$A$10:$M$200,6,0))</f>
        <v>8936.7643598800005</v>
      </c>
      <c r="D15" s="78">
        <f t="shared" si="0"/>
        <v>3.7472576694105015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10.9989529314322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4.2062386314780014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1.7504881872014266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12705.29671918</v>
      </c>
      <c r="C16" s="84">
        <f>IF(ISERROR(VLOOKUP($A$6,'Кредити ДГ'!$A$10:$M$200,10,0)),"–",VLOOKUP($A$6,'Кредити ДГ'!$A$10:$M$200,10,0))</f>
        <v>1110.5683886500001</v>
      </c>
      <c r="D16" s="85">
        <f t="shared" si="0"/>
        <v>8.7409874259251161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-1.6917611277572178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1.3579312254620817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1.9037567605639367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1070116.66968392</v>
      </c>
      <c r="C18" s="77">
        <f>IF(ISERROR(VLOOKUP($A$6,'Депозити НФК'!$A$10:$S$200,2,0)),"–",VLOOKUP($A$6,'Депозити НФК'!$A$10:$S$200,2,0))</f>
        <v>46006.592891289998</v>
      </c>
      <c r="D18" s="78">
        <f>IF(ISERROR(C18/B18*100),"–",C18/B18*100)</f>
        <v>4.2992128049812504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12.846790586671972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2.85748076454162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0.88523611482847286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766718.42511713994</v>
      </c>
      <c r="C19" s="77">
        <f>IF(ISERROR(VLOOKUP($A$6,'Депозити НФК'!$A$10:$S$200,8,0)),"–",VLOOKUP($A$6,'Депозити НФК'!$A$10:$S$200,8,0))</f>
        <v>25090.099353199999</v>
      </c>
      <c r="D19" s="78">
        <f t="shared" ref="D19:D23" si="1">IF(ISERROR(C19/B19*100),"–",C19/B19*100)</f>
        <v>3.2724007316462642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10.564082805001092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-9.026647542157292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-4.1630982687534583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303398.24456678005</v>
      </c>
      <c r="C20" s="77">
        <f>IF(ISERROR(VLOOKUP($A$6,'Депозити НФК'!$A$10:$S$200,14,0)),"–",VLOOKUP($A$6,'Депозити НФК'!$A$10:$S$200,14,0))</f>
        <v>20916.493538089999</v>
      </c>
      <c r="D20" s="78">
        <f t="shared" si="1"/>
        <v>6.8940720365592405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15.712485646249846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21.970089835450835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7.6898522324259773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1219831.0966803001</v>
      </c>
      <c r="C21" s="77">
        <f>IF(ISERROR(VLOOKUP($A$6,'Депозити ДГ'!$A$10:$S$200,2,0)),"–",VLOOKUP($A$6,'Депозити ДГ'!$A$10:$S$200,2,0))</f>
        <v>57087.335163709999</v>
      </c>
      <c r="D21" s="78">
        <f t="shared" si="1"/>
        <v>4.679937683099725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9.0797415499515068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-2.9913585885427523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2.145121333215755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787041.49556210986</v>
      </c>
      <c r="C22" s="77">
        <f>IF(ISERROR(VLOOKUP($A$6,'Депозити ДГ'!$A$10:$S$200,8,0)),"–",VLOOKUP($A$6,'Депозити ДГ'!$A$10:$S$200,8,0))</f>
        <v>29942.345214629997</v>
      </c>
      <c r="D22" s="78">
        <f t="shared" si="1"/>
        <v>3.8044176048487746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18.928666806647641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-2.6886918345382327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1.9192579764313393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432789.6011181901</v>
      </c>
      <c r="C23" s="84">
        <f>IF(ISERROR(VLOOKUP($A$6,'Депозити ДГ'!$A$10:$S$200,14,0)),"–",VLOOKUP($A$6,'Депозити ДГ'!$A$10:$S$200,14,0))</f>
        <v>27144.989949080002</v>
      </c>
      <c r="D23" s="85">
        <f t="shared" si="1"/>
        <v>6.2720984697751554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-5.043792618000964E-2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-3.3230395349310839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2.3954244189709755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82" t="s">
        <v>115</v>
      </c>
      <c r="B25" s="183"/>
      <c r="C25" s="183"/>
      <c r="D25" s="183"/>
      <c r="E25" s="184" t="s">
        <v>124</v>
      </c>
      <c r="F25" s="184"/>
      <c r="G25" s="185"/>
      <c r="J25" s="95"/>
      <c r="K25" s="95"/>
      <c r="L25" s="95"/>
      <c r="M25" s="53"/>
    </row>
    <row r="26" spans="1:13" s="1" customFormat="1" ht="27.75" customHeight="1">
      <c r="A26" s="182"/>
      <c r="B26" s="183"/>
      <c r="C26" s="183"/>
      <c r="D26" s="183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6" t="s">
        <v>125</v>
      </c>
      <c r="B27" s="186"/>
      <c r="C27" s="186"/>
      <c r="D27" s="186"/>
      <c r="E27" s="186"/>
      <c r="F27" s="186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15.844200000000001</v>
      </c>
      <c r="F28" s="79">
        <f>IF(ISERROR(VLOOKUP($A$6,'% ставки за кредитами НФК'!$A$10:$S$200,2,0)),"–",VLOOKUP($A$6,'% ставки за кредитами НФК'!$A$10:$S$200,2,0))</f>
        <v>18.025200000000002</v>
      </c>
      <c r="G28" s="79">
        <f>IF(ISERROR(IF(F28=0,"–",F28-E28)),"–",IF(F28=0,"–",F28-E28))</f>
        <v>2.1810000000000009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16.866199999999999</v>
      </c>
      <c r="F29" s="79">
        <f>IF(ISERROR(VLOOKUP($A$6,'% ставки за кредитами НФК'!$A$10:$S$200,8,0)),"–",VLOOKUP($A$6,'% ставки за кредитами НФК'!$A$10:$S$200,8,0))</f>
        <v>19.9282</v>
      </c>
      <c r="G29" s="79">
        <f t="shared" ref="G29:G37" si="2">IF(ISERROR(IF(F29=0,"–",F29-E29)),"–",IF(F29=0,"–",F29-E29))</f>
        <v>3.0620000000000012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16.466899999999999</v>
      </c>
      <c r="F30" s="79">
        <f>IF(ISERROR(VLOOKUP($A$6,'% ставки за кредитами НФК'!$A$10:$S$200,10,0)),"–",VLOOKUP($A$6,'% ставки за кредитами НФК'!$A$10:$S$200,10,0))</f>
        <v>20.374199999999998</v>
      </c>
      <c r="G30" s="79">
        <f t="shared" si="2"/>
        <v>3.9072999999999993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6.7824</v>
      </c>
      <c r="F31" s="79">
        <f>IF(ISERROR(VLOOKUP($A$6,'% ставки за кредитами НФК'!$A$10:$S$200,14,0)),"–",VLOOKUP($A$6,'% ставки за кредитами НФК'!$A$10:$S$200,14,0))</f>
        <v>7.3292000000000002</v>
      </c>
      <c r="G31" s="79">
        <f t="shared" si="2"/>
        <v>0.54680000000000017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6.7823000000000002</v>
      </c>
      <c r="F32" s="79">
        <f>IF(ISERROR(VLOOKUP($A$6,'% ставки за кредитами НФК'!$A$10:$S$200,16,0)),"–",VLOOKUP($A$6,'% ставки за кредитами НФК'!$A$10:$S$200,16,0))</f>
        <v>7.3292000000000002</v>
      </c>
      <c r="G32" s="79">
        <f t="shared" si="2"/>
        <v>0.54689999999999994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27.283899999999999</v>
      </c>
      <c r="F33" s="79">
        <f>IF(ISERROR(VLOOKUP($A$6,'% ставки за кредитами ДГ'!$A$10:$S$200,2,0)),"–",VLOOKUP($A$6,'% ставки за кредитами ДГ'!$A$10:$S$200,2,0))</f>
        <v>36.276400000000002</v>
      </c>
      <c r="G33" s="79">
        <f t="shared" si="2"/>
        <v>8.9925000000000033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27.298999999999999</v>
      </c>
      <c r="F34" s="79">
        <f>IF(ISERROR(VLOOKUP($A$6,'% ставки за кредитами ДГ'!$A$10:$S$200,8,0)),"–",VLOOKUP($A$6,'% ставки за кредитами ДГ'!$A$10:$S$200,8,0))</f>
        <v>36.276600000000002</v>
      </c>
      <c r="G34" s="79">
        <f t="shared" si="2"/>
        <v>8.9776000000000025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34.162599999999998</v>
      </c>
      <c r="F35" s="79">
        <f>IF(ISERROR(VLOOKUP($A$6,'% ставки за кредитами ДГ'!$A$10:$S$200,10,0)),"–",VLOOKUP($A$6,'% ставки за кредитами ДГ'!$A$10:$S$200,10,0))</f>
        <v>36.268900000000002</v>
      </c>
      <c r="G35" s="79">
        <f t="shared" si="2"/>
        <v>2.1063000000000045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13.2568</v>
      </c>
      <c r="F36" s="79">
        <f>IF(ISERROR(VLOOKUP($A$6,'% ставки за кредитами ДГ'!$A$10:$S$200,14,0)),"–",VLOOKUP($A$6,'% ставки за кредитами ДГ'!$A$10:$S$200,14,0))</f>
        <v>36.017000000000003</v>
      </c>
      <c r="G36" s="79">
        <f t="shared" si="2"/>
        <v>22.760200000000005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7.9066000000000001</v>
      </c>
      <c r="F37" s="86">
        <f>IF(ISERROR(VLOOKUP($A$6,'% ставки за кредитами ДГ'!$A$10:$S$200,16,0)),"–",VLOOKUP($A$6,'% ставки за кредитами ДГ'!$A$10:$S$200,16,0))</f>
        <v>0</v>
      </c>
      <c r="G37" s="86" t="str">
        <f t="shared" si="2"/>
        <v>–</v>
      </c>
    </row>
    <row r="38" spans="1:13" ht="30.75" customHeight="1">
      <c r="A38" s="187" t="s">
        <v>126</v>
      </c>
      <c r="B38" s="187"/>
      <c r="C38" s="187"/>
      <c r="D38" s="187"/>
      <c r="E38" s="186"/>
      <c r="F38" s="186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8.3035999999999994</v>
      </c>
      <c r="F39" s="79">
        <f>IF(ISERROR(VLOOKUP($A$6,'% ставки за депозитами НФК'!$A$10:$P$200,2,0)),"–",VLOOKUP($A$6,'% ставки за депозитами НФК'!$A$10:$P$200,2,0))</f>
        <v>8.2205999999999992</v>
      </c>
      <c r="G39" s="79">
        <f>IF(ISERROR(IF(F39=0,"–",F39-E39)),"–",IF(F39=0,"–",F39-E39))</f>
        <v>-8.3000000000000185E-2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9.5890000000000004</v>
      </c>
      <c r="F40" s="79">
        <f>IF(ISERROR(VLOOKUP($A$6,'% ставки за депозитами НФК'!$A$10:$P$200,7,0)),"–",VLOOKUP($A$6,'% ставки за депозитами НФК'!$A$10:$P$200,7,0))</f>
        <v>9.0573999999999995</v>
      </c>
      <c r="G40" s="79">
        <f t="shared" ref="G40:G44" si="3">IF(ISERROR(IF(F40=0,"–",F40-E40)),"–",IF(F40=0,"–",F40-E40))</f>
        <v>-0.53160000000000096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0.81330000000000002</v>
      </c>
      <c r="F41" s="79">
        <f>IF(ISERROR(VLOOKUP($A$6,'% ставки за депозитами НФК'!$A$10:$P$200,12,0)),"–",VLOOKUP($A$6,'% ставки за депозитами НФК'!$A$10:$P$200,12,0))</f>
        <v>1.7264999999999999</v>
      </c>
      <c r="G41" s="79">
        <f t="shared" si="3"/>
        <v>0.9131999999999999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8.5122999999999998</v>
      </c>
      <c r="F42" s="79">
        <f>IF(ISERROR(VLOOKUP($A$6,'% ставки за депозитами ДГ'!$A$10:$P$200,2,0)),"–",VLOOKUP($A$6,'% ставки за депозитами ДГ'!$A$10:$P$200,2,0))</f>
        <v>7.9622000000000002</v>
      </c>
      <c r="G42" s="79">
        <f t="shared" si="3"/>
        <v>-0.55009999999999959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11.0486</v>
      </c>
      <c r="F43" s="79">
        <f>IF(ISERROR(VLOOKUP($A$6,'% ставки за депозитами ДГ'!$A$10:$P$200,7,0)),"–",VLOOKUP($A$6,'% ставки за депозитами ДГ'!$A$10:$P$200,7,0))</f>
        <v>12.0146</v>
      </c>
      <c r="G43" s="79">
        <f t="shared" si="3"/>
        <v>0.9659999999999993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1.0246999999999999</v>
      </c>
      <c r="F44" s="86">
        <f>IF(ISERROR(VLOOKUP($A$6,'% ставки за депозитами ДГ'!$A$10:$P$200,12,0)),"–",VLOOKUP($A$6,'% ставки за депозитами ДГ'!$A$10:$P$200,12,0))</f>
        <v>1.3144</v>
      </c>
      <c r="G44" s="86">
        <f t="shared" si="3"/>
        <v>0.28970000000000007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82" t="s">
        <v>115</v>
      </c>
      <c r="B46" s="183"/>
      <c r="C46" s="183"/>
      <c r="D46" s="183"/>
      <c r="E46" s="183"/>
      <c r="F46" s="183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44">
        <f>IF(ISERROR(VLOOKUP($A$6,'Банки та філії'!$A$11:$D$200,4,0)),,VLOOKUP($A$6,'Банки та філії'!$A$11:$D$200,4,0))</f>
        <v>393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269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47</v>
      </c>
      <c r="E10" s="163">
        <v>3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1181</v>
      </c>
      <c r="E11" s="163">
        <v>79</v>
      </c>
    </row>
    <row r="12" spans="1:16" s="1" customFormat="1">
      <c r="A12" s="154">
        <v>29</v>
      </c>
      <c r="B12" s="156" t="s">
        <v>218</v>
      </c>
      <c r="C12" s="161">
        <v>300119</v>
      </c>
      <c r="D12" s="162">
        <v>36</v>
      </c>
      <c r="E12" s="163">
        <v>4</v>
      </c>
    </row>
    <row r="13" spans="1:16" s="1" customFormat="1">
      <c r="A13" s="154">
        <v>36</v>
      </c>
      <c r="B13" s="156" t="s">
        <v>267</v>
      </c>
      <c r="C13" s="161">
        <v>300335</v>
      </c>
      <c r="D13" s="162">
        <v>332</v>
      </c>
      <c r="E13" s="163">
        <v>25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259</v>
      </c>
      <c r="C15" s="161">
        <v>305299</v>
      </c>
      <c r="D15" s="162">
        <v>1127</v>
      </c>
      <c r="E15" s="163">
        <v>79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16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98</v>
      </c>
      <c r="E17" s="163">
        <v>6</v>
      </c>
    </row>
    <row r="18" spans="1:5" s="1" customFormat="1">
      <c r="A18" s="154">
        <v>72</v>
      </c>
      <c r="B18" s="156" t="s">
        <v>232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252</v>
      </c>
      <c r="C19" s="161">
        <v>325365</v>
      </c>
      <c r="D19" s="162">
        <v>67</v>
      </c>
      <c r="E19" s="163">
        <v>2</v>
      </c>
    </row>
    <row r="20" spans="1:5" s="1" customFormat="1">
      <c r="A20" s="154">
        <v>91</v>
      </c>
      <c r="B20" s="156" t="s">
        <v>258</v>
      </c>
      <c r="C20" s="161">
        <v>325268</v>
      </c>
      <c r="D20" s="162">
        <v>19</v>
      </c>
      <c r="E20" s="163">
        <v>0</v>
      </c>
    </row>
    <row r="21" spans="1:5" s="1" customFormat="1">
      <c r="A21" s="154">
        <v>95</v>
      </c>
      <c r="B21" s="156" t="s">
        <v>253</v>
      </c>
      <c r="C21" s="161">
        <v>325990</v>
      </c>
      <c r="D21" s="162">
        <v>11</v>
      </c>
      <c r="E21" s="163">
        <v>0</v>
      </c>
    </row>
    <row r="22" spans="1:5" s="1" customFormat="1">
      <c r="A22" s="154">
        <v>96</v>
      </c>
      <c r="B22" s="156" t="s">
        <v>233</v>
      </c>
      <c r="C22" s="161">
        <v>307770</v>
      </c>
      <c r="D22" s="162">
        <v>197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28</v>
      </c>
      <c r="E23" s="163">
        <v>2</v>
      </c>
    </row>
    <row r="24" spans="1:5" s="1" customFormat="1">
      <c r="A24" s="154">
        <v>105</v>
      </c>
      <c r="B24" s="156" t="s">
        <v>216</v>
      </c>
      <c r="C24" s="161">
        <v>328168</v>
      </c>
      <c r="D24" s="162">
        <v>43</v>
      </c>
      <c r="E24" s="163">
        <v>23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49</v>
      </c>
      <c r="E25" s="163">
        <v>18</v>
      </c>
    </row>
    <row r="26" spans="1:5" s="1" customFormat="1">
      <c r="A26" s="154">
        <v>113</v>
      </c>
      <c r="B26" s="156" t="s">
        <v>219</v>
      </c>
      <c r="C26" s="161">
        <v>331489</v>
      </c>
      <c r="D26" s="162">
        <v>73</v>
      </c>
      <c r="E26" s="163">
        <v>2</v>
      </c>
    </row>
    <row r="27" spans="1:5" s="1" customFormat="1">
      <c r="A27" s="154">
        <v>115</v>
      </c>
      <c r="B27" s="156" t="s">
        <v>239</v>
      </c>
      <c r="C27" s="161">
        <v>334851</v>
      </c>
      <c r="D27" s="162">
        <v>222</v>
      </c>
      <c r="E27" s="163">
        <v>18</v>
      </c>
    </row>
    <row r="28" spans="1:5" s="1" customFormat="1">
      <c r="A28" s="154">
        <v>123</v>
      </c>
      <c r="B28" s="156" t="s">
        <v>234</v>
      </c>
      <c r="C28" s="161">
        <v>351607</v>
      </c>
      <c r="D28" s="162">
        <v>17</v>
      </c>
      <c r="E28" s="163">
        <v>1</v>
      </c>
    </row>
    <row r="29" spans="1:5" s="1" customFormat="1">
      <c r="A29" s="154">
        <v>128</v>
      </c>
      <c r="B29" s="156" t="s">
        <v>220</v>
      </c>
      <c r="C29" s="161">
        <v>351254</v>
      </c>
      <c r="D29" s="162">
        <v>3</v>
      </c>
      <c r="E29" s="163">
        <v>0</v>
      </c>
    </row>
    <row r="30" spans="1:5" s="1" customFormat="1">
      <c r="A30" s="154">
        <v>129</v>
      </c>
      <c r="B30" s="156" t="s">
        <v>235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221</v>
      </c>
      <c r="C31" s="161">
        <v>353489</v>
      </c>
      <c r="D31" s="162">
        <v>43</v>
      </c>
      <c r="E31" s="163">
        <v>2</v>
      </c>
    </row>
    <row r="32" spans="1:5" s="1" customFormat="1">
      <c r="A32" s="154">
        <v>136</v>
      </c>
      <c r="B32" s="156" t="s">
        <v>240</v>
      </c>
      <c r="C32" s="161">
        <v>351005</v>
      </c>
      <c r="D32" s="162">
        <v>223</v>
      </c>
      <c r="E32" s="163">
        <v>21</v>
      </c>
    </row>
    <row r="33" spans="1:5" s="1" customFormat="1">
      <c r="A33" s="154">
        <v>142</v>
      </c>
      <c r="B33" s="156" t="s">
        <v>241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143</v>
      </c>
      <c r="B34" s="156" t="s">
        <v>222</v>
      </c>
      <c r="C34" s="161">
        <v>312248</v>
      </c>
      <c r="D34" s="162">
        <v>39</v>
      </c>
      <c r="E34" s="163">
        <v>1</v>
      </c>
    </row>
    <row r="35" spans="1:5" s="1" customFormat="1">
      <c r="A35" s="154">
        <v>146</v>
      </c>
      <c r="B35" s="156" t="s">
        <v>264</v>
      </c>
      <c r="C35" s="161">
        <v>320371</v>
      </c>
      <c r="D35" s="162">
        <v>13</v>
      </c>
      <c r="E35" s="163">
        <v>1</v>
      </c>
    </row>
    <row r="36" spans="1:5" s="1" customFormat="1">
      <c r="A36" s="154">
        <v>153</v>
      </c>
      <c r="B36" s="156" t="s">
        <v>223</v>
      </c>
      <c r="C36" s="161">
        <v>380838</v>
      </c>
      <c r="D36" s="162">
        <v>42</v>
      </c>
      <c r="E36" s="163">
        <v>1</v>
      </c>
    </row>
    <row r="37" spans="1:5" s="1" customFormat="1">
      <c r="A37" s="154">
        <v>171</v>
      </c>
      <c r="B37" s="156" t="s">
        <v>254</v>
      </c>
      <c r="C37" s="161">
        <v>300614</v>
      </c>
      <c r="D37" s="162">
        <v>128</v>
      </c>
      <c r="E37" s="163">
        <v>5</v>
      </c>
    </row>
    <row r="38" spans="1:5" s="1" customFormat="1">
      <c r="A38" s="154">
        <v>205</v>
      </c>
      <c r="B38" s="156" t="s">
        <v>207</v>
      </c>
      <c r="C38" s="161">
        <v>313582</v>
      </c>
      <c r="D38" s="162">
        <v>24</v>
      </c>
      <c r="E38" s="163">
        <v>0</v>
      </c>
    </row>
    <row r="39" spans="1:5" s="1" customFormat="1">
      <c r="A39" s="154">
        <v>231</v>
      </c>
      <c r="B39" s="156" t="s">
        <v>236</v>
      </c>
      <c r="C39" s="161">
        <v>322539</v>
      </c>
      <c r="D39" s="162">
        <v>19</v>
      </c>
      <c r="E39" s="163">
        <v>1</v>
      </c>
    </row>
    <row r="40" spans="1:5" s="1" customFormat="1">
      <c r="A40" s="154">
        <v>240</v>
      </c>
      <c r="B40" s="156" t="s">
        <v>265</v>
      </c>
      <c r="C40" s="161">
        <v>322540</v>
      </c>
      <c r="D40" s="162">
        <v>58</v>
      </c>
      <c r="E40" s="163">
        <v>2</v>
      </c>
    </row>
    <row r="41" spans="1:5" s="1" customFormat="1">
      <c r="A41" s="154">
        <v>242</v>
      </c>
      <c r="B41" s="156" t="s">
        <v>255</v>
      </c>
      <c r="C41" s="161">
        <v>322001</v>
      </c>
      <c r="D41" s="162">
        <v>13</v>
      </c>
      <c r="E41" s="163">
        <v>0</v>
      </c>
    </row>
    <row r="42" spans="1:5" s="1" customFormat="1">
      <c r="A42" s="154">
        <v>251</v>
      </c>
      <c r="B42" s="156" t="s">
        <v>208</v>
      </c>
      <c r="C42" s="161">
        <v>300658</v>
      </c>
      <c r="D42" s="162">
        <v>14</v>
      </c>
      <c r="E42" s="163">
        <v>1</v>
      </c>
    </row>
    <row r="43" spans="1:5" s="1" customFormat="1">
      <c r="A43" s="154">
        <v>270</v>
      </c>
      <c r="B43" s="156" t="s">
        <v>237</v>
      </c>
      <c r="C43" s="161">
        <v>305749</v>
      </c>
      <c r="D43" s="162">
        <v>33</v>
      </c>
      <c r="E43" s="163">
        <v>1</v>
      </c>
    </row>
    <row r="44" spans="1:5" s="1" customFormat="1">
      <c r="A44" s="154">
        <v>272</v>
      </c>
      <c r="B44" s="156" t="s">
        <v>266</v>
      </c>
      <c r="C44" s="161">
        <v>300346</v>
      </c>
      <c r="D44" s="162">
        <v>138</v>
      </c>
      <c r="E44" s="163">
        <v>12</v>
      </c>
    </row>
    <row r="45" spans="1:5" s="1" customFormat="1">
      <c r="A45" s="154">
        <v>274</v>
      </c>
      <c r="B45" s="156" t="s">
        <v>209</v>
      </c>
      <c r="C45" s="161">
        <v>320478</v>
      </c>
      <c r="D45" s="162">
        <v>222</v>
      </c>
      <c r="E45" s="163">
        <v>17</v>
      </c>
    </row>
    <row r="46" spans="1:5" s="1" customFormat="1">
      <c r="A46" s="154">
        <v>286</v>
      </c>
      <c r="B46" s="156" t="s">
        <v>242</v>
      </c>
      <c r="C46" s="161">
        <v>306500</v>
      </c>
      <c r="D46" s="162">
        <v>28</v>
      </c>
      <c r="E46" s="163">
        <v>1</v>
      </c>
    </row>
    <row r="47" spans="1:5" s="1" customFormat="1">
      <c r="A47" s="154">
        <v>288</v>
      </c>
      <c r="B47" s="156" t="s">
        <v>210</v>
      </c>
      <c r="C47" s="161">
        <v>300647</v>
      </c>
      <c r="D47" s="162">
        <v>3</v>
      </c>
      <c r="E47" s="163">
        <v>1</v>
      </c>
    </row>
    <row r="48" spans="1:5" s="1" customFormat="1">
      <c r="A48" s="154">
        <v>290</v>
      </c>
      <c r="B48" s="156" t="s">
        <v>224</v>
      </c>
      <c r="C48" s="161">
        <v>300506</v>
      </c>
      <c r="D48" s="162">
        <v>11</v>
      </c>
      <c r="E48" s="163">
        <v>3</v>
      </c>
    </row>
    <row r="49" spans="1:5" s="1" customFormat="1">
      <c r="A49" s="154">
        <v>295</v>
      </c>
      <c r="B49" s="156" t="s">
        <v>243</v>
      </c>
      <c r="C49" s="161">
        <v>300539</v>
      </c>
      <c r="D49" s="162">
        <v>0</v>
      </c>
      <c r="E49" s="163">
        <v>0</v>
      </c>
    </row>
    <row r="50" spans="1:5" s="1" customFormat="1">
      <c r="A50" s="154">
        <v>296</v>
      </c>
      <c r="B50" s="156" t="s">
        <v>211</v>
      </c>
      <c r="C50" s="161">
        <v>300528</v>
      </c>
      <c r="D50" s="162">
        <v>71</v>
      </c>
      <c r="E50" s="163">
        <v>7</v>
      </c>
    </row>
    <row r="51" spans="1:5" s="1" customFormat="1">
      <c r="A51" s="154">
        <v>297</v>
      </c>
      <c r="B51" s="156" t="s">
        <v>225</v>
      </c>
      <c r="C51" s="161">
        <v>300584</v>
      </c>
      <c r="D51" s="162">
        <v>0</v>
      </c>
      <c r="E51" s="163">
        <v>0</v>
      </c>
    </row>
    <row r="52" spans="1:5" s="1" customFormat="1">
      <c r="A52" s="154">
        <v>298</v>
      </c>
      <c r="B52" s="156" t="s">
        <v>212</v>
      </c>
      <c r="C52" s="161">
        <v>320984</v>
      </c>
      <c r="D52" s="162">
        <v>4</v>
      </c>
      <c r="E52" s="163">
        <v>1</v>
      </c>
    </row>
    <row r="53" spans="1:5" s="1" customFormat="1">
      <c r="A53" s="154">
        <v>305</v>
      </c>
      <c r="B53" s="156" t="s">
        <v>213</v>
      </c>
      <c r="C53" s="161">
        <v>307123</v>
      </c>
      <c r="D53" s="162">
        <v>34</v>
      </c>
      <c r="E53" s="163">
        <v>15</v>
      </c>
    </row>
    <row r="54" spans="1:5" s="1" customFormat="1">
      <c r="A54" s="154">
        <v>311</v>
      </c>
      <c r="B54" s="156" t="s">
        <v>244</v>
      </c>
      <c r="C54" s="161">
        <v>380106</v>
      </c>
      <c r="D54" s="162">
        <v>0</v>
      </c>
      <c r="E54" s="163">
        <v>0</v>
      </c>
    </row>
    <row r="55" spans="1:5" s="1" customFormat="1" ht="28.8">
      <c r="A55" s="154">
        <v>313</v>
      </c>
      <c r="B55" s="156" t="s">
        <v>245</v>
      </c>
      <c r="C55" s="161">
        <v>380883</v>
      </c>
      <c r="D55" s="162">
        <v>0</v>
      </c>
      <c r="E55" s="163">
        <v>0</v>
      </c>
    </row>
    <row r="56" spans="1:5" s="1" customFormat="1" ht="28.8">
      <c r="A56" s="154">
        <v>320</v>
      </c>
      <c r="B56" s="156" t="s">
        <v>260</v>
      </c>
      <c r="C56" s="161">
        <v>380281</v>
      </c>
      <c r="D56" s="162">
        <v>30</v>
      </c>
      <c r="E56" s="163">
        <v>1</v>
      </c>
    </row>
    <row r="57" spans="1:5" s="1" customFormat="1">
      <c r="A57" s="154">
        <v>329</v>
      </c>
      <c r="B57" s="156" t="s">
        <v>246</v>
      </c>
      <c r="C57" s="161">
        <v>380366</v>
      </c>
      <c r="D57" s="162">
        <v>1</v>
      </c>
      <c r="E57" s="163">
        <v>0</v>
      </c>
    </row>
    <row r="58" spans="1:5" s="1" customFormat="1">
      <c r="A58" s="154">
        <v>331</v>
      </c>
      <c r="B58" s="156" t="s">
        <v>247</v>
      </c>
      <c r="C58" s="161">
        <v>380441</v>
      </c>
      <c r="D58" s="162">
        <v>0</v>
      </c>
      <c r="E58" s="163">
        <v>0</v>
      </c>
    </row>
    <row r="59" spans="1:5" s="1" customFormat="1">
      <c r="A59" s="154">
        <v>381</v>
      </c>
      <c r="B59" s="156" t="s">
        <v>226</v>
      </c>
      <c r="C59" s="161">
        <v>313009</v>
      </c>
      <c r="D59" s="162">
        <v>8</v>
      </c>
      <c r="E59" s="163">
        <v>0</v>
      </c>
    </row>
    <row r="60" spans="1:5" s="1" customFormat="1">
      <c r="A60" s="154">
        <v>386</v>
      </c>
      <c r="B60" s="156" t="s">
        <v>256</v>
      </c>
      <c r="C60" s="161">
        <v>380526</v>
      </c>
      <c r="D60" s="162">
        <v>30</v>
      </c>
      <c r="E60" s="163">
        <v>1</v>
      </c>
    </row>
    <row r="61" spans="1:5" s="1" customFormat="1">
      <c r="A61" s="154">
        <v>387</v>
      </c>
      <c r="B61" s="156" t="s">
        <v>270</v>
      </c>
      <c r="C61" s="161">
        <v>380548</v>
      </c>
      <c r="D61" s="162">
        <v>5</v>
      </c>
      <c r="E61" s="163">
        <v>0</v>
      </c>
    </row>
    <row r="62" spans="1:5" s="1" customFormat="1">
      <c r="A62" s="154">
        <v>389</v>
      </c>
      <c r="B62" s="156" t="s">
        <v>227</v>
      </c>
      <c r="C62" s="161">
        <v>380582</v>
      </c>
      <c r="D62" s="162">
        <v>14</v>
      </c>
      <c r="E62" s="163">
        <v>2</v>
      </c>
    </row>
    <row r="63" spans="1:5" s="1" customFormat="1">
      <c r="A63" s="154">
        <v>392</v>
      </c>
      <c r="B63" s="156" t="s">
        <v>214</v>
      </c>
      <c r="C63" s="161">
        <v>380634</v>
      </c>
      <c r="D63" s="162">
        <v>148</v>
      </c>
      <c r="E63" s="163">
        <v>15</v>
      </c>
    </row>
    <row r="64" spans="1:5" s="1" customFormat="1">
      <c r="A64" s="154">
        <v>394</v>
      </c>
      <c r="B64" s="156" t="s">
        <v>248</v>
      </c>
      <c r="C64" s="161">
        <v>380645</v>
      </c>
      <c r="D64" s="162">
        <v>5</v>
      </c>
      <c r="E64" s="163">
        <v>0</v>
      </c>
    </row>
    <row r="65" spans="1:5" s="1" customFormat="1">
      <c r="A65" s="154">
        <v>395</v>
      </c>
      <c r="B65" s="156" t="s">
        <v>238</v>
      </c>
      <c r="C65" s="161">
        <v>377090</v>
      </c>
      <c r="D65" s="162">
        <v>4</v>
      </c>
      <c r="E65" s="163">
        <v>0</v>
      </c>
    </row>
    <row r="66" spans="1:5" s="1" customFormat="1">
      <c r="A66" s="154">
        <v>407</v>
      </c>
      <c r="B66" s="156" t="s">
        <v>249</v>
      </c>
      <c r="C66" s="161">
        <v>380731</v>
      </c>
      <c r="D66" s="162">
        <v>0</v>
      </c>
      <c r="E66" s="163">
        <v>0</v>
      </c>
    </row>
    <row r="67" spans="1:5" s="1" customFormat="1">
      <c r="A67" s="154">
        <v>455</v>
      </c>
      <c r="B67" s="156" t="s">
        <v>250</v>
      </c>
      <c r="C67" s="161">
        <v>380797</v>
      </c>
      <c r="D67" s="162">
        <v>0</v>
      </c>
      <c r="E67" s="163">
        <v>0</v>
      </c>
    </row>
    <row r="68" spans="1:5" s="1" customFormat="1">
      <c r="A68" s="154">
        <v>512</v>
      </c>
      <c r="B68" s="156" t="s">
        <v>228</v>
      </c>
      <c r="C68" s="161">
        <v>380894</v>
      </c>
      <c r="D68" s="162">
        <v>0</v>
      </c>
      <c r="E68" s="163">
        <v>0</v>
      </c>
    </row>
    <row r="69" spans="1:5" s="1" customFormat="1">
      <c r="A69" s="154">
        <v>553</v>
      </c>
      <c r="B69" s="156" t="s">
        <v>217</v>
      </c>
      <c r="C69" s="161">
        <v>380946</v>
      </c>
      <c r="D69" s="162">
        <v>0</v>
      </c>
      <c r="E69" s="163">
        <v>0</v>
      </c>
    </row>
    <row r="70" spans="1:5" s="1" customFormat="1">
      <c r="A70" s="154">
        <v>634</v>
      </c>
      <c r="B70" s="156" t="s">
        <v>257</v>
      </c>
      <c r="C70" s="161">
        <v>339016</v>
      </c>
      <c r="D70" s="162">
        <v>0</v>
      </c>
      <c r="E70" s="163">
        <v>0</v>
      </c>
    </row>
    <row r="71" spans="1:5" s="1" customFormat="1">
      <c r="A71" s="154">
        <v>694</v>
      </c>
      <c r="B71" s="156" t="s">
        <v>229</v>
      </c>
      <c r="C71" s="161">
        <v>339050</v>
      </c>
      <c r="D71" s="162">
        <v>41</v>
      </c>
      <c r="E71" s="163">
        <v>3</v>
      </c>
    </row>
    <row r="72" spans="1:5" s="1" customFormat="1">
      <c r="A72" s="154">
        <v>774</v>
      </c>
      <c r="B72" s="156" t="s">
        <v>251</v>
      </c>
      <c r="C72" s="161">
        <v>339072</v>
      </c>
      <c r="D72" s="162">
        <v>19</v>
      </c>
      <c r="E72" s="163">
        <v>1</v>
      </c>
    </row>
    <row r="73" spans="1:5" s="1" customFormat="1">
      <c r="A73" s="154"/>
      <c r="B73" s="167" t="s">
        <v>268</v>
      </c>
      <c r="C73" s="168"/>
      <c r="D73" s="169">
        <v>5108</v>
      </c>
      <c r="E73" s="170">
        <v>393</v>
      </c>
    </row>
    <row r="74" spans="1:5" s="1" customFormat="1">
      <c r="A74" s="154"/>
      <c r="B74" s="167"/>
      <c r="C74" s="168"/>
      <c r="D74" s="169"/>
      <c r="E74" s="170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56"/>
      <c r="C77" s="161"/>
      <c r="D77" s="162"/>
      <c r="E77" s="163"/>
    </row>
    <row r="78" spans="1:5" s="1" customFormat="1">
      <c r="A78" s="154"/>
      <c r="B78" s="156"/>
      <c r="C78" s="161"/>
      <c r="D78" s="162"/>
      <c r="E78" s="163"/>
    </row>
    <row r="79" spans="1:5" s="1" customFormat="1">
      <c r="A79" s="154"/>
      <c r="B79" s="156"/>
      <c r="C79" s="161"/>
      <c r="D79" s="162"/>
      <c r="E79" s="163"/>
    </row>
    <row r="80" spans="1:5" s="1" customFormat="1">
      <c r="A80" s="154"/>
      <c r="B80" s="149"/>
      <c r="C80" s="161"/>
      <c r="D80" s="162"/>
      <c r="E80" s="163"/>
    </row>
    <row r="81" spans="1:5" s="1" customFormat="1">
      <c r="A81" s="154"/>
      <c r="B81" s="156"/>
      <c r="C81" s="161"/>
      <c r="D81" s="162"/>
      <c r="E81" s="163"/>
    </row>
    <row r="82" spans="1:5" s="1" customFormat="1">
      <c r="A82" s="154"/>
      <c r="C82" s="161"/>
      <c r="D82" s="162"/>
      <c r="E82" s="163"/>
    </row>
    <row r="83" spans="1:5" s="1" customFormat="1">
      <c r="A83" s="154"/>
      <c r="C83" s="164"/>
      <c r="D83" s="161"/>
      <c r="E83" s="161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54"/>
      <c r="B92" s="157"/>
      <c r="C92" s="155"/>
      <c r="D92" s="155"/>
      <c r="E92" s="155"/>
    </row>
    <row r="93" spans="1:5" s="1" customFormat="1">
      <c r="A93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 hidden="1" outlineLevel="1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  <row r="169" spans="1:19">
      <c r="A169" s="8">
        <v>45352</v>
      </c>
      <c r="B169" s="128">
        <v>38746.526327910004</v>
      </c>
      <c r="C169" s="128">
        <v>478.60493038999999</v>
      </c>
      <c r="D169" s="128">
        <v>0</v>
      </c>
      <c r="E169" s="128">
        <v>478.60493038999999</v>
      </c>
      <c r="F169" s="128">
        <v>0</v>
      </c>
      <c r="G169" s="128">
        <v>0</v>
      </c>
      <c r="H169" s="128">
        <v>0</v>
      </c>
      <c r="I169" s="128">
        <v>28212.833200649999</v>
      </c>
      <c r="J169" s="128">
        <v>97.799443400000001</v>
      </c>
      <c r="K169" s="128">
        <v>28115.033757249999</v>
      </c>
      <c r="L169" s="128">
        <v>10055.08819687</v>
      </c>
      <c r="M169" s="128">
        <v>10047.33274853</v>
      </c>
      <c r="N169" s="128">
        <v>7.7554483400000001</v>
      </c>
      <c r="O169" s="128">
        <v>0</v>
      </c>
      <c r="P169" s="128">
        <v>5250.1648582099997</v>
      </c>
      <c r="Q169" s="128"/>
      <c r="R169" s="128"/>
      <c r="S169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 collapsed="1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  <row r="169" spans="1:17">
      <c r="A169" s="8">
        <v>45352</v>
      </c>
      <c r="B169" s="43">
        <v>28212.833200649999</v>
      </c>
      <c r="C169" s="43">
        <f t="shared" ref="C169" si="307">G169+K169</f>
        <v>13674.874762039999</v>
      </c>
      <c r="D169" s="43">
        <f t="shared" ref="D169" si="308">H169+L169</f>
        <v>12380.99354437</v>
      </c>
      <c r="E169" s="43">
        <f t="shared" ref="E169" si="309">I169+M169</f>
        <v>2156.9648942399999</v>
      </c>
      <c r="F169" s="43">
        <v>19092.295868310001</v>
      </c>
      <c r="G169" s="43">
        <v>10682.70890593</v>
      </c>
      <c r="H169" s="43">
        <v>8027.24030133</v>
      </c>
      <c r="I169" s="43">
        <v>382.34666105000002</v>
      </c>
      <c r="J169" s="43">
        <v>9120.5373323399999</v>
      </c>
      <c r="K169" s="43">
        <v>2992.1658561099998</v>
      </c>
      <c r="L169" s="43">
        <v>4353.7532430399997</v>
      </c>
      <c r="M169" s="43">
        <v>1774.61823319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 collapsed="1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  <row r="169" spans="1:17">
      <c r="A169" s="8">
        <v>45352</v>
      </c>
      <c r="B169" s="43">
        <v>10047.33274853</v>
      </c>
      <c r="C169" s="43">
        <f t="shared" ref="C169" si="307">G169+K169</f>
        <v>4746.4367240699994</v>
      </c>
      <c r="D169" s="43">
        <f t="shared" ref="D169" si="308">H169+L169</f>
        <v>2595.6315630999998</v>
      </c>
      <c r="E169" s="43">
        <f t="shared" ref="E169" si="309">I169+M169</f>
        <v>2705.26446136</v>
      </c>
      <c r="F169" s="43">
        <v>8936.7643598800005</v>
      </c>
      <c r="G169" s="43">
        <v>4609.8411788499998</v>
      </c>
      <c r="H169" s="43">
        <v>2441.5489692599999</v>
      </c>
      <c r="I169" s="43">
        <v>1885.3742117700001</v>
      </c>
      <c r="J169" s="43">
        <v>1110.5683886500001</v>
      </c>
      <c r="K169" s="43">
        <v>136.59554521999999</v>
      </c>
      <c r="L169" s="43">
        <v>154.08259383999999</v>
      </c>
      <c r="M169" s="43">
        <v>819.89024959000005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231</v>
      </c>
    </row>
    <row r="6" spans="1:702" ht="12.75" customHeight="1">
      <c r="A6" s="218" t="s">
        <v>0</v>
      </c>
      <c r="B6" s="220" t="s">
        <v>1</v>
      </c>
      <c r="C6" s="215" t="s">
        <v>51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</row>
    <row r="7" spans="1:702" s="26" customFormat="1" ht="12.75" customHeight="1">
      <c r="A7" s="218"/>
      <c r="B7" s="220"/>
      <c r="C7" s="213" t="s">
        <v>261</v>
      </c>
      <c r="D7" s="213" t="s">
        <v>262</v>
      </c>
      <c r="E7" s="213" t="s">
        <v>48</v>
      </c>
      <c r="F7" s="213" t="s">
        <v>47</v>
      </c>
      <c r="G7" s="213" t="s">
        <v>46</v>
      </c>
      <c r="H7" s="213" t="s">
        <v>45</v>
      </c>
      <c r="I7" s="213" t="s">
        <v>44</v>
      </c>
      <c r="J7" s="213" t="s">
        <v>43</v>
      </c>
      <c r="K7" s="213" t="s">
        <v>42</v>
      </c>
      <c r="L7" s="213" t="s">
        <v>65</v>
      </c>
      <c r="M7" s="213" t="s">
        <v>263</v>
      </c>
      <c r="N7" s="213" t="s">
        <v>40</v>
      </c>
      <c r="O7" s="213" t="s">
        <v>39</v>
      </c>
      <c r="P7" s="213" t="s">
        <v>53</v>
      </c>
      <c r="Q7" s="213" t="s">
        <v>38</v>
      </c>
      <c r="R7" s="213" t="s">
        <v>37</v>
      </c>
      <c r="S7" s="213" t="s">
        <v>36</v>
      </c>
      <c r="T7" s="213" t="s">
        <v>35</v>
      </c>
    </row>
    <row r="8" spans="1:702" s="26" customFormat="1" ht="12.75" customHeight="1">
      <c r="A8" s="219"/>
      <c r="B8" s="221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26" customFormat="1" ht="65.25" customHeight="1">
      <c r="A9" s="219"/>
      <c r="B9" s="221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>
      <c r="A169" s="8">
        <v>45352</v>
      </c>
      <c r="B169" s="129">
        <v>28212.833200649999</v>
      </c>
      <c r="C169" s="129">
        <v>6878.9085194500003</v>
      </c>
      <c r="D169" s="129">
        <v>0</v>
      </c>
      <c r="E169" s="129">
        <v>3783.4483237499999</v>
      </c>
      <c r="F169" s="129">
        <v>1179.04814063</v>
      </c>
      <c r="G169" s="129">
        <v>13.854821640000001</v>
      </c>
      <c r="H169" s="129">
        <v>997.93191191999995</v>
      </c>
      <c r="I169" s="129">
        <v>7542.1273908200001</v>
      </c>
      <c r="J169" s="129">
        <v>2490.4475106800001</v>
      </c>
      <c r="K169" s="129">
        <v>296.24432175999999</v>
      </c>
      <c r="L169" s="129">
        <v>58.197789450000002</v>
      </c>
      <c r="M169" s="129">
        <v>113.29477669000001</v>
      </c>
      <c r="N169" s="129">
        <v>2622.0684950099999</v>
      </c>
      <c r="O169" s="129">
        <v>44.095819030000001</v>
      </c>
      <c r="P169" s="129">
        <v>1691.70143011</v>
      </c>
      <c r="Q169" s="129">
        <v>5.4036999999999998E-4</v>
      </c>
      <c r="R169" s="129">
        <v>499.82323832999998</v>
      </c>
      <c r="S169" s="129">
        <v>5.7999999999999995E-7</v>
      </c>
      <c r="T169" s="129">
        <v>1.64017043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24" t="s">
        <v>0</v>
      </c>
      <c r="B6" s="213" t="s">
        <v>1</v>
      </c>
      <c r="C6" s="213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25" t="s">
        <v>55</v>
      </c>
    </row>
    <row r="7" spans="1:20" s="30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3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  <row r="169" spans="1:20">
      <c r="A169" s="8">
        <v>45352</v>
      </c>
      <c r="B169" s="129">
        <v>28212.833200649999</v>
      </c>
      <c r="C169" s="129">
        <v>1428.64434203</v>
      </c>
      <c r="D169" s="129">
        <v>37.577870670000003</v>
      </c>
      <c r="E169" s="129">
        <v>0</v>
      </c>
      <c r="F169" s="129">
        <v>16.078349809999999</v>
      </c>
      <c r="G169" s="129">
        <v>21.499520860000001</v>
      </c>
      <c r="H169" s="129">
        <v>1391.0664713599999</v>
      </c>
      <c r="I169" s="129">
        <v>34.537484720000002</v>
      </c>
      <c r="J169" s="129">
        <v>232.15428987999999</v>
      </c>
      <c r="K169" s="129">
        <v>1124.37469676</v>
      </c>
      <c r="L169" s="129">
        <v>26784.18885862</v>
      </c>
      <c r="M169" s="129">
        <v>3606.17838299</v>
      </c>
      <c r="N169" s="129"/>
      <c r="O169" s="129"/>
      <c r="P169" s="129"/>
      <c r="Q169" s="129"/>
      <c r="R169" s="129"/>
      <c r="S169" s="129"/>
      <c r="T169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3" t="s">
        <v>1</v>
      </c>
      <c r="C6" s="213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60</v>
      </c>
      <c r="V6" s="213" t="s">
        <v>55</v>
      </c>
    </row>
    <row r="7" spans="1:28" s="32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3"/>
      <c r="V8" s="213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  <row r="169" spans="1:28">
      <c r="A169" s="8">
        <v>45352</v>
      </c>
      <c r="B169" s="129">
        <v>10047.33274853</v>
      </c>
      <c r="C169" s="129">
        <v>7681.1976041799999</v>
      </c>
      <c r="D169" s="129">
        <v>7124.1535646800003</v>
      </c>
      <c r="E169" s="129">
        <v>4568.5507375300003</v>
      </c>
      <c r="F169" s="129">
        <v>1834.2710487100001</v>
      </c>
      <c r="G169" s="129">
        <v>721.33177843999999</v>
      </c>
      <c r="H169" s="129">
        <v>557.04403950000005</v>
      </c>
      <c r="I169" s="129">
        <v>78.9241758</v>
      </c>
      <c r="J169" s="129">
        <v>132.76872130000001</v>
      </c>
      <c r="K169" s="129">
        <v>345.35114240000001</v>
      </c>
      <c r="L169" s="129">
        <v>1743.6261968599999</v>
      </c>
      <c r="M169" s="129">
        <v>1190.5505598300001</v>
      </c>
      <c r="N169" s="129">
        <v>0.63236369000000003</v>
      </c>
      <c r="O169" s="129">
        <v>38.118796740000001</v>
      </c>
      <c r="P169" s="129">
        <v>1151.7993994000001</v>
      </c>
      <c r="Q169" s="129">
        <v>553.07563703000005</v>
      </c>
      <c r="R169" s="129">
        <v>57.671352470000002</v>
      </c>
      <c r="S169" s="129">
        <v>21.313872539999998</v>
      </c>
      <c r="T169" s="129">
        <v>474.09041201999997</v>
      </c>
      <c r="U169" s="129">
        <v>622.50894748999997</v>
      </c>
      <c r="V169" s="129">
        <v>1704.23429459</v>
      </c>
      <c r="W169" s="129"/>
      <c r="X169" s="129"/>
      <c r="Y169" s="129"/>
      <c r="Z169" s="129"/>
      <c r="AA169" s="129"/>
      <c r="AB169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231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30">
        <v>106121.70467925</v>
      </c>
      <c r="C169" s="41">
        <v>680.78786835000005</v>
      </c>
      <c r="D169" s="130">
        <v>197.62495230000002</v>
      </c>
      <c r="E169" s="130">
        <v>483.16291604999998</v>
      </c>
      <c r="F169" s="130">
        <v>640.18398193999997</v>
      </c>
      <c r="G169" s="130">
        <v>484.68347220999999</v>
      </c>
      <c r="H169" s="130">
        <v>155.50050972999998</v>
      </c>
      <c r="I169" s="130">
        <v>46006.592891289998</v>
      </c>
      <c r="J169" s="130">
        <v>9622.0708558799997</v>
      </c>
      <c r="K169" s="130">
        <v>36384.522035410002</v>
      </c>
      <c r="L169" s="130">
        <v>58794.139937669999</v>
      </c>
      <c r="M169" s="130">
        <v>57087.335163709999</v>
      </c>
      <c r="N169" s="130">
        <v>1706.8047739600001</v>
      </c>
      <c r="O169" s="130">
        <v>728.21184457999993</v>
      </c>
      <c r="P169" s="130">
        <v>1278.60331645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2024-04-25T19:26:02Z</dcterms:modified>
</cp:coreProperties>
</file>