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NBU\012352\AppData\Local\Microsoft\Windows\INetCache\Content.Outlook\XVMZ9SXA\"/>
    </mc:Choice>
  </mc:AlternateContent>
  <bookViews>
    <workbookView xWindow="0" yWindow="0" windowWidth="23040" windowHeight="9192"/>
  </bookViews>
  <sheets>
    <sheet name="ОВДП в обігу" sheetId="2" r:id="rId1"/>
    <sheet name="угоди з купівлі ОВДП" sheetId="1" r:id="rId2"/>
  </sheets>
  <definedNames>
    <definedName name="_xlnm._FilterDatabase" localSheetId="0" hidden="1">'ОВДП в обігу'!$A$4:$J$62</definedName>
    <definedName name="_xlnm._FilterDatabase" localSheetId="1" hidden="1">'угоди з купівлі ОВДП'!$A$4:$V$66</definedName>
    <definedName name="_xlnm.Print_Area" localSheetId="0">'ОВДП в обігу'!$A$2:$D$72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  <c r="B82" i="2"/>
  <c r="C77" i="2"/>
  <c r="C72" i="2"/>
  <c r="C67" i="2"/>
  <c r="C62" i="2"/>
  <c r="B62" i="2"/>
  <c r="C57" i="2"/>
  <c r="B57" i="2"/>
  <c r="C52" i="2"/>
  <c r="C47" i="2"/>
  <c r="B47" i="2"/>
  <c r="C42" i="2"/>
  <c r="C37" i="2"/>
  <c r="B37" i="2"/>
  <c r="C32" i="2"/>
  <c r="B32" i="2"/>
  <c r="C22" i="2"/>
  <c r="B22" i="2"/>
  <c r="C17" i="2"/>
  <c r="B17" i="2"/>
  <c r="C12" i="2" l="1"/>
  <c r="B12" i="2"/>
  <c r="C27" i="2"/>
  <c r="B27" i="2"/>
  <c r="C7" i="2"/>
  <c r="B7" i="2"/>
</calcChain>
</file>

<file path=xl/sharedStrings.xml><?xml version="1.0" encoding="utf-8"?>
<sst xmlns="http://schemas.openxmlformats.org/spreadsheetml/2006/main" count="349" uniqueCount="38">
  <si>
    <t>первинне розміщення</t>
  </si>
  <si>
    <t xml:space="preserve">вторинний ринок </t>
  </si>
  <si>
    <t>UA4000221436</t>
  </si>
  <si>
    <t>UA4000222509</t>
  </si>
  <si>
    <t>UA4000225668</t>
  </si>
  <si>
    <t>UA4000225775</t>
  </si>
  <si>
    <t>UA4000225791</t>
  </si>
  <si>
    <t>UA4000225809</t>
  </si>
  <si>
    <t>UA4000225866</t>
  </si>
  <si>
    <t>UA4000225874</t>
  </si>
  <si>
    <t>UA4000225908</t>
  </si>
  <si>
    <t>UA4000225940</t>
  </si>
  <si>
    <t>UA4000225981</t>
  </si>
  <si>
    <t>UA4000226039</t>
  </si>
  <si>
    <t>UA4000226120</t>
  </si>
  <si>
    <t>UA4000226138</t>
  </si>
  <si>
    <t xml:space="preserve">загальний обсяг угод, тис. грн </t>
  </si>
  <si>
    <t xml:space="preserve">кількість угод </t>
  </si>
  <si>
    <t>загальний обсяг угод, тис. грн (в еквіваленті)</t>
  </si>
  <si>
    <t>юридичні особи</t>
  </si>
  <si>
    <t>фізичні особи</t>
  </si>
  <si>
    <t>нерезиденти</t>
  </si>
  <si>
    <t>загальний обсяг у власності, грн</t>
  </si>
  <si>
    <t>загальний обсяг у власності станом на 23.02.2022, грн</t>
  </si>
  <si>
    <t>загальний обсяг у власності, дол. США</t>
  </si>
  <si>
    <t>загальний обсяг у власності станом на 23.02.2022, дол. США</t>
  </si>
  <si>
    <t>кількість депонентів</t>
  </si>
  <si>
    <t>загальний обсяг у власності, євро</t>
  </si>
  <si>
    <t>загальний обсяг у власності станом на 23.02.2022, євро</t>
  </si>
  <si>
    <t>UA4000226187</t>
  </si>
  <si>
    <t>UA4000226195</t>
  </si>
  <si>
    <t>UA4000226211</t>
  </si>
  <si>
    <t>UA4000226260</t>
  </si>
  <si>
    <t>UA4000226286</t>
  </si>
  <si>
    <t>депонент - фізична особа</t>
  </si>
  <si>
    <t>депонент - нерезидент</t>
  </si>
  <si>
    <t>Військові ОВДП в обігу та кількість власників станом на 08.08.2022</t>
  </si>
  <si>
    <t>Угоди з купівлі військових ОВДП за період із 24.02.2022 до 07.08.2022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</si>
</sst>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204"/>
      <scheme val="minor"/>
    </font>
    <font>
      <b/>
      <sz val="14"/>
      <color theme="1"/>
      <name val="Arial"/>
      <family val="2"/>
      <charset val="204"/>
      <scheme val="minor"/>
    </font>
    <font>
      <sz val="11"/>
      <name val="Arial"/>
      <family val="2"/>
      <charset val="204"/>
      <scheme val="minor"/>
    </font>
    <font>
      <b/>
      <sz val="14"/>
      <color theme="6"/>
      <name val="Arial"/>
      <family val="2"/>
      <charset val="204"/>
      <scheme val="minor"/>
    </font>
    <font>
      <sz val="10"/>
      <name val="Arial"/>
      <family val="2"/>
      <scheme val="minor"/>
    </font>
    <font>
      <b/>
      <sz val="11"/>
      <name val="Arial"/>
      <family val="2"/>
      <charset val="204"/>
      <scheme val="minor"/>
    </font>
    <font>
      <b/>
      <sz val="14"/>
      <color theme="2"/>
      <name val="Arial"/>
      <family val="2"/>
      <charset val="204"/>
      <scheme val="minor"/>
    </font>
    <font>
      <sz val="11"/>
      <color theme="1" tint="-0.499984740745262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medium">
        <color theme="2"/>
      </right>
      <top style="medium">
        <color theme="2"/>
      </top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thin">
        <color indexed="64"/>
      </top>
      <bottom style="medium">
        <color theme="2"/>
      </bottom>
      <diagonal/>
    </border>
    <border>
      <left/>
      <right/>
      <top style="medium">
        <color theme="2"/>
      </top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 style="thin">
        <color indexed="64"/>
      </right>
      <top style="thin">
        <color indexed="64"/>
      </top>
      <bottom style="medium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2"/>
      </right>
      <top style="thin">
        <color indexed="64"/>
      </top>
      <bottom/>
      <diagonal/>
    </border>
    <border>
      <left style="medium">
        <color theme="2"/>
      </left>
      <right/>
      <top style="medium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2"/>
      </bottom>
      <diagonal/>
    </border>
    <border>
      <left/>
      <right style="thin">
        <color indexed="64"/>
      </right>
      <top style="thin">
        <color indexed="64"/>
      </top>
      <bottom style="medium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indexed="64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 style="thin">
        <color indexed="64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6"/>
      </left>
      <right style="medium">
        <color theme="6"/>
      </right>
      <top/>
      <bottom style="thin">
        <color indexed="64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thin">
        <color indexed="64"/>
      </bottom>
      <diagonal/>
    </border>
    <border>
      <left style="medium">
        <color theme="6"/>
      </left>
      <right/>
      <top style="thin">
        <color indexed="64"/>
      </top>
      <bottom style="thin">
        <color indexed="64"/>
      </bottom>
      <diagonal/>
    </border>
    <border>
      <left style="medium">
        <color theme="6"/>
      </left>
      <right/>
      <top style="thin">
        <color indexed="64"/>
      </top>
      <bottom style="medium">
        <color theme="6"/>
      </bottom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 style="thin">
        <color indexed="64"/>
      </top>
      <bottom/>
      <diagonal/>
    </border>
    <border>
      <left style="medium">
        <color theme="6"/>
      </left>
      <right/>
      <top/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thin">
        <color indexed="64"/>
      </bottom>
      <diagonal/>
    </border>
    <border>
      <left style="medium">
        <color theme="2"/>
      </left>
      <right style="medium">
        <color theme="2"/>
      </right>
      <top style="thin">
        <color indexed="64"/>
      </top>
      <bottom style="medium">
        <color theme="2"/>
      </bottom>
      <diagonal/>
    </border>
    <border>
      <left style="thin">
        <color indexed="64"/>
      </left>
      <right style="medium">
        <color theme="2"/>
      </right>
      <top style="thin">
        <color indexed="64"/>
      </top>
      <bottom style="thin">
        <color indexed="64"/>
      </bottom>
      <diagonal/>
    </border>
    <border>
      <left style="medium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/>
      </left>
      <right/>
      <top style="thin">
        <color indexed="64"/>
      </top>
      <bottom/>
      <diagonal/>
    </border>
    <border>
      <left style="medium">
        <color theme="2"/>
      </left>
      <right/>
      <top style="thin">
        <color indexed="64"/>
      </top>
      <bottom style="medium">
        <color theme="2"/>
      </bottom>
      <diagonal/>
    </border>
    <border>
      <left style="medium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2"/>
      </right>
      <top/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thin">
        <color indexed="64"/>
      </bottom>
      <diagonal/>
    </border>
    <border>
      <left style="medium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/>
      <top style="medium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NumberFormat="1"/>
    <xf numFmtId="4" fontId="0" fillId="0" borderId="0" xfId="0" applyNumberFormat="1" applyFill="1" applyBorder="1" applyAlignment="1">
      <alignment horizontal="right"/>
    </xf>
    <xf numFmtId="0" fontId="1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" fontId="7" fillId="0" borderId="19" xfId="0" applyNumberFormat="1" applyFont="1" applyFill="1" applyBorder="1"/>
    <xf numFmtId="4" fontId="2" fillId="0" borderId="27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2" fillId="0" borderId="30" xfId="0" applyNumberFormat="1" applyFont="1" applyFill="1" applyBorder="1"/>
    <xf numFmtId="0" fontId="2" fillId="0" borderId="31" xfId="0" applyNumberFormat="1" applyFont="1" applyFill="1" applyBorder="1"/>
    <xf numFmtId="0" fontId="2" fillId="0" borderId="32" xfId="0" applyNumberFormat="1" applyFont="1" applyFill="1" applyBorder="1"/>
    <xf numFmtId="0" fontId="2" fillId="0" borderId="34" xfId="0" applyNumberFormat="1" applyFont="1" applyFill="1" applyBorder="1"/>
    <xf numFmtId="0" fontId="2" fillId="0" borderId="35" xfId="0" applyNumberFormat="1" applyFont="1" applyFill="1" applyBorder="1"/>
    <xf numFmtId="4" fontId="2" fillId="0" borderId="35" xfId="0" applyNumberFormat="1" applyFont="1" applyFill="1" applyBorder="1" applyAlignment="1">
      <alignment horizontal="right"/>
    </xf>
    <xf numFmtId="4" fontId="7" fillId="0" borderId="31" xfId="0" applyNumberFormat="1" applyFont="1" applyFill="1" applyBorder="1"/>
    <xf numFmtId="3" fontId="2" fillId="0" borderId="31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2" fillId="0" borderId="36" xfId="0" applyFont="1" applyFill="1" applyBorder="1"/>
    <xf numFmtId="0" fontId="2" fillId="0" borderId="37" xfId="0" applyFont="1" applyFill="1" applyBorder="1"/>
    <xf numFmtId="4" fontId="2" fillId="0" borderId="38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3" borderId="2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2" fillId="0" borderId="41" xfId="0" applyFont="1" applyFill="1" applyBorder="1"/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0" fontId="0" fillId="0" borderId="45" xfId="0" applyFill="1" applyBorder="1"/>
    <xf numFmtId="4" fontId="2" fillId="0" borderId="7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0" fontId="5" fillId="4" borderId="33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28" xfId="0" applyNumberFormat="1" applyFont="1" applyFill="1" applyBorder="1" applyAlignment="1">
      <alignment horizontal="center" vertical="center"/>
    </xf>
    <xf numFmtId="0" fontId="5" fillId="4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44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1">
  <a:themeElements>
    <a:clrScheme name="NBU colors">
      <a:dk1>
        <a:srgbClr val="4D4D4F"/>
      </a:dk1>
      <a:lt1>
        <a:srgbClr val="FFFFFF"/>
      </a:lt1>
      <a:dk2>
        <a:srgbClr val="4D4D4F"/>
      </a:dk2>
      <a:lt2>
        <a:srgbClr val="057C48"/>
      </a:lt2>
      <a:accent1>
        <a:srgbClr val="057C48"/>
      </a:accent1>
      <a:accent2>
        <a:srgbClr val="91CA64"/>
      </a:accent2>
      <a:accent3>
        <a:srgbClr val="50748A"/>
      </a:accent3>
      <a:accent4>
        <a:srgbClr val="919DD0"/>
      </a:accent4>
      <a:accent5>
        <a:srgbClr val="A3417C"/>
      </a:accent5>
      <a:accent6>
        <a:srgbClr val="CD76B0"/>
      </a:accent6>
      <a:hlink>
        <a:srgbClr val="50748A"/>
      </a:hlink>
      <a:folHlink>
        <a:srgbClr val="919DD0"/>
      </a:folHlink>
    </a:clrScheme>
    <a:fontScheme name="Настроювані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zoomScaleNormal="100" workbookViewId="0">
      <selection activeCell="D87" sqref="D87"/>
    </sheetView>
  </sheetViews>
  <sheetFormatPr defaultRowHeight="13.8" x14ac:dyDescent="0.25"/>
  <cols>
    <col min="1" max="1" width="60.59765625" style="3" customWidth="1"/>
    <col min="2" max="2" width="23.59765625" customWidth="1"/>
    <col min="3" max="6" width="23.59765625" customWidth="1" collapsed="1"/>
    <col min="7" max="9" width="23.59765625" customWidth="1"/>
  </cols>
  <sheetData>
    <row r="1" spans="1:10" ht="14.4" customHeight="1" x14ac:dyDescent="0.25">
      <c r="A1" s="68"/>
      <c r="B1" s="68"/>
      <c r="C1" s="68"/>
      <c r="D1" s="68"/>
      <c r="E1" s="2"/>
      <c r="F1" s="2"/>
      <c r="G1" s="2"/>
      <c r="H1" s="2"/>
      <c r="I1" s="2"/>
      <c r="J1" s="2"/>
    </row>
    <row r="2" spans="1:10" ht="47.4" customHeight="1" thickBot="1" x14ac:dyDescent="0.3">
      <c r="A2" s="66" t="s">
        <v>36</v>
      </c>
      <c r="B2" s="66"/>
      <c r="C2" s="66"/>
      <c r="D2" s="66"/>
      <c r="E2" s="5"/>
      <c r="F2" s="5"/>
    </row>
    <row r="3" spans="1:10" ht="14.4" customHeight="1" x14ac:dyDescent="0.25">
      <c r="A3" s="64" t="s">
        <v>4</v>
      </c>
      <c r="B3" s="60" t="s">
        <v>19</v>
      </c>
      <c r="C3" s="62" t="s">
        <v>34</v>
      </c>
      <c r="D3" s="62" t="s">
        <v>35</v>
      </c>
      <c r="E3" s="67"/>
      <c r="F3" s="67"/>
      <c r="H3" s="1"/>
    </row>
    <row r="4" spans="1:10" ht="15" customHeight="1" thickBot="1" x14ac:dyDescent="0.3">
      <c r="A4" s="65"/>
      <c r="B4" s="61"/>
      <c r="C4" s="63"/>
      <c r="D4" s="63"/>
      <c r="E4" s="67"/>
      <c r="F4" s="67"/>
      <c r="G4" s="67"/>
      <c r="H4" s="67"/>
      <c r="I4" s="67"/>
    </row>
    <row r="5" spans="1:10" s="1" customFormat="1" ht="13.8" customHeight="1" x14ac:dyDescent="0.25">
      <c r="A5" s="28" t="s">
        <v>22</v>
      </c>
      <c r="B5" s="33">
        <v>25414806000</v>
      </c>
      <c r="C5" s="22">
        <v>1021330000</v>
      </c>
      <c r="D5" s="22">
        <v>636692000</v>
      </c>
      <c r="E5" s="4"/>
      <c r="F5" s="4"/>
      <c r="G5" s="67"/>
      <c r="H5" s="67"/>
      <c r="I5" s="67"/>
    </row>
    <row r="6" spans="1:10" s="1" customFormat="1" ht="13.8" customHeight="1" x14ac:dyDescent="0.25">
      <c r="A6" s="29" t="s">
        <v>23</v>
      </c>
      <c r="B6" s="34">
        <v>0</v>
      </c>
      <c r="C6" s="25">
        <v>0</v>
      </c>
      <c r="D6" s="23">
        <v>0</v>
      </c>
      <c r="E6" s="4"/>
      <c r="F6" s="4"/>
      <c r="G6" s="17"/>
      <c r="H6" s="17"/>
      <c r="I6" s="17"/>
    </row>
    <row r="7" spans="1:10" s="1" customFormat="1" ht="15" customHeight="1" thickBot="1" x14ac:dyDescent="0.3">
      <c r="A7" s="31" t="s">
        <v>26</v>
      </c>
      <c r="B7" s="37">
        <f>108-13+39</f>
        <v>134</v>
      </c>
      <c r="C7" s="24">
        <f>1538-15+3669</f>
        <v>5192</v>
      </c>
      <c r="D7" s="24">
        <v>4</v>
      </c>
      <c r="E7" s="4"/>
      <c r="F7" s="4"/>
      <c r="G7" s="4"/>
      <c r="H7" s="4"/>
      <c r="I7" s="4"/>
    </row>
    <row r="8" spans="1:10" ht="14.4" customHeight="1" x14ac:dyDescent="0.25">
      <c r="A8" s="64" t="s">
        <v>5</v>
      </c>
      <c r="B8" s="60" t="s">
        <v>19</v>
      </c>
      <c r="C8" s="62" t="s">
        <v>34</v>
      </c>
      <c r="D8" s="62" t="s">
        <v>35</v>
      </c>
      <c r="G8" s="4"/>
      <c r="H8" s="4"/>
      <c r="I8" s="4"/>
    </row>
    <row r="9" spans="1:10" ht="15" customHeight="1" thickBot="1" x14ac:dyDescent="0.3">
      <c r="A9" s="65"/>
      <c r="B9" s="61"/>
      <c r="C9" s="63"/>
      <c r="D9" s="63"/>
    </row>
    <row r="10" spans="1:10" s="1" customFormat="1" ht="13.8" customHeight="1" x14ac:dyDescent="0.25">
      <c r="A10" s="32" t="s">
        <v>24</v>
      </c>
      <c r="B10" s="33">
        <v>62846000</v>
      </c>
      <c r="C10" s="22">
        <v>43096000</v>
      </c>
      <c r="D10" s="22">
        <v>2000000</v>
      </c>
      <c r="E10" s="4"/>
      <c r="F10" s="4"/>
    </row>
    <row r="11" spans="1:10" s="1" customFormat="1" ht="13.8" customHeight="1" x14ac:dyDescent="0.25">
      <c r="A11" s="29" t="s">
        <v>25</v>
      </c>
      <c r="B11" s="34">
        <v>0</v>
      </c>
      <c r="C11" s="25">
        <v>0</v>
      </c>
      <c r="D11" s="23">
        <v>0</v>
      </c>
      <c r="E11" s="4"/>
      <c r="F11" s="4"/>
      <c r="G11" s="17"/>
      <c r="H11" s="17"/>
      <c r="I11" s="17"/>
    </row>
    <row r="12" spans="1:10" s="1" customFormat="1" ht="15" customHeight="1" thickBot="1" x14ac:dyDescent="0.3">
      <c r="A12" s="31" t="s">
        <v>26</v>
      </c>
      <c r="B12" s="37">
        <f>32-10+22</f>
        <v>44</v>
      </c>
      <c r="C12" s="24">
        <f>564-9+210</f>
        <v>765</v>
      </c>
      <c r="D12" s="24">
        <v>1</v>
      </c>
      <c r="E12" s="4"/>
      <c r="F12" s="4"/>
      <c r="G12" s="4"/>
      <c r="H12" s="4"/>
      <c r="I12" s="4"/>
    </row>
    <row r="13" spans="1:10" ht="14.4" customHeight="1" x14ac:dyDescent="0.25">
      <c r="A13" s="64" t="s">
        <v>6</v>
      </c>
      <c r="B13" s="60" t="s">
        <v>19</v>
      </c>
      <c r="C13" s="62" t="s">
        <v>34</v>
      </c>
      <c r="D13" s="62" t="s">
        <v>35</v>
      </c>
    </row>
    <row r="14" spans="1:10" ht="15" customHeight="1" thickBot="1" x14ac:dyDescent="0.3">
      <c r="A14" s="65"/>
      <c r="B14" s="61"/>
      <c r="C14" s="63"/>
      <c r="D14" s="63"/>
    </row>
    <row r="15" spans="1:10" s="1" customFormat="1" ht="13.8" customHeight="1" x14ac:dyDescent="0.25">
      <c r="A15" s="32" t="s">
        <v>22</v>
      </c>
      <c r="B15" s="33">
        <v>16548879000</v>
      </c>
      <c r="C15" s="22">
        <v>2335437000</v>
      </c>
      <c r="D15" s="22">
        <v>44470000</v>
      </c>
      <c r="E15" s="4"/>
      <c r="F15" s="4"/>
    </row>
    <row r="16" spans="1:10" s="1" customFormat="1" ht="13.8" customHeight="1" x14ac:dyDescent="0.25">
      <c r="A16" s="29" t="s">
        <v>23</v>
      </c>
      <c r="B16" s="34">
        <v>0</v>
      </c>
      <c r="C16" s="25">
        <v>0</v>
      </c>
      <c r="D16" s="23">
        <v>0</v>
      </c>
      <c r="E16" s="4"/>
      <c r="F16" s="4"/>
      <c r="G16" s="17"/>
      <c r="H16" s="17"/>
      <c r="I16" s="17"/>
    </row>
    <row r="17" spans="1:9" s="1" customFormat="1" ht="15" customHeight="1" thickBot="1" x14ac:dyDescent="0.3">
      <c r="A17" s="31" t="s">
        <v>26</v>
      </c>
      <c r="B17" s="37">
        <f>94-14+42</f>
        <v>122</v>
      </c>
      <c r="C17" s="27">
        <f>1446-15+46029</f>
        <v>47460</v>
      </c>
      <c r="D17" s="24">
        <v>5</v>
      </c>
      <c r="E17" s="4"/>
      <c r="F17" s="4"/>
      <c r="G17" s="4"/>
      <c r="H17" s="4"/>
      <c r="I17" s="4"/>
    </row>
    <row r="18" spans="1:9" ht="14.4" customHeight="1" x14ac:dyDescent="0.25">
      <c r="A18" s="64" t="s">
        <v>7</v>
      </c>
      <c r="B18" s="60" t="s">
        <v>19</v>
      </c>
      <c r="C18" s="62" t="s">
        <v>34</v>
      </c>
      <c r="D18" s="62" t="s">
        <v>35</v>
      </c>
    </row>
    <row r="19" spans="1:9" ht="15" customHeight="1" thickBot="1" x14ac:dyDescent="0.3">
      <c r="A19" s="65"/>
      <c r="B19" s="61"/>
      <c r="C19" s="63"/>
      <c r="D19" s="63"/>
    </row>
    <row r="20" spans="1:9" s="1" customFormat="1" ht="13.8" customHeight="1" x14ac:dyDescent="0.25">
      <c r="A20" s="32" t="s">
        <v>22</v>
      </c>
      <c r="B20" s="33">
        <v>20895864000</v>
      </c>
      <c r="C20" s="26">
        <v>1086925000</v>
      </c>
      <c r="D20" s="22">
        <v>1165000</v>
      </c>
      <c r="E20" s="4"/>
      <c r="F20" s="4"/>
    </row>
    <row r="21" spans="1:9" s="1" customFormat="1" ht="13.8" customHeight="1" x14ac:dyDescent="0.25">
      <c r="A21" s="29" t="s">
        <v>23</v>
      </c>
      <c r="B21" s="34">
        <v>0</v>
      </c>
      <c r="C21" s="25">
        <v>0</v>
      </c>
      <c r="D21" s="23">
        <v>0</v>
      </c>
      <c r="E21" s="4"/>
      <c r="F21" s="4"/>
      <c r="G21" s="17"/>
      <c r="H21" s="17"/>
      <c r="I21" s="17"/>
    </row>
    <row r="22" spans="1:9" s="1" customFormat="1" ht="15" customHeight="1" thickBot="1" x14ac:dyDescent="0.3">
      <c r="A22" s="30" t="s">
        <v>26</v>
      </c>
      <c r="B22" s="35">
        <f>44-6+12</f>
        <v>50</v>
      </c>
      <c r="C22" s="24">
        <f>1271-15+32438</f>
        <v>33694</v>
      </c>
      <c r="D22" s="24">
        <v>2</v>
      </c>
      <c r="E22" s="4"/>
      <c r="F22" s="4"/>
      <c r="G22" s="4"/>
      <c r="H22" s="4"/>
      <c r="I22" s="4"/>
    </row>
    <row r="23" spans="1:9" ht="14.4" customHeight="1" x14ac:dyDescent="0.25">
      <c r="A23" s="59" t="s">
        <v>3</v>
      </c>
      <c r="B23" s="60" t="s">
        <v>19</v>
      </c>
      <c r="C23" s="62" t="s">
        <v>34</v>
      </c>
      <c r="D23" s="62" t="s">
        <v>35</v>
      </c>
    </row>
    <row r="24" spans="1:9" ht="15" customHeight="1" thickBot="1" x14ac:dyDescent="0.3">
      <c r="A24" s="59"/>
      <c r="B24" s="61"/>
      <c r="C24" s="63"/>
      <c r="D24" s="63"/>
    </row>
    <row r="25" spans="1:9" s="1" customFormat="1" ht="13.8" customHeight="1" x14ac:dyDescent="0.25">
      <c r="A25" s="28" t="s">
        <v>27</v>
      </c>
      <c r="B25" s="33">
        <v>483297000</v>
      </c>
      <c r="C25" s="26">
        <v>11245000</v>
      </c>
      <c r="D25" s="22">
        <v>54000</v>
      </c>
      <c r="E25" s="4"/>
      <c r="F25" s="4"/>
    </row>
    <row r="26" spans="1:9" s="1" customFormat="1" ht="13.8" customHeight="1" x14ac:dyDescent="0.25">
      <c r="A26" s="29" t="s">
        <v>28</v>
      </c>
      <c r="B26" s="34">
        <v>262594000</v>
      </c>
      <c r="C26" s="25">
        <v>5326000</v>
      </c>
      <c r="D26" s="23">
        <v>54000</v>
      </c>
      <c r="E26" s="4"/>
      <c r="F26" s="4"/>
      <c r="G26" s="17"/>
      <c r="H26" s="17"/>
      <c r="I26" s="17"/>
    </row>
    <row r="27" spans="1:9" s="1" customFormat="1" ht="15" customHeight="1" thickBot="1" x14ac:dyDescent="0.3">
      <c r="A27" s="31" t="s">
        <v>26</v>
      </c>
      <c r="B27" s="37">
        <f>34-7+11</f>
        <v>38</v>
      </c>
      <c r="C27" s="27">
        <f>114-9+90</f>
        <v>195</v>
      </c>
      <c r="D27" s="24">
        <v>1</v>
      </c>
      <c r="E27" s="4"/>
      <c r="F27" s="4"/>
      <c r="G27" s="4"/>
      <c r="H27" s="4"/>
      <c r="I27" s="4"/>
    </row>
    <row r="28" spans="1:9" ht="14.4" customHeight="1" x14ac:dyDescent="0.25">
      <c r="A28" s="64" t="s">
        <v>9</v>
      </c>
      <c r="B28" s="60" t="s">
        <v>19</v>
      </c>
      <c r="C28" s="62" t="s">
        <v>34</v>
      </c>
      <c r="D28" s="62" t="s">
        <v>35</v>
      </c>
    </row>
    <row r="29" spans="1:9" ht="15" customHeight="1" thickBot="1" x14ac:dyDescent="0.3">
      <c r="A29" s="65"/>
      <c r="B29" s="61"/>
      <c r="C29" s="63"/>
      <c r="D29" s="63"/>
    </row>
    <row r="30" spans="1:9" s="1" customFormat="1" ht="13.8" customHeight="1" x14ac:dyDescent="0.25">
      <c r="A30" s="32" t="s">
        <v>24</v>
      </c>
      <c r="B30" s="33">
        <v>90609000</v>
      </c>
      <c r="C30" s="26">
        <v>13786000</v>
      </c>
      <c r="D30" s="22">
        <v>0</v>
      </c>
      <c r="E30" s="4"/>
      <c r="F30" s="4"/>
    </row>
    <row r="31" spans="1:9" s="1" customFormat="1" ht="13.8" customHeight="1" x14ac:dyDescent="0.25">
      <c r="A31" s="29" t="s">
        <v>25</v>
      </c>
      <c r="B31" s="34">
        <v>0</v>
      </c>
      <c r="C31" s="25">
        <v>0</v>
      </c>
      <c r="D31" s="23">
        <v>0</v>
      </c>
      <c r="E31" s="4"/>
      <c r="F31" s="4"/>
      <c r="G31" s="17"/>
      <c r="H31" s="17"/>
      <c r="I31" s="17"/>
    </row>
    <row r="32" spans="1:9" s="1" customFormat="1" ht="15" customHeight="1" thickBot="1" x14ac:dyDescent="0.3">
      <c r="A32" s="31" t="s">
        <v>26</v>
      </c>
      <c r="B32" s="37">
        <f>12-4+7</f>
        <v>15</v>
      </c>
      <c r="C32" s="27">
        <f>74-7+153</f>
        <v>220</v>
      </c>
      <c r="D32" s="24">
        <v>0</v>
      </c>
      <c r="E32" s="4"/>
      <c r="F32" s="4"/>
      <c r="G32" s="4"/>
      <c r="H32" s="4"/>
      <c r="I32" s="4"/>
    </row>
    <row r="33" spans="1:4" ht="14.4" customHeight="1" x14ac:dyDescent="0.25">
      <c r="A33" s="64" t="s">
        <v>10</v>
      </c>
      <c r="B33" s="60" t="s">
        <v>19</v>
      </c>
      <c r="C33" s="62" t="s">
        <v>34</v>
      </c>
      <c r="D33" s="62" t="s">
        <v>35</v>
      </c>
    </row>
    <row r="34" spans="1:4" ht="15" customHeight="1" thickBot="1" x14ac:dyDescent="0.3">
      <c r="A34" s="65"/>
      <c r="B34" s="61"/>
      <c r="C34" s="63"/>
      <c r="D34" s="63"/>
    </row>
    <row r="35" spans="1:4" s="1" customFormat="1" ht="14.4" customHeight="1" x14ac:dyDescent="0.25">
      <c r="A35" s="32" t="s">
        <v>22</v>
      </c>
      <c r="B35" s="33">
        <v>3736458000</v>
      </c>
      <c r="C35" s="26">
        <v>518791000</v>
      </c>
      <c r="D35" s="22">
        <v>0</v>
      </c>
    </row>
    <row r="36" spans="1:4" s="1" customFormat="1" ht="14.4" customHeight="1" x14ac:dyDescent="0.25">
      <c r="A36" s="29" t="s">
        <v>23</v>
      </c>
      <c r="B36" s="34">
        <v>0</v>
      </c>
      <c r="C36" s="25">
        <v>0</v>
      </c>
      <c r="D36" s="23">
        <v>0</v>
      </c>
    </row>
    <row r="37" spans="1:4" s="1" customFormat="1" ht="15" customHeight="1" thickBot="1" x14ac:dyDescent="0.3">
      <c r="A37" s="30" t="s">
        <v>26</v>
      </c>
      <c r="B37" s="37">
        <f>36-6+8</f>
        <v>38</v>
      </c>
      <c r="C37" s="24">
        <f>429-13+11098</f>
        <v>11514</v>
      </c>
      <c r="D37" s="24">
        <v>0</v>
      </c>
    </row>
    <row r="38" spans="1:4" ht="14.4" customHeight="1" x14ac:dyDescent="0.25">
      <c r="A38" s="59" t="s">
        <v>11</v>
      </c>
      <c r="B38" s="60" t="s">
        <v>19</v>
      </c>
      <c r="C38" s="62" t="s">
        <v>34</v>
      </c>
      <c r="D38" s="62" t="s">
        <v>35</v>
      </c>
    </row>
    <row r="39" spans="1:4" ht="15" customHeight="1" thickBot="1" x14ac:dyDescent="0.3">
      <c r="A39" s="59"/>
      <c r="B39" s="61"/>
      <c r="C39" s="63"/>
      <c r="D39" s="63"/>
    </row>
    <row r="40" spans="1:4" s="1" customFormat="1" ht="14.4" customHeight="1" x14ac:dyDescent="0.25">
      <c r="A40" s="28" t="s">
        <v>22</v>
      </c>
      <c r="B40" s="33">
        <v>2477685000</v>
      </c>
      <c r="C40" s="22">
        <v>286671000</v>
      </c>
      <c r="D40" s="22">
        <v>15586000</v>
      </c>
    </row>
    <row r="41" spans="1:4" s="1" customFormat="1" ht="14.4" customHeight="1" x14ac:dyDescent="0.25">
      <c r="A41" s="29" t="s">
        <v>23</v>
      </c>
      <c r="B41" s="34">
        <v>0</v>
      </c>
      <c r="C41" s="25">
        <v>0</v>
      </c>
      <c r="D41" s="23">
        <v>0</v>
      </c>
    </row>
    <row r="42" spans="1:4" s="1" customFormat="1" ht="15" customHeight="1" thickBot="1" x14ac:dyDescent="0.3">
      <c r="A42" s="30" t="s">
        <v>26</v>
      </c>
      <c r="B42" s="37">
        <v>26</v>
      </c>
      <c r="C42" s="24">
        <f>547-6+350</f>
        <v>891</v>
      </c>
      <c r="D42" s="24">
        <v>2</v>
      </c>
    </row>
    <row r="43" spans="1:4" ht="14.4" customHeight="1" x14ac:dyDescent="0.25">
      <c r="A43" s="59" t="s">
        <v>12</v>
      </c>
      <c r="B43" s="60" t="s">
        <v>19</v>
      </c>
      <c r="C43" s="62" t="s">
        <v>34</v>
      </c>
      <c r="D43" s="62" t="s">
        <v>35</v>
      </c>
    </row>
    <row r="44" spans="1:4" ht="15" customHeight="1" thickBot="1" x14ac:dyDescent="0.3">
      <c r="A44" s="59"/>
      <c r="B44" s="61"/>
      <c r="C44" s="63"/>
      <c r="D44" s="63"/>
    </row>
    <row r="45" spans="1:4" s="1" customFormat="1" ht="14.4" customHeight="1" x14ac:dyDescent="0.25">
      <c r="A45" s="28" t="s">
        <v>22</v>
      </c>
      <c r="B45" s="33">
        <v>1369169000</v>
      </c>
      <c r="C45" s="22">
        <v>155544000</v>
      </c>
      <c r="D45" s="22">
        <v>190579000</v>
      </c>
    </row>
    <row r="46" spans="1:4" s="1" customFormat="1" ht="14.4" customHeight="1" x14ac:dyDescent="0.25">
      <c r="A46" s="29" t="s">
        <v>23</v>
      </c>
      <c r="B46" s="34">
        <v>0</v>
      </c>
      <c r="C46" s="25">
        <v>0</v>
      </c>
      <c r="D46" s="23">
        <v>0</v>
      </c>
    </row>
    <row r="47" spans="1:4" s="1" customFormat="1" ht="15" customHeight="1" thickBot="1" x14ac:dyDescent="0.3">
      <c r="A47" s="30" t="s">
        <v>26</v>
      </c>
      <c r="B47" s="37">
        <f>18-4+5</f>
        <v>19</v>
      </c>
      <c r="C47" s="27">
        <f>151-7+420</f>
        <v>564</v>
      </c>
      <c r="D47" s="24">
        <v>2</v>
      </c>
    </row>
    <row r="48" spans="1:4" ht="14.4" customHeight="1" x14ac:dyDescent="0.25">
      <c r="A48" s="59" t="s">
        <v>13</v>
      </c>
      <c r="B48" s="60" t="s">
        <v>19</v>
      </c>
      <c r="C48" s="62" t="s">
        <v>34</v>
      </c>
      <c r="D48" s="62" t="s">
        <v>35</v>
      </c>
    </row>
    <row r="49" spans="1:4" ht="15" customHeight="1" thickBot="1" x14ac:dyDescent="0.3">
      <c r="A49" s="59"/>
      <c r="B49" s="61"/>
      <c r="C49" s="63"/>
      <c r="D49" s="63"/>
    </row>
    <row r="50" spans="1:4" s="1" customFormat="1" ht="14.4" customHeight="1" x14ac:dyDescent="0.25">
      <c r="A50" s="28" t="s">
        <v>27</v>
      </c>
      <c r="B50" s="33">
        <v>51827000</v>
      </c>
      <c r="C50" s="26">
        <v>2760000</v>
      </c>
      <c r="D50" s="22">
        <v>0</v>
      </c>
    </row>
    <row r="51" spans="1:4" s="1" customFormat="1" ht="14.4" customHeight="1" x14ac:dyDescent="0.25">
      <c r="A51" s="29" t="s">
        <v>28</v>
      </c>
      <c r="B51" s="34">
        <v>0</v>
      </c>
      <c r="C51" s="25">
        <v>0</v>
      </c>
      <c r="D51" s="23">
        <v>0</v>
      </c>
    </row>
    <row r="52" spans="1:4" s="1" customFormat="1" ht="15" customHeight="1" thickBot="1" x14ac:dyDescent="0.3">
      <c r="A52" s="30" t="s">
        <v>26</v>
      </c>
      <c r="B52" s="37">
        <v>7</v>
      </c>
      <c r="C52" s="24">
        <f>28-2+5</f>
        <v>31</v>
      </c>
      <c r="D52" s="24">
        <v>0</v>
      </c>
    </row>
    <row r="53" spans="1:4" ht="14.4" customHeight="1" x14ac:dyDescent="0.25">
      <c r="A53" s="59" t="s">
        <v>14</v>
      </c>
      <c r="B53" s="60" t="s">
        <v>19</v>
      </c>
      <c r="C53" s="62" t="s">
        <v>34</v>
      </c>
      <c r="D53" s="62" t="s">
        <v>35</v>
      </c>
    </row>
    <row r="54" spans="1:4" ht="15" customHeight="1" thickBot="1" x14ac:dyDescent="0.3">
      <c r="A54" s="59"/>
      <c r="B54" s="61"/>
      <c r="C54" s="63"/>
      <c r="D54" s="63"/>
    </row>
    <row r="55" spans="1:4" s="1" customFormat="1" ht="14.4" customHeight="1" x14ac:dyDescent="0.25">
      <c r="A55" s="28" t="s">
        <v>24</v>
      </c>
      <c r="B55" s="33">
        <v>131565000</v>
      </c>
      <c r="C55" s="22">
        <v>25597000</v>
      </c>
      <c r="D55" s="22">
        <v>0</v>
      </c>
    </row>
    <row r="56" spans="1:4" s="1" customFormat="1" ht="14.4" customHeight="1" x14ac:dyDescent="0.25">
      <c r="A56" s="29" t="s">
        <v>25</v>
      </c>
      <c r="B56" s="34">
        <v>0</v>
      </c>
      <c r="C56" s="25">
        <v>0</v>
      </c>
      <c r="D56" s="23">
        <v>0</v>
      </c>
    </row>
    <row r="57" spans="1:4" s="1" customFormat="1" ht="15" customHeight="1" thickBot="1" x14ac:dyDescent="0.3">
      <c r="A57" s="30" t="s">
        <v>26</v>
      </c>
      <c r="B57" s="37">
        <f>11-5+7</f>
        <v>13</v>
      </c>
      <c r="C57" s="24">
        <f>226-11+88</f>
        <v>303</v>
      </c>
      <c r="D57" s="24">
        <v>0</v>
      </c>
    </row>
    <row r="58" spans="1:4" ht="14.4" customHeight="1" x14ac:dyDescent="0.25">
      <c r="A58" s="59" t="s">
        <v>15</v>
      </c>
      <c r="B58" s="60" t="s">
        <v>19</v>
      </c>
      <c r="C58" s="62" t="s">
        <v>34</v>
      </c>
      <c r="D58" s="62" t="s">
        <v>35</v>
      </c>
    </row>
    <row r="59" spans="1:4" ht="15" customHeight="1" thickBot="1" x14ac:dyDescent="0.3">
      <c r="A59" s="59"/>
      <c r="B59" s="61"/>
      <c r="C59" s="63"/>
      <c r="D59" s="63"/>
    </row>
    <row r="60" spans="1:4" s="1" customFormat="1" ht="14.4" customHeight="1" x14ac:dyDescent="0.25">
      <c r="A60" s="28" t="s">
        <v>24</v>
      </c>
      <c r="B60" s="33">
        <v>314878000</v>
      </c>
      <c r="C60" s="22">
        <v>37639000</v>
      </c>
      <c r="D60" s="22">
        <v>0</v>
      </c>
    </row>
    <row r="61" spans="1:4" s="1" customFormat="1" ht="14.4" customHeight="1" x14ac:dyDescent="0.25">
      <c r="A61" s="29" t="s">
        <v>25</v>
      </c>
      <c r="B61" s="34">
        <v>0</v>
      </c>
      <c r="C61" s="25">
        <v>0</v>
      </c>
      <c r="D61" s="23">
        <v>0</v>
      </c>
    </row>
    <row r="62" spans="1:4" s="1" customFormat="1" ht="15" customHeight="1" thickBot="1" x14ac:dyDescent="0.3">
      <c r="A62" s="30" t="s">
        <v>26</v>
      </c>
      <c r="B62" s="35">
        <f>26-8+11</f>
        <v>29</v>
      </c>
      <c r="C62" s="24">
        <f>173-8+161</f>
        <v>326</v>
      </c>
      <c r="D62" s="24">
        <v>0</v>
      </c>
    </row>
    <row r="63" spans="1:4" ht="14.4" customHeight="1" x14ac:dyDescent="0.25">
      <c r="A63" s="59" t="s">
        <v>29</v>
      </c>
      <c r="B63" s="60" t="s">
        <v>19</v>
      </c>
      <c r="C63" s="62" t="s">
        <v>34</v>
      </c>
      <c r="D63" s="62" t="s">
        <v>35</v>
      </c>
    </row>
    <row r="64" spans="1:4" ht="15" customHeight="1" thickBot="1" x14ac:dyDescent="0.3">
      <c r="A64" s="59"/>
      <c r="B64" s="61"/>
      <c r="C64" s="63"/>
      <c r="D64" s="63"/>
    </row>
    <row r="65" spans="1:4" s="1" customFormat="1" ht="14.4" customHeight="1" x14ac:dyDescent="0.25">
      <c r="A65" s="28" t="s">
        <v>22</v>
      </c>
      <c r="B65" s="36">
        <v>485976000</v>
      </c>
      <c r="C65" s="22">
        <v>78630000</v>
      </c>
      <c r="D65" s="22">
        <v>220000000</v>
      </c>
    </row>
    <row r="66" spans="1:4" s="1" customFormat="1" ht="14.4" customHeight="1" x14ac:dyDescent="0.25">
      <c r="A66" s="29" t="s">
        <v>23</v>
      </c>
      <c r="B66" s="34">
        <v>0</v>
      </c>
      <c r="C66" s="25">
        <v>0</v>
      </c>
      <c r="D66" s="23">
        <v>0</v>
      </c>
    </row>
    <row r="67" spans="1:4" s="1" customFormat="1" ht="15" customHeight="1" thickBot="1" x14ac:dyDescent="0.3">
      <c r="A67" s="31" t="s">
        <v>26</v>
      </c>
      <c r="B67" s="37">
        <v>20</v>
      </c>
      <c r="C67" s="27">
        <f>67-6+40</f>
        <v>101</v>
      </c>
      <c r="D67" s="24">
        <v>1</v>
      </c>
    </row>
    <row r="68" spans="1:4" ht="14.4" customHeight="1" x14ac:dyDescent="0.25">
      <c r="A68" s="64" t="s">
        <v>30</v>
      </c>
      <c r="B68" s="60" t="s">
        <v>19</v>
      </c>
      <c r="C68" s="62" t="s">
        <v>34</v>
      </c>
      <c r="D68" s="62" t="s">
        <v>35</v>
      </c>
    </row>
    <row r="69" spans="1:4" ht="15" customHeight="1" thickBot="1" x14ac:dyDescent="0.3">
      <c r="A69" s="65"/>
      <c r="B69" s="61"/>
      <c r="C69" s="63"/>
      <c r="D69" s="63"/>
    </row>
    <row r="70" spans="1:4" s="1" customFormat="1" ht="14.4" customHeight="1" x14ac:dyDescent="0.25">
      <c r="A70" s="28" t="s">
        <v>22</v>
      </c>
      <c r="B70" s="33">
        <v>2148324000</v>
      </c>
      <c r="C70" s="26">
        <v>90582000</v>
      </c>
      <c r="D70" s="22">
        <v>0</v>
      </c>
    </row>
    <row r="71" spans="1:4" s="1" customFormat="1" ht="14.4" customHeight="1" x14ac:dyDescent="0.25">
      <c r="A71" s="29" t="s">
        <v>23</v>
      </c>
      <c r="B71" s="34">
        <v>0</v>
      </c>
      <c r="C71" s="25">
        <v>0</v>
      </c>
      <c r="D71" s="23">
        <v>0</v>
      </c>
    </row>
    <row r="72" spans="1:4" s="1" customFormat="1" ht="15" customHeight="1" thickBot="1" x14ac:dyDescent="0.3">
      <c r="A72" s="31" t="s">
        <v>26</v>
      </c>
      <c r="B72" s="37">
        <v>13</v>
      </c>
      <c r="C72" s="27">
        <f>161-9+357</f>
        <v>509</v>
      </c>
      <c r="D72" s="24">
        <v>0</v>
      </c>
    </row>
    <row r="73" spans="1:4" ht="14.4" customHeight="1" x14ac:dyDescent="0.25">
      <c r="A73" s="64" t="s">
        <v>31</v>
      </c>
      <c r="B73" s="60" t="s">
        <v>19</v>
      </c>
      <c r="C73" s="62" t="s">
        <v>34</v>
      </c>
      <c r="D73" s="62" t="s">
        <v>35</v>
      </c>
    </row>
    <row r="74" spans="1:4" ht="15" customHeight="1" thickBot="1" x14ac:dyDescent="0.3">
      <c r="A74" s="65"/>
      <c r="B74" s="61"/>
      <c r="C74" s="63"/>
      <c r="D74" s="63"/>
    </row>
    <row r="75" spans="1:4" s="1" customFormat="1" ht="14.4" customHeight="1" x14ac:dyDescent="0.25">
      <c r="A75" s="32" t="s">
        <v>24</v>
      </c>
      <c r="B75" s="33">
        <v>139455000</v>
      </c>
      <c r="C75" s="26">
        <v>2393000</v>
      </c>
      <c r="D75" s="22">
        <v>0</v>
      </c>
    </row>
    <row r="76" spans="1:4" s="1" customFormat="1" ht="14.4" customHeight="1" x14ac:dyDescent="0.25">
      <c r="A76" s="29" t="s">
        <v>25</v>
      </c>
      <c r="B76" s="34">
        <v>0</v>
      </c>
      <c r="C76" s="25">
        <v>0</v>
      </c>
      <c r="D76" s="23">
        <v>0</v>
      </c>
    </row>
    <row r="77" spans="1:4" s="1" customFormat="1" ht="15" customHeight="1" thickBot="1" x14ac:dyDescent="0.3">
      <c r="A77" s="31" t="s">
        <v>26</v>
      </c>
      <c r="B77" s="37">
        <v>9</v>
      </c>
      <c r="C77" s="27">
        <f>15-4+22</f>
        <v>33</v>
      </c>
      <c r="D77" s="27">
        <v>0</v>
      </c>
    </row>
    <row r="78" spans="1:4" ht="14.4" customHeight="1" x14ac:dyDescent="0.25">
      <c r="A78" s="64" t="s">
        <v>32</v>
      </c>
      <c r="B78" s="60" t="s">
        <v>19</v>
      </c>
      <c r="C78" s="62" t="s">
        <v>34</v>
      </c>
      <c r="D78" s="62" t="s">
        <v>35</v>
      </c>
    </row>
    <row r="79" spans="1:4" ht="15" customHeight="1" thickBot="1" x14ac:dyDescent="0.3">
      <c r="A79" s="65"/>
      <c r="B79" s="61"/>
      <c r="C79" s="63"/>
      <c r="D79" s="63"/>
    </row>
    <row r="80" spans="1:4" s="1" customFormat="1" ht="14.4" customHeight="1" x14ac:dyDescent="0.25">
      <c r="A80" s="28" t="s">
        <v>22</v>
      </c>
      <c r="B80" s="33">
        <v>6273105000</v>
      </c>
      <c r="C80" s="26">
        <v>136679000</v>
      </c>
      <c r="D80" s="26">
        <v>0</v>
      </c>
    </row>
    <row r="81" spans="1:4" s="1" customFormat="1" ht="14.4" customHeight="1" x14ac:dyDescent="0.25">
      <c r="A81" s="29" t="s">
        <v>23</v>
      </c>
      <c r="B81" s="34">
        <v>0</v>
      </c>
      <c r="C81" s="25">
        <v>0</v>
      </c>
      <c r="D81" s="23">
        <v>0</v>
      </c>
    </row>
    <row r="82" spans="1:4" s="1" customFormat="1" ht="15" customHeight="1" thickBot="1" x14ac:dyDescent="0.3">
      <c r="A82" s="31" t="s">
        <v>26</v>
      </c>
      <c r="B82" s="37">
        <f>7-3+5</f>
        <v>9</v>
      </c>
      <c r="C82" s="24">
        <f>191-7+383</f>
        <v>567</v>
      </c>
      <c r="D82" s="24">
        <v>0</v>
      </c>
    </row>
    <row r="83" spans="1:4" ht="14.4" customHeight="1" x14ac:dyDescent="0.25">
      <c r="A83" s="64" t="s">
        <v>33</v>
      </c>
      <c r="B83" s="60" t="s">
        <v>19</v>
      </c>
      <c r="C83" s="62" t="s">
        <v>34</v>
      </c>
      <c r="D83" s="62" t="s">
        <v>35</v>
      </c>
    </row>
    <row r="84" spans="1:4" ht="15" customHeight="1" thickBot="1" x14ac:dyDescent="0.3">
      <c r="A84" s="65"/>
      <c r="B84" s="61"/>
      <c r="C84" s="63"/>
      <c r="D84" s="63"/>
    </row>
    <row r="85" spans="1:4" s="1" customFormat="1" ht="14.4" customHeight="1" x14ac:dyDescent="0.25">
      <c r="A85" s="28" t="s">
        <v>22</v>
      </c>
      <c r="B85" s="33">
        <v>494000</v>
      </c>
      <c r="C85" s="26">
        <v>3180000</v>
      </c>
      <c r="D85" s="26">
        <v>0</v>
      </c>
    </row>
    <row r="86" spans="1:4" s="1" customFormat="1" ht="14.4" customHeight="1" x14ac:dyDescent="0.25">
      <c r="A86" s="29" t="s">
        <v>23</v>
      </c>
      <c r="B86" s="34">
        <v>0</v>
      </c>
      <c r="C86" s="25">
        <v>0</v>
      </c>
      <c r="D86" s="23">
        <v>0</v>
      </c>
    </row>
    <row r="87" spans="1:4" s="1" customFormat="1" ht="15" customHeight="1" thickBot="1" x14ac:dyDescent="0.3">
      <c r="A87" s="30" t="s">
        <v>26</v>
      </c>
      <c r="B87" s="38">
        <v>1</v>
      </c>
      <c r="C87" s="24">
        <v>4</v>
      </c>
      <c r="D87" s="24">
        <v>0</v>
      </c>
    </row>
  </sheetData>
  <mergeCells count="75">
    <mergeCell ref="A78:A79"/>
    <mergeCell ref="B78:B79"/>
    <mergeCell ref="C78:C79"/>
    <mergeCell ref="D78:D79"/>
    <mergeCell ref="A83:A84"/>
    <mergeCell ref="B83:B84"/>
    <mergeCell ref="C83:C84"/>
    <mergeCell ref="D83:D84"/>
    <mergeCell ref="A73:A74"/>
    <mergeCell ref="B73:B74"/>
    <mergeCell ref="C73:C74"/>
    <mergeCell ref="D73:D74"/>
    <mergeCell ref="A43:A44"/>
    <mergeCell ref="B43:B44"/>
    <mergeCell ref="C43:C44"/>
    <mergeCell ref="D43:D44"/>
    <mergeCell ref="A58:A59"/>
    <mergeCell ref="B58:B59"/>
    <mergeCell ref="C58:C59"/>
    <mergeCell ref="D58:D59"/>
    <mergeCell ref="A48:A49"/>
    <mergeCell ref="B48:B49"/>
    <mergeCell ref="C48:C49"/>
    <mergeCell ref="D48:D49"/>
    <mergeCell ref="A28:A29"/>
    <mergeCell ref="B28:B29"/>
    <mergeCell ref="C28:C29"/>
    <mergeCell ref="D28:D29"/>
    <mergeCell ref="A53:A54"/>
    <mergeCell ref="B53:B54"/>
    <mergeCell ref="C53:C54"/>
    <mergeCell ref="D53:D54"/>
    <mergeCell ref="A33:A34"/>
    <mergeCell ref="B33:B34"/>
    <mergeCell ref="C33:C34"/>
    <mergeCell ref="D33:D34"/>
    <mergeCell ref="A38:A39"/>
    <mergeCell ref="B38:B39"/>
    <mergeCell ref="C38:C39"/>
    <mergeCell ref="D38:D39"/>
    <mergeCell ref="A18:A19"/>
    <mergeCell ref="B18:B19"/>
    <mergeCell ref="C18:C19"/>
    <mergeCell ref="D18:D19"/>
    <mergeCell ref="I4:I5"/>
    <mergeCell ref="A3:A4"/>
    <mergeCell ref="B3:B4"/>
    <mergeCell ref="C3:C4"/>
    <mergeCell ref="D3:D4"/>
    <mergeCell ref="E3:E4"/>
    <mergeCell ref="F3:F4"/>
    <mergeCell ref="A2:D2"/>
    <mergeCell ref="G4:G5"/>
    <mergeCell ref="H4:H5"/>
    <mergeCell ref="A1:D1"/>
    <mergeCell ref="A23:A24"/>
    <mergeCell ref="B23:B24"/>
    <mergeCell ref="C23:C24"/>
    <mergeCell ref="D23:D24"/>
    <mergeCell ref="A8:A9"/>
    <mergeCell ref="B8:B9"/>
    <mergeCell ref="C8:C9"/>
    <mergeCell ref="D8:D9"/>
    <mergeCell ref="A13:A14"/>
    <mergeCell ref="B13:B14"/>
    <mergeCell ref="C13:C14"/>
    <mergeCell ref="D13:D14"/>
    <mergeCell ref="A63:A64"/>
    <mergeCell ref="B63:B64"/>
    <mergeCell ref="C63:C64"/>
    <mergeCell ref="D63:D64"/>
    <mergeCell ref="A68:A69"/>
    <mergeCell ref="B68:B69"/>
    <mergeCell ref="C68:C69"/>
    <mergeCell ref="D68:D69"/>
  </mergeCells>
  <pageMargins left="0.11811023622047245" right="0.11811023622047245" top="0.74803149606299213" bottom="0.74803149606299213" header="0.31496062992125984" footer="0.31496062992125984"/>
  <pageSetup paperSize="9" scale="70" fitToHeight="0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selection activeCell="G78" sqref="G78"/>
    </sheetView>
  </sheetViews>
  <sheetFormatPr defaultRowHeight="13.8" x14ac:dyDescent="0.25"/>
  <cols>
    <col min="1" max="1" width="60.59765625" style="3" customWidth="1"/>
    <col min="2" max="2" width="20.59765625" customWidth="1"/>
    <col min="3" max="16" width="20.59765625" customWidth="1" collapsed="1"/>
  </cols>
  <sheetData>
    <row r="1" spans="1:11" ht="14.4" customHeight="1" x14ac:dyDescent="0.25">
      <c r="A1" s="68"/>
      <c r="B1" s="68"/>
      <c r="C1" s="68"/>
      <c r="D1" s="68"/>
      <c r="E1" s="68"/>
      <c r="F1" s="2"/>
      <c r="G1" s="2"/>
      <c r="H1" s="2"/>
      <c r="I1" s="2"/>
      <c r="J1" s="2"/>
      <c r="K1" s="2"/>
    </row>
    <row r="2" spans="1:11" ht="47.4" customHeight="1" thickBot="1" x14ac:dyDescent="0.3">
      <c r="A2" s="75" t="s">
        <v>37</v>
      </c>
      <c r="B2" s="76"/>
      <c r="C2" s="76"/>
      <c r="D2" s="76"/>
      <c r="E2" s="76"/>
      <c r="F2" s="76"/>
      <c r="G2" s="76"/>
    </row>
    <row r="3" spans="1:11" ht="14.4" customHeight="1" x14ac:dyDescent="0.25">
      <c r="A3" s="77" t="s">
        <v>2</v>
      </c>
      <c r="B3" s="71" t="s">
        <v>19</v>
      </c>
      <c r="C3" s="71"/>
      <c r="D3" s="70" t="s">
        <v>20</v>
      </c>
      <c r="E3" s="72"/>
      <c r="F3" s="71" t="s">
        <v>21</v>
      </c>
      <c r="G3" s="72"/>
    </row>
    <row r="4" spans="1:11" ht="15" customHeight="1" thickBot="1" x14ac:dyDescent="0.3">
      <c r="A4" s="78"/>
      <c r="B4" s="9" t="s">
        <v>0</v>
      </c>
      <c r="C4" s="7" t="s">
        <v>1</v>
      </c>
      <c r="D4" s="6" t="s">
        <v>0</v>
      </c>
      <c r="E4" s="8" t="s">
        <v>1</v>
      </c>
      <c r="F4" s="9" t="s">
        <v>0</v>
      </c>
      <c r="G4" s="8" t="s">
        <v>1</v>
      </c>
    </row>
    <row r="5" spans="1:11" s="1" customFormat="1" ht="14.4" customHeight="1" x14ac:dyDescent="0.25">
      <c r="A5" s="39" t="s">
        <v>16</v>
      </c>
      <c r="B5" s="15">
        <v>1445014.8717700001</v>
      </c>
      <c r="C5" s="19">
        <v>821382.77982000005</v>
      </c>
      <c r="D5" s="46">
        <v>31382.17843</v>
      </c>
      <c r="E5" s="41">
        <v>339226.64061</v>
      </c>
      <c r="F5" s="15">
        <v>35103.934000000001</v>
      </c>
      <c r="G5" s="52">
        <v>356.17108000000002</v>
      </c>
    </row>
    <row r="6" spans="1:11" s="1" customFormat="1" ht="14.4" customHeight="1" thickBot="1" x14ac:dyDescent="0.3">
      <c r="A6" s="40" t="s">
        <v>17</v>
      </c>
      <c r="B6" s="16">
        <v>21</v>
      </c>
      <c r="C6" s="20">
        <v>108</v>
      </c>
      <c r="D6" s="58">
        <v>10</v>
      </c>
      <c r="E6" s="56">
        <v>944</v>
      </c>
      <c r="F6" s="16">
        <v>2</v>
      </c>
      <c r="G6" s="43">
        <v>1</v>
      </c>
    </row>
    <row r="7" spans="1:11" ht="14.4" customHeight="1" x14ac:dyDescent="0.25">
      <c r="A7" s="69" t="s">
        <v>4</v>
      </c>
      <c r="B7" s="70" t="s">
        <v>19</v>
      </c>
      <c r="C7" s="71"/>
      <c r="D7" s="70" t="s">
        <v>20</v>
      </c>
      <c r="E7" s="72"/>
      <c r="F7" s="71" t="s">
        <v>21</v>
      </c>
      <c r="G7" s="72"/>
    </row>
    <row r="8" spans="1:11" ht="15" customHeight="1" thickBot="1" x14ac:dyDescent="0.3">
      <c r="A8" s="69"/>
      <c r="B8" s="6" t="s">
        <v>0</v>
      </c>
      <c r="C8" s="7" t="s">
        <v>1</v>
      </c>
      <c r="D8" s="6" t="s">
        <v>0</v>
      </c>
      <c r="E8" s="8" t="s">
        <v>1</v>
      </c>
      <c r="F8" s="9" t="s">
        <v>0</v>
      </c>
      <c r="G8" s="8" t="s">
        <v>1</v>
      </c>
    </row>
    <row r="9" spans="1:11" s="1" customFormat="1" ht="14.4" customHeight="1" x14ac:dyDescent="0.25">
      <c r="A9" s="39" t="s">
        <v>16</v>
      </c>
      <c r="B9" s="15">
        <v>24393660.057229999</v>
      </c>
      <c r="C9" s="19">
        <v>6755859.6962799998</v>
      </c>
      <c r="D9" s="46">
        <v>61689.885419999999</v>
      </c>
      <c r="E9" s="41">
        <v>871442.24459000002</v>
      </c>
      <c r="F9" s="15">
        <v>0</v>
      </c>
      <c r="G9" s="13">
        <v>591065.62876999995</v>
      </c>
    </row>
    <row r="10" spans="1:11" s="1" customFormat="1" ht="14.4" customHeight="1" thickBot="1" x14ac:dyDescent="0.3">
      <c r="A10" s="40" t="s">
        <v>17</v>
      </c>
      <c r="B10" s="16">
        <v>54</v>
      </c>
      <c r="C10" s="20">
        <v>370</v>
      </c>
      <c r="D10" s="58">
        <v>56</v>
      </c>
      <c r="E10" s="56">
        <v>9336</v>
      </c>
      <c r="F10" s="16">
        <v>0</v>
      </c>
      <c r="G10" s="10">
        <v>7</v>
      </c>
    </row>
    <row r="11" spans="1:11" ht="14.4" customHeight="1" x14ac:dyDescent="0.25">
      <c r="A11" s="69" t="s">
        <v>5</v>
      </c>
      <c r="B11" s="70" t="s">
        <v>19</v>
      </c>
      <c r="C11" s="71"/>
      <c r="D11" s="70" t="s">
        <v>20</v>
      </c>
      <c r="E11" s="72"/>
      <c r="F11" s="71" t="s">
        <v>21</v>
      </c>
      <c r="G11" s="72"/>
    </row>
    <row r="12" spans="1:11" ht="15" customHeight="1" thickBot="1" x14ac:dyDescent="0.3">
      <c r="A12" s="69"/>
      <c r="B12" s="6" t="s">
        <v>0</v>
      </c>
      <c r="C12" s="7" t="s">
        <v>1</v>
      </c>
      <c r="D12" s="6" t="s">
        <v>0</v>
      </c>
      <c r="E12" s="8" t="s">
        <v>1</v>
      </c>
      <c r="F12" s="9" t="s">
        <v>0</v>
      </c>
      <c r="G12" s="8" t="s">
        <v>1</v>
      </c>
    </row>
    <row r="13" spans="1:11" s="1" customFormat="1" ht="14.4" customHeight="1" x14ac:dyDescent="0.25">
      <c r="A13" s="39" t="s">
        <v>18</v>
      </c>
      <c r="B13" s="15">
        <v>2733349.9638399999</v>
      </c>
      <c r="C13" s="19">
        <v>1687822.5888199999</v>
      </c>
      <c r="D13" s="46">
        <v>472825.43962000002</v>
      </c>
      <c r="E13" s="41">
        <v>831848.62884000002</v>
      </c>
      <c r="F13" s="15">
        <v>0</v>
      </c>
      <c r="G13" s="19">
        <v>73912.454320000004</v>
      </c>
      <c r="H13" s="53"/>
    </row>
    <row r="14" spans="1:11" s="1" customFormat="1" ht="14.4" customHeight="1" thickBot="1" x14ac:dyDescent="0.3">
      <c r="A14" s="40" t="s">
        <v>17</v>
      </c>
      <c r="B14" s="16">
        <v>20</v>
      </c>
      <c r="C14" s="20">
        <v>54</v>
      </c>
      <c r="D14" s="58">
        <v>57</v>
      </c>
      <c r="E14" s="56">
        <v>672</v>
      </c>
      <c r="F14" s="16">
        <v>0</v>
      </c>
      <c r="G14" s="20">
        <v>1</v>
      </c>
      <c r="H14" s="53"/>
    </row>
    <row r="15" spans="1:11" ht="14.4" customHeight="1" x14ac:dyDescent="0.25">
      <c r="A15" s="69" t="s">
        <v>6</v>
      </c>
      <c r="B15" s="70" t="s">
        <v>19</v>
      </c>
      <c r="C15" s="71"/>
      <c r="D15" s="70" t="s">
        <v>20</v>
      </c>
      <c r="E15" s="72"/>
      <c r="F15" s="71" t="s">
        <v>21</v>
      </c>
      <c r="G15" s="72"/>
    </row>
    <row r="16" spans="1:11" ht="15" customHeight="1" thickBot="1" x14ac:dyDescent="0.3">
      <c r="A16" s="69"/>
      <c r="B16" s="6" t="s">
        <v>0</v>
      </c>
      <c r="C16" s="7" t="s">
        <v>1</v>
      </c>
      <c r="D16" s="6" t="s">
        <v>0</v>
      </c>
      <c r="E16" s="8" t="s">
        <v>1</v>
      </c>
      <c r="F16" s="9" t="s">
        <v>0</v>
      </c>
      <c r="G16" s="8" t="s">
        <v>1</v>
      </c>
    </row>
    <row r="17" spans="1:7" s="1" customFormat="1" ht="17.399999999999999" customHeight="1" x14ac:dyDescent="0.25">
      <c r="A17" s="39" t="s">
        <v>16</v>
      </c>
      <c r="B17" s="15">
        <v>17795881.696529999</v>
      </c>
      <c r="C17" s="19">
        <v>3861583.1668099998</v>
      </c>
      <c r="D17" s="46">
        <v>240619.28327000001</v>
      </c>
      <c r="E17" s="41">
        <v>3388630.49694</v>
      </c>
      <c r="F17" s="15">
        <v>35352.499199999998</v>
      </c>
      <c r="G17" s="13">
        <v>7049.9348799999998</v>
      </c>
    </row>
    <row r="18" spans="1:7" s="1" customFormat="1" ht="14.4" customHeight="1" thickBot="1" x14ac:dyDescent="0.3">
      <c r="A18" s="40" t="s">
        <v>17</v>
      </c>
      <c r="B18" s="16">
        <v>74</v>
      </c>
      <c r="C18" s="20">
        <v>572</v>
      </c>
      <c r="D18" s="58">
        <v>266</v>
      </c>
      <c r="E18" s="56">
        <v>74167</v>
      </c>
      <c r="F18" s="16">
        <v>2</v>
      </c>
      <c r="G18" s="10">
        <v>4</v>
      </c>
    </row>
    <row r="19" spans="1:7" ht="14.4" customHeight="1" x14ac:dyDescent="0.25">
      <c r="A19" s="69" t="s">
        <v>7</v>
      </c>
      <c r="B19" s="70" t="s">
        <v>19</v>
      </c>
      <c r="C19" s="71"/>
      <c r="D19" s="70" t="s">
        <v>20</v>
      </c>
      <c r="E19" s="72"/>
      <c r="F19" s="71" t="s">
        <v>21</v>
      </c>
      <c r="G19" s="72"/>
    </row>
    <row r="20" spans="1:7" ht="15" customHeight="1" thickBot="1" x14ac:dyDescent="0.3">
      <c r="A20" s="69"/>
      <c r="B20" s="6" t="s">
        <v>0</v>
      </c>
      <c r="C20" s="7" t="s">
        <v>1</v>
      </c>
      <c r="D20" s="6" t="s">
        <v>0</v>
      </c>
      <c r="E20" s="8" t="s">
        <v>1</v>
      </c>
      <c r="F20" s="9" t="s">
        <v>0</v>
      </c>
      <c r="G20" s="8" t="s">
        <v>1</v>
      </c>
    </row>
    <row r="21" spans="1:7" s="1" customFormat="1" ht="14.4" customHeight="1" x14ac:dyDescent="0.25">
      <c r="A21" s="39" t="s">
        <v>16</v>
      </c>
      <c r="B21" s="15">
        <v>22684078.82855</v>
      </c>
      <c r="C21" s="19">
        <v>2594220.0306799999</v>
      </c>
      <c r="D21" s="46">
        <v>94804.005390000006</v>
      </c>
      <c r="E21" s="41">
        <v>2574228.8208599999</v>
      </c>
      <c r="F21" s="15">
        <v>999.34389999999996</v>
      </c>
      <c r="G21" s="13">
        <v>212.89442</v>
      </c>
    </row>
    <row r="22" spans="1:7" s="1" customFormat="1" ht="14.4" customHeight="1" thickBot="1" x14ac:dyDescent="0.3">
      <c r="A22" s="40" t="s">
        <v>17</v>
      </c>
      <c r="B22" s="16">
        <v>38</v>
      </c>
      <c r="C22" s="20">
        <v>326</v>
      </c>
      <c r="D22" s="58">
        <v>112</v>
      </c>
      <c r="E22" s="56">
        <v>47080</v>
      </c>
      <c r="F22" s="16">
        <v>1</v>
      </c>
      <c r="G22" s="10">
        <v>3</v>
      </c>
    </row>
    <row r="23" spans="1:7" ht="14.4" customHeight="1" x14ac:dyDescent="0.25">
      <c r="A23" s="69" t="s">
        <v>3</v>
      </c>
      <c r="B23" s="70" t="s">
        <v>19</v>
      </c>
      <c r="C23" s="71"/>
      <c r="D23" s="70" t="s">
        <v>20</v>
      </c>
      <c r="E23" s="72"/>
      <c r="F23" s="71" t="s">
        <v>21</v>
      </c>
      <c r="G23" s="72"/>
    </row>
    <row r="24" spans="1:7" ht="15" customHeight="1" thickBot="1" x14ac:dyDescent="0.3">
      <c r="A24" s="69"/>
      <c r="B24" s="6" t="s">
        <v>0</v>
      </c>
      <c r="C24" s="7" t="s">
        <v>1</v>
      </c>
      <c r="D24" s="6" t="s">
        <v>0</v>
      </c>
      <c r="E24" s="8" t="s">
        <v>1</v>
      </c>
      <c r="F24" s="9" t="s">
        <v>0</v>
      </c>
      <c r="G24" s="8" t="s">
        <v>1</v>
      </c>
    </row>
    <row r="25" spans="1:7" s="1" customFormat="1" ht="14.4" customHeight="1" x14ac:dyDescent="0.25">
      <c r="A25" s="39" t="s">
        <v>18</v>
      </c>
      <c r="B25" s="15">
        <v>7232169.3129000003</v>
      </c>
      <c r="C25" s="19">
        <v>1614901.8156900001</v>
      </c>
      <c r="D25" s="46">
        <v>58717.6296</v>
      </c>
      <c r="E25" s="41">
        <v>133624.79456000001</v>
      </c>
      <c r="F25" s="15">
        <v>0</v>
      </c>
      <c r="G25" s="13">
        <v>0</v>
      </c>
    </row>
    <row r="26" spans="1:7" s="1" customFormat="1" ht="14.4" customHeight="1" thickBot="1" x14ac:dyDescent="0.3">
      <c r="A26" s="40" t="s">
        <v>17</v>
      </c>
      <c r="B26" s="16">
        <v>10</v>
      </c>
      <c r="C26" s="20">
        <v>19</v>
      </c>
      <c r="D26" s="58">
        <v>10</v>
      </c>
      <c r="E26" s="56">
        <v>94</v>
      </c>
      <c r="F26" s="16">
        <v>0</v>
      </c>
      <c r="G26" s="10">
        <v>0</v>
      </c>
    </row>
    <row r="27" spans="1:7" ht="14.4" customHeight="1" x14ac:dyDescent="0.25">
      <c r="A27" s="69" t="s">
        <v>8</v>
      </c>
      <c r="B27" s="70" t="s">
        <v>19</v>
      </c>
      <c r="C27" s="71"/>
      <c r="D27" s="70" t="s">
        <v>20</v>
      </c>
      <c r="E27" s="72"/>
      <c r="F27" s="71" t="s">
        <v>21</v>
      </c>
      <c r="G27" s="72"/>
    </row>
    <row r="28" spans="1:7" ht="15" customHeight="1" thickBot="1" x14ac:dyDescent="0.3">
      <c r="A28" s="69"/>
      <c r="B28" s="6" t="s">
        <v>0</v>
      </c>
      <c r="C28" s="7" t="s">
        <v>1</v>
      </c>
      <c r="D28" s="6" t="s">
        <v>0</v>
      </c>
      <c r="E28" s="8" t="s">
        <v>1</v>
      </c>
      <c r="F28" s="9" t="s">
        <v>0</v>
      </c>
      <c r="G28" s="8" t="s">
        <v>1</v>
      </c>
    </row>
    <row r="29" spans="1:7" s="1" customFormat="1" ht="14.4" customHeight="1" x14ac:dyDescent="0.25">
      <c r="A29" s="39" t="s">
        <v>16</v>
      </c>
      <c r="B29" s="15">
        <v>5616945.5091599999</v>
      </c>
      <c r="C29" s="19">
        <v>1735639.13851</v>
      </c>
      <c r="D29" s="46">
        <v>380167.29719000001</v>
      </c>
      <c r="E29" s="41">
        <v>5131950.1532600001</v>
      </c>
      <c r="F29" s="15">
        <v>277996.897</v>
      </c>
      <c r="G29" s="13">
        <v>228176.61014</v>
      </c>
    </row>
    <row r="30" spans="1:7" s="1" customFormat="1" ht="14.4" customHeight="1" thickBot="1" x14ac:dyDescent="0.3">
      <c r="A30" s="40" t="s">
        <v>17</v>
      </c>
      <c r="B30" s="16">
        <v>55</v>
      </c>
      <c r="C30" s="20">
        <v>755</v>
      </c>
      <c r="D30" s="58">
        <v>99</v>
      </c>
      <c r="E30" s="56">
        <v>15454</v>
      </c>
      <c r="F30" s="16">
        <v>3</v>
      </c>
      <c r="G30" s="10">
        <v>6</v>
      </c>
    </row>
    <row r="31" spans="1:7" ht="14.4" customHeight="1" x14ac:dyDescent="0.25">
      <c r="A31" s="69" t="s">
        <v>9</v>
      </c>
      <c r="B31" s="70" t="s">
        <v>19</v>
      </c>
      <c r="C31" s="71"/>
      <c r="D31" s="70" t="s">
        <v>20</v>
      </c>
      <c r="E31" s="72"/>
      <c r="F31" s="71" t="s">
        <v>21</v>
      </c>
      <c r="G31" s="72"/>
    </row>
    <row r="32" spans="1:7" ht="15" customHeight="1" thickBot="1" x14ac:dyDescent="0.3">
      <c r="A32" s="69"/>
      <c r="B32" s="6" t="s">
        <v>0</v>
      </c>
      <c r="C32" s="7" t="s">
        <v>1</v>
      </c>
      <c r="D32" s="6" t="s">
        <v>0</v>
      </c>
      <c r="E32" s="8" t="s">
        <v>1</v>
      </c>
      <c r="F32" s="9" t="s">
        <v>0</v>
      </c>
      <c r="G32" s="8" t="s">
        <v>1</v>
      </c>
    </row>
    <row r="33" spans="1:7" s="1" customFormat="1" ht="14.4" customHeight="1" x14ac:dyDescent="0.25">
      <c r="A33" s="39" t="s">
        <v>18</v>
      </c>
      <c r="B33" s="15">
        <v>2868909.6060000001</v>
      </c>
      <c r="C33" s="19">
        <v>2823908.048</v>
      </c>
      <c r="D33" s="46">
        <v>208839.57621</v>
      </c>
      <c r="E33" s="41">
        <v>236529.02147000001</v>
      </c>
      <c r="F33" s="15">
        <v>0</v>
      </c>
      <c r="G33" s="13">
        <v>0</v>
      </c>
    </row>
    <row r="34" spans="1:7" s="1" customFormat="1" ht="14.4" customHeight="1" thickBot="1" x14ac:dyDescent="0.3">
      <c r="A34" s="40" t="s">
        <v>17</v>
      </c>
      <c r="B34" s="16">
        <v>11</v>
      </c>
      <c r="C34" s="20">
        <v>21</v>
      </c>
      <c r="D34" s="58">
        <v>33</v>
      </c>
      <c r="E34" s="56">
        <v>117</v>
      </c>
      <c r="F34" s="16">
        <v>0</v>
      </c>
      <c r="G34" s="10">
        <v>0</v>
      </c>
    </row>
    <row r="35" spans="1:7" ht="14.4" customHeight="1" x14ac:dyDescent="0.25">
      <c r="A35" s="69" t="s">
        <v>10</v>
      </c>
      <c r="B35" s="70" t="s">
        <v>19</v>
      </c>
      <c r="C35" s="71"/>
      <c r="D35" s="70" t="s">
        <v>20</v>
      </c>
      <c r="E35" s="72"/>
      <c r="F35" s="71" t="s">
        <v>21</v>
      </c>
      <c r="G35" s="72"/>
    </row>
    <row r="36" spans="1:7" ht="15" customHeight="1" thickBot="1" x14ac:dyDescent="0.3">
      <c r="A36" s="69"/>
      <c r="B36" s="6" t="s">
        <v>0</v>
      </c>
      <c r="C36" s="7" t="s">
        <v>1</v>
      </c>
      <c r="D36" s="6" t="s">
        <v>0</v>
      </c>
      <c r="E36" s="8" t="s">
        <v>1</v>
      </c>
      <c r="F36" s="9" t="s">
        <v>0</v>
      </c>
      <c r="G36" s="8" t="s">
        <v>1</v>
      </c>
    </row>
    <row r="37" spans="1:7" s="1" customFormat="1" ht="14.4" customHeight="1" x14ac:dyDescent="0.25">
      <c r="A37" s="39" t="s">
        <v>16</v>
      </c>
      <c r="B37" s="15">
        <v>4185031.9939999999</v>
      </c>
      <c r="C37" s="19">
        <v>810649.38830999995</v>
      </c>
      <c r="D37" s="46">
        <v>99653.321259999997</v>
      </c>
      <c r="E37" s="41">
        <v>431445.49043000001</v>
      </c>
      <c r="F37" s="15">
        <v>0</v>
      </c>
      <c r="G37" s="13">
        <v>0</v>
      </c>
    </row>
    <row r="38" spans="1:7" s="1" customFormat="1" ht="14.4" customHeight="1" thickBot="1" x14ac:dyDescent="0.3">
      <c r="A38" s="40" t="s">
        <v>17</v>
      </c>
      <c r="B38" s="16">
        <v>33</v>
      </c>
      <c r="C38" s="20">
        <v>98</v>
      </c>
      <c r="D38" s="58">
        <v>136</v>
      </c>
      <c r="E38" s="56">
        <v>16067</v>
      </c>
      <c r="F38" s="16">
        <v>0</v>
      </c>
      <c r="G38" s="10">
        <v>0</v>
      </c>
    </row>
    <row r="39" spans="1:7" ht="14.4" customHeight="1" x14ac:dyDescent="0.25">
      <c r="A39" s="69" t="s">
        <v>11</v>
      </c>
      <c r="B39" s="70" t="s">
        <v>19</v>
      </c>
      <c r="C39" s="71"/>
      <c r="D39" s="70" t="s">
        <v>20</v>
      </c>
      <c r="E39" s="72"/>
      <c r="F39" s="71" t="s">
        <v>21</v>
      </c>
      <c r="G39" s="72"/>
    </row>
    <row r="40" spans="1:7" ht="15" customHeight="1" thickBot="1" x14ac:dyDescent="0.3">
      <c r="A40" s="69"/>
      <c r="B40" s="6" t="s">
        <v>0</v>
      </c>
      <c r="C40" s="7" t="s">
        <v>1</v>
      </c>
      <c r="D40" s="6" t="s">
        <v>0</v>
      </c>
      <c r="E40" s="8" t="s">
        <v>1</v>
      </c>
      <c r="F40" s="9" t="s">
        <v>0</v>
      </c>
      <c r="G40" s="8" t="s">
        <v>1</v>
      </c>
    </row>
    <row r="41" spans="1:7" s="1" customFormat="1" ht="14.4" customHeight="1" x14ac:dyDescent="0.25">
      <c r="A41" s="39" t="s">
        <v>16</v>
      </c>
      <c r="B41" s="15">
        <v>2497028.7577599999</v>
      </c>
      <c r="C41" s="19">
        <v>31667.376520000002</v>
      </c>
      <c r="D41" s="46">
        <v>110515.44783</v>
      </c>
      <c r="E41" s="41">
        <v>164574.05499999999</v>
      </c>
      <c r="F41" s="15">
        <v>14762.061600000001</v>
      </c>
      <c r="G41" s="13">
        <v>0</v>
      </c>
    </row>
    <row r="42" spans="1:7" s="1" customFormat="1" ht="14.4" customHeight="1" thickBot="1" x14ac:dyDescent="0.3">
      <c r="A42" s="40" t="s">
        <v>17</v>
      </c>
      <c r="B42" s="16">
        <v>36</v>
      </c>
      <c r="C42" s="20">
        <v>30</v>
      </c>
      <c r="D42" s="58">
        <v>130</v>
      </c>
      <c r="E42" s="56">
        <v>860</v>
      </c>
      <c r="F42" s="16">
        <v>2</v>
      </c>
      <c r="G42" s="10">
        <v>0</v>
      </c>
    </row>
    <row r="43" spans="1:7" ht="14.4" customHeight="1" x14ac:dyDescent="0.25">
      <c r="A43" s="69" t="s">
        <v>12</v>
      </c>
      <c r="B43" s="70" t="s">
        <v>19</v>
      </c>
      <c r="C43" s="71"/>
      <c r="D43" s="70" t="s">
        <v>20</v>
      </c>
      <c r="E43" s="72"/>
      <c r="F43" s="71" t="s">
        <v>21</v>
      </c>
      <c r="G43" s="72"/>
    </row>
    <row r="44" spans="1:7" ht="15" customHeight="1" thickBot="1" x14ac:dyDescent="0.3">
      <c r="A44" s="69"/>
      <c r="B44" s="6" t="s">
        <v>0</v>
      </c>
      <c r="C44" s="7" t="s">
        <v>1</v>
      </c>
      <c r="D44" s="6" t="s">
        <v>0</v>
      </c>
      <c r="E44" s="8" t="s">
        <v>1</v>
      </c>
      <c r="F44" s="9" t="s">
        <v>0</v>
      </c>
      <c r="G44" s="8" t="s">
        <v>1</v>
      </c>
    </row>
    <row r="45" spans="1:7" s="1" customFormat="1" ht="14.4" customHeight="1" x14ac:dyDescent="0.25">
      <c r="A45" s="39" t="s">
        <v>16</v>
      </c>
      <c r="B45" s="15">
        <v>1421158.96536</v>
      </c>
      <c r="C45" s="19">
        <v>219959.37333999999</v>
      </c>
      <c r="D45" s="46">
        <v>73590.0239</v>
      </c>
      <c r="E45" s="41">
        <v>79115.878760000007</v>
      </c>
      <c r="F45" s="15">
        <v>187040.40995</v>
      </c>
      <c r="G45" s="13">
        <v>0</v>
      </c>
    </row>
    <row r="46" spans="1:7" s="1" customFormat="1" ht="14.4" customHeight="1" thickBot="1" x14ac:dyDescent="0.3">
      <c r="A46" s="40" t="s">
        <v>17</v>
      </c>
      <c r="B46" s="16">
        <v>25</v>
      </c>
      <c r="C46" s="20">
        <v>21</v>
      </c>
      <c r="D46" s="58">
        <v>52</v>
      </c>
      <c r="E46" s="56">
        <v>750</v>
      </c>
      <c r="F46" s="16">
        <v>3</v>
      </c>
      <c r="G46" s="10">
        <v>0</v>
      </c>
    </row>
    <row r="47" spans="1:7" ht="14.4" customHeight="1" x14ac:dyDescent="0.25">
      <c r="A47" s="69" t="s">
        <v>13</v>
      </c>
      <c r="B47" s="70" t="s">
        <v>19</v>
      </c>
      <c r="C47" s="71"/>
      <c r="D47" s="70" t="s">
        <v>20</v>
      </c>
      <c r="E47" s="72"/>
      <c r="F47" s="71" t="s">
        <v>21</v>
      </c>
      <c r="G47" s="72"/>
    </row>
    <row r="48" spans="1:7" ht="15" customHeight="1" thickBot="1" x14ac:dyDescent="0.3">
      <c r="A48" s="69"/>
      <c r="B48" s="6" t="s">
        <v>0</v>
      </c>
      <c r="C48" s="7" t="s">
        <v>1</v>
      </c>
      <c r="D48" s="6" t="s">
        <v>0</v>
      </c>
      <c r="E48" s="8" t="s">
        <v>1</v>
      </c>
      <c r="F48" s="9" t="s">
        <v>0</v>
      </c>
      <c r="G48" s="8" t="s">
        <v>1</v>
      </c>
    </row>
    <row r="49" spans="1:8" s="1" customFormat="1" ht="14.4" customHeight="1" x14ac:dyDescent="0.25">
      <c r="A49" s="39" t="s">
        <v>18</v>
      </c>
      <c r="B49" s="15">
        <v>1645085.3729999999</v>
      </c>
      <c r="C49" s="19">
        <v>81375.143129999997</v>
      </c>
      <c r="D49" s="46">
        <v>23475.455999999998</v>
      </c>
      <c r="E49" s="41">
        <v>60933.426330000002</v>
      </c>
      <c r="F49" s="15">
        <v>0</v>
      </c>
      <c r="G49" s="13">
        <v>0</v>
      </c>
    </row>
    <row r="50" spans="1:8" s="1" customFormat="1" ht="14.4" customHeight="1" thickBot="1" x14ac:dyDescent="0.3">
      <c r="A50" s="40" t="s">
        <v>17</v>
      </c>
      <c r="B50" s="16">
        <v>5</v>
      </c>
      <c r="C50" s="20">
        <v>4</v>
      </c>
      <c r="D50" s="58">
        <v>5</v>
      </c>
      <c r="E50" s="56">
        <v>23</v>
      </c>
      <c r="F50" s="16">
        <v>0</v>
      </c>
      <c r="G50" s="10">
        <v>0</v>
      </c>
    </row>
    <row r="51" spans="1:8" ht="14.4" customHeight="1" x14ac:dyDescent="0.25">
      <c r="A51" s="69" t="s">
        <v>14</v>
      </c>
      <c r="B51" s="70" t="s">
        <v>19</v>
      </c>
      <c r="C51" s="71"/>
      <c r="D51" s="70" t="s">
        <v>20</v>
      </c>
      <c r="E51" s="72"/>
      <c r="F51" s="71" t="s">
        <v>21</v>
      </c>
      <c r="G51" s="72"/>
    </row>
    <row r="52" spans="1:8" ht="15" customHeight="1" thickBot="1" x14ac:dyDescent="0.3">
      <c r="A52" s="69"/>
      <c r="B52" s="6" t="s">
        <v>0</v>
      </c>
      <c r="C52" s="7" t="s">
        <v>1</v>
      </c>
      <c r="D52" s="6" t="s">
        <v>0</v>
      </c>
      <c r="E52" s="8" t="s">
        <v>1</v>
      </c>
      <c r="F52" s="9" t="s">
        <v>0</v>
      </c>
      <c r="G52" s="8" t="s">
        <v>1</v>
      </c>
    </row>
    <row r="53" spans="1:8" s="1" customFormat="1" ht="14.4" customHeight="1" thickBot="1" x14ac:dyDescent="0.3">
      <c r="A53" s="39" t="s">
        <v>18</v>
      </c>
      <c r="B53" s="15">
        <v>4336845.1311900001</v>
      </c>
      <c r="C53" s="57">
        <v>922862.91295999999</v>
      </c>
      <c r="D53" s="46">
        <v>258123.63227999999</v>
      </c>
      <c r="E53" s="52">
        <v>504720.39</v>
      </c>
      <c r="F53" s="15">
        <v>0</v>
      </c>
      <c r="G53" s="54">
        <v>0</v>
      </c>
    </row>
    <row r="54" spans="1:8" s="1" customFormat="1" ht="14.4" customHeight="1" thickBot="1" x14ac:dyDescent="0.3">
      <c r="A54" s="40" t="s">
        <v>17</v>
      </c>
      <c r="B54" s="16">
        <v>17</v>
      </c>
      <c r="C54" s="45">
        <v>22</v>
      </c>
      <c r="D54" s="58">
        <v>55</v>
      </c>
      <c r="E54" s="56">
        <v>206</v>
      </c>
      <c r="F54" s="42">
        <v>0</v>
      </c>
      <c r="G54" s="55">
        <v>0</v>
      </c>
    </row>
    <row r="55" spans="1:8" ht="14.4" customHeight="1" x14ac:dyDescent="0.25">
      <c r="A55" s="69" t="s">
        <v>15</v>
      </c>
      <c r="B55" s="70" t="s">
        <v>19</v>
      </c>
      <c r="C55" s="71"/>
      <c r="D55" s="70" t="s">
        <v>20</v>
      </c>
      <c r="E55" s="72"/>
      <c r="F55" s="71" t="s">
        <v>21</v>
      </c>
      <c r="G55" s="72"/>
    </row>
    <row r="56" spans="1:8" ht="15" customHeight="1" thickBot="1" x14ac:dyDescent="0.3">
      <c r="A56" s="69"/>
      <c r="B56" s="11" t="s">
        <v>0</v>
      </c>
      <c r="C56" s="44" t="s">
        <v>1</v>
      </c>
      <c r="D56" s="11" t="s">
        <v>0</v>
      </c>
      <c r="E56" s="12" t="s">
        <v>1</v>
      </c>
      <c r="F56" s="14" t="s">
        <v>0</v>
      </c>
      <c r="G56" s="12" t="s">
        <v>1</v>
      </c>
    </row>
    <row r="57" spans="1:8" s="1" customFormat="1" ht="14.4" customHeight="1" x14ac:dyDescent="0.25">
      <c r="A57" s="39" t="s">
        <v>18</v>
      </c>
      <c r="B57" s="15">
        <v>9495503.1175500005</v>
      </c>
      <c r="C57" s="19">
        <v>1016991.41094</v>
      </c>
      <c r="D57" s="46">
        <v>633352.73965</v>
      </c>
      <c r="E57" s="41">
        <v>481218.85967999999</v>
      </c>
      <c r="F57" s="15">
        <v>0</v>
      </c>
      <c r="G57" s="41">
        <v>0</v>
      </c>
    </row>
    <row r="58" spans="1:8" s="1" customFormat="1" ht="14.4" customHeight="1" thickBot="1" x14ac:dyDescent="0.3">
      <c r="A58" s="40" t="s">
        <v>17</v>
      </c>
      <c r="B58" s="16">
        <v>22</v>
      </c>
      <c r="C58" s="45">
        <v>34</v>
      </c>
      <c r="D58" s="58">
        <v>32</v>
      </c>
      <c r="E58" s="56">
        <v>193</v>
      </c>
      <c r="F58" s="42">
        <v>0</v>
      </c>
      <c r="G58" s="20">
        <v>0</v>
      </c>
      <c r="H58" s="53"/>
    </row>
    <row r="59" spans="1:8" ht="14.4" customHeight="1" x14ac:dyDescent="0.25">
      <c r="A59" s="69" t="s">
        <v>29</v>
      </c>
      <c r="B59" s="70" t="s">
        <v>19</v>
      </c>
      <c r="C59" s="71"/>
      <c r="D59" s="70" t="s">
        <v>20</v>
      </c>
      <c r="E59" s="72"/>
      <c r="F59" s="71" t="s">
        <v>21</v>
      </c>
      <c r="G59" s="72"/>
    </row>
    <row r="60" spans="1:8" ht="15" customHeight="1" thickBot="1" x14ac:dyDescent="0.3">
      <c r="A60" s="69"/>
      <c r="B60" s="6" t="s">
        <v>0</v>
      </c>
      <c r="C60" s="7" t="s">
        <v>1</v>
      </c>
      <c r="D60" s="6" t="s">
        <v>0</v>
      </c>
      <c r="E60" s="8" t="s">
        <v>1</v>
      </c>
      <c r="F60" s="9" t="s">
        <v>0</v>
      </c>
      <c r="G60" s="8" t="s">
        <v>1</v>
      </c>
    </row>
    <row r="61" spans="1:8" s="1" customFormat="1" ht="14.4" customHeight="1" x14ac:dyDescent="0.25">
      <c r="A61" s="39" t="s">
        <v>16</v>
      </c>
      <c r="B61" s="15">
        <v>503140.78112</v>
      </c>
      <c r="C61" s="57">
        <v>221109.05449000001</v>
      </c>
      <c r="D61" s="46">
        <v>47371.328840000002</v>
      </c>
      <c r="E61" s="52">
        <v>29176.21041</v>
      </c>
      <c r="F61" s="15">
        <v>214801.4</v>
      </c>
      <c r="G61" s="52">
        <v>0</v>
      </c>
    </row>
    <row r="62" spans="1:8" s="1" customFormat="1" ht="14.4" customHeight="1" thickBot="1" x14ac:dyDescent="0.3">
      <c r="A62" s="40" t="s">
        <v>17</v>
      </c>
      <c r="B62" s="16">
        <v>19</v>
      </c>
      <c r="C62" s="45">
        <v>10</v>
      </c>
      <c r="D62" s="58">
        <v>29</v>
      </c>
      <c r="E62" s="43">
        <v>63</v>
      </c>
      <c r="F62" s="16">
        <v>1</v>
      </c>
      <c r="G62" s="43">
        <v>0</v>
      </c>
    </row>
    <row r="63" spans="1:8" ht="14.4" customHeight="1" x14ac:dyDescent="0.25">
      <c r="A63" s="73" t="s">
        <v>30</v>
      </c>
      <c r="B63" s="70" t="s">
        <v>19</v>
      </c>
      <c r="C63" s="71"/>
      <c r="D63" s="70" t="s">
        <v>20</v>
      </c>
      <c r="E63" s="72"/>
      <c r="F63" s="71" t="s">
        <v>21</v>
      </c>
      <c r="G63" s="72"/>
    </row>
    <row r="64" spans="1:8" ht="15" customHeight="1" thickBot="1" x14ac:dyDescent="0.3">
      <c r="A64" s="74"/>
      <c r="B64" s="6" t="s">
        <v>0</v>
      </c>
      <c r="C64" s="7" t="s">
        <v>1</v>
      </c>
      <c r="D64" s="6" t="s">
        <v>0</v>
      </c>
      <c r="E64" s="8" t="s">
        <v>1</v>
      </c>
      <c r="F64" s="9" t="s">
        <v>0</v>
      </c>
      <c r="G64" s="8" t="s">
        <v>1</v>
      </c>
    </row>
    <row r="65" spans="1:7" s="1" customFormat="1" ht="14.4" customHeight="1" x14ac:dyDescent="0.25">
      <c r="A65" s="39" t="s">
        <v>16</v>
      </c>
      <c r="B65" s="18">
        <v>1943127.86763</v>
      </c>
      <c r="C65" s="57">
        <v>177181.89269000001</v>
      </c>
      <c r="D65" s="50">
        <v>34054.698380000002</v>
      </c>
      <c r="E65" s="52">
        <v>46442.060769999996</v>
      </c>
      <c r="F65" s="18">
        <v>0</v>
      </c>
      <c r="G65" s="52">
        <v>0</v>
      </c>
    </row>
    <row r="66" spans="1:7" s="1" customFormat="1" ht="14.4" customHeight="1" thickBot="1" x14ac:dyDescent="0.3">
      <c r="A66" s="40" t="s">
        <v>17</v>
      </c>
      <c r="B66" s="16">
        <v>22</v>
      </c>
      <c r="C66" s="45">
        <v>11</v>
      </c>
      <c r="D66" s="58">
        <v>50</v>
      </c>
      <c r="E66" s="43">
        <v>552</v>
      </c>
      <c r="F66" s="16">
        <v>0</v>
      </c>
      <c r="G66" s="43">
        <v>0</v>
      </c>
    </row>
    <row r="67" spans="1:7" ht="14.4" customHeight="1" x14ac:dyDescent="0.25">
      <c r="A67" s="69" t="s">
        <v>31</v>
      </c>
      <c r="B67" s="70" t="s">
        <v>19</v>
      </c>
      <c r="C67" s="71"/>
      <c r="D67" s="70" t="s">
        <v>20</v>
      </c>
      <c r="E67" s="72"/>
      <c r="F67" s="71" t="s">
        <v>21</v>
      </c>
      <c r="G67" s="72"/>
    </row>
    <row r="68" spans="1:7" ht="15" customHeight="1" thickBot="1" x14ac:dyDescent="0.3">
      <c r="A68" s="69"/>
      <c r="B68" s="6" t="s">
        <v>0</v>
      </c>
      <c r="C68" s="7" t="s">
        <v>1</v>
      </c>
      <c r="D68" s="6" t="s">
        <v>0</v>
      </c>
      <c r="E68" s="8" t="s">
        <v>1</v>
      </c>
      <c r="F68" s="9" t="s">
        <v>0</v>
      </c>
      <c r="G68" s="8" t="s">
        <v>1</v>
      </c>
    </row>
    <row r="69" spans="1:7" s="1" customFormat="1" ht="14.4" customHeight="1" x14ac:dyDescent="0.25">
      <c r="A69" s="39" t="s">
        <v>18</v>
      </c>
      <c r="B69" s="18">
        <v>4094480.4933500001</v>
      </c>
      <c r="C69" s="21">
        <v>325946.38725000003</v>
      </c>
      <c r="D69" s="50">
        <v>19373.232530000001</v>
      </c>
      <c r="E69" s="52">
        <v>57933.191630000001</v>
      </c>
      <c r="F69" s="18">
        <v>0</v>
      </c>
      <c r="G69" s="52">
        <v>0</v>
      </c>
    </row>
    <row r="70" spans="1:7" s="1" customFormat="1" ht="14.4" customHeight="1" thickBot="1" x14ac:dyDescent="0.3">
      <c r="A70" s="40" t="s">
        <v>17</v>
      </c>
      <c r="B70" s="16">
        <v>6</v>
      </c>
      <c r="C70" s="45">
        <v>16</v>
      </c>
      <c r="D70" s="58">
        <v>4</v>
      </c>
      <c r="E70" s="43">
        <v>28</v>
      </c>
      <c r="F70" s="16">
        <v>0</v>
      </c>
      <c r="G70" s="43">
        <v>0</v>
      </c>
    </row>
    <row r="71" spans="1:7" ht="14.4" customHeight="1" x14ac:dyDescent="0.25">
      <c r="A71" s="69" t="s">
        <v>32</v>
      </c>
      <c r="B71" s="70" t="s">
        <v>19</v>
      </c>
      <c r="C71" s="71"/>
      <c r="D71" s="70" t="s">
        <v>20</v>
      </c>
      <c r="E71" s="72"/>
      <c r="F71" s="71" t="s">
        <v>21</v>
      </c>
      <c r="G71" s="72"/>
    </row>
    <row r="72" spans="1:7" ht="15" customHeight="1" thickBot="1" x14ac:dyDescent="0.3">
      <c r="A72" s="69"/>
      <c r="B72" s="6" t="s">
        <v>0</v>
      </c>
      <c r="C72" s="7" t="s">
        <v>1</v>
      </c>
      <c r="D72" s="6" t="s">
        <v>0</v>
      </c>
      <c r="E72" s="8" t="s">
        <v>1</v>
      </c>
      <c r="F72" s="9" t="s">
        <v>0</v>
      </c>
      <c r="G72" s="8" t="s">
        <v>1</v>
      </c>
    </row>
    <row r="73" spans="1:7" s="1" customFormat="1" ht="14.4" customHeight="1" x14ac:dyDescent="0.25">
      <c r="A73" s="39" t="s">
        <v>16</v>
      </c>
      <c r="B73" s="46">
        <v>6723149.2377399998</v>
      </c>
      <c r="C73" s="19">
        <v>3183829.9468399999</v>
      </c>
      <c r="D73" s="46">
        <v>26522.240580000002</v>
      </c>
      <c r="E73" s="52">
        <v>118125.69563</v>
      </c>
      <c r="F73" s="15">
        <v>0</v>
      </c>
      <c r="G73" s="52">
        <v>0</v>
      </c>
    </row>
    <row r="74" spans="1:7" s="1" customFormat="1" ht="14.4" customHeight="1" thickBot="1" x14ac:dyDescent="0.3">
      <c r="A74" s="40" t="s">
        <v>17</v>
      </c>
      <c r="B74" s="47">
        <v>5</v>
      </c>
      <c r="C74" s="45">
        <v>26</v>
      </c>
      <c r="D74" s="58">
        <v>24</v>
      </c>
      <c r="E74" s="43">
        <v>647</v>
      </c>
      <c r="F74" s="16">
        <v>0</v>
      </c>
      <c r="G74" s="43">
        <v>0</v>
      </c>
    </row>
    <row r="75" spans="1:7" ht="14.4" customHeight="1" x14ac:dyDescent="0.25">
      <c r="A75" s="79" t="s">
        <v>33</v>
      </c>
      <c r="B75" s="70" t="s">
        <v>19</v>
      </c>
      <c r="C75" s="71"/>
      <c r="D75" s="70" t="s">
        <v>20</v>
      </c>
      <c r="E75" s="72"/>
      <c r="F75" s="71" t="s">
        <v>21</v>
      </c>
      <c r="G75" s="72"/>
    </row>
    <row r="76" spans="1:7" ht="15" customHeight="1" thickBot="1" x14ac:dyDescent="0.3">
      <c r="A76" s="80"/>
      <c r="B76" s="6" t="s">
        <v>0</v>
      </c>
      <c r="C76" s="7" t="s">
        <v>1</v>
      </c>
      <c r="D76" s="6" t="s">
        <v>0</v>
      </c>
      <c r="E76" s="8" t="s">
        <v>1</v>
      </c>
      <c r="F76" s="9" t="s">
        <v>0</v>
      </c>
      <c r="G76" s="8" t="s">
        <v>1</v>
      </c>
    </row>
    <row r="77" spans="1:7" s="1" customFormat="1" ht="14.4" customHeight="1" x14ac:dyDescent="0.25">
      <c r="A77" s="48" t="s">
        <v>16</v>
      </c>
      <c r="B77" s="50">
        <v>3712.4300400000002</v>
      </c>
      <c r="C77" s="21">
        <v>0</v>
      </c>
      <c r="D77" s="50">
        <v>0</v>
      </c>
      <c r="E77" s="51">
        <v>3213.3263999999999</v>
      </c>
      <c r="F77" s="18">
        <v>0</v>
      </c>
      <c r="G77" s="51">
        <v>0</v>
      </c>
    </row>
    <row r="78" spans="1:7" s="1" customFormat="1" ht="14.4" customHeight="1" thickBot="1" x14ac:dyDescent="0.3">
      <c r="A78" s="49" t="s">
        <v>17</v>
      </c>
      <c r="B78" s="47">
        <v>2</v>
      </c>
      <c r="C78" s="45">
        <v>0</v>
      </c>
      <c r="D78" s="47">
        <v>0</v>
      </c>
      <c r="E78" s="43">
        <v>4</v>
      </c>
      <c r="F78" s="42">
        <v>0</v>
      </c>
      <c r="G78" s="43">
        <v>0</v>
      </c>
    </row>
    <row r="79" spans="1:7" ht="14.4" customHeight="1" x14ac:dyDescent="0.25"/>
  </sheetData>
  <mergeCells count="78">
    <mergeCell ref="A71:A72"/>
    <mergeCell ref="B71:C71"/>
    <mergeCell ref="D71:E71"/>
    <mergeCell ref="F71:G71"/>
    <mergeCell ref="A75:A76"/>
    <mergeCell ref="B75:C75"/>
    <mergeCell ref="D75:E75"/>
    <mergeCell ref="F75:G75"/>
    <mergeCell ref="A7:A8"/>
    <mergeCell ref="B7:C7"/>
    <mergeCell ref="D7:E7"/>
    <mergeCell ref="F7:G7"/>
    <mergeCell ref="A11:A12"/>
    <mergeCell ref="B11:C11"/>
    <mergeCell ref="D11:E11"/>
    <mergeCell ref="F11:G11"/>
    <mergeCell ref="A1:E1"/>
    <mergeCell ref="A2:G2"/>
    <mergeCell ref="A3:A4"/>
    <mergeCell ref="B3:C3"/>
    <mergeCell ref="D3:E3"/>
    <mergeCell ref="F3:G3"/>
    <mergeCell ref="A19:A20"/>
    <mergeCell ref="B19:C19"/>
    <mergeCell ref="D19:E19"/>
    <mergeCell ref="F19:G19"/>
    <mergeCell ref="A15:A16"/>
    <mergeCell ref="B15:C15"/>
    <mergeCell ref="D15:E15"/>
    <mergeCell ref="F15:G15"/>
    <mergeCell ref="A27:A28"/>
    <mergeCell ref="B27:C27"/>
    <mergeCell ref="D27:E27"/>
    <mergeCell ref="F27:G27"/>
    <mergeCell ref="A23:A24"/>
    <mergeCell ref="B23:C23"/>
    <mergeCell ref="D23:E23"/>
    <mergeCell ref="F23:G23"/>
    <mergeCell ref="A31:A32"/>
    <mergeCell ref="B31:C31"/>
    <mergeCell ref="D31:E31"/>
    <mergeCell ref="F31:G31"/>
    <mergeCell ref="A35:A36"/>
    <mergeCell ref="B35:C35"/>
    <mergeCell ref="D35:E35"/>
    <mergeCell ref="F35:G35"/>
    <mergeCell ref="A39:A40"/>
    <mergeCell ref="B39:C39"/>
    <mergeCell ref="D39:E39"/>
    <mergeCell ref="F39:G39"/>
    <mergeCell ref="A43:A44"/>
    <mergeCell ref="B43:C43"/>
    <mergeCell ref="D43:E43"/>
    <mergeCell ref="F43:G43"/>
    <mergeCell ref="A55:A56"/>
    <mergeCell ref="B55:C55"/>
    <mergeCell ref="D55:E55"/>
    <mergeCell ref="F55:G55"/>
    <mergeCell ref="A47:A48"/>
    <mergeCell ref="B47:C47"/>
    <mergeCell ref="D47:E47"/>
    <mergeCell ref="F47:G47"/>
    <mergeCell ref="A51:A52"/>
    <mergeCell ref="B51:C51"/>
    <mergeCell ref="D51:E51"/>
    <mergeCell ref="F51:G51"/>
    <mergeCell ref="A67:A68"/>
    <mergeCell ref="B67:C67"/>
    <mergeCell ref="D67:E67"/>
    <mergeCell ref="F67:G67"/>
    <mergeCell ref="A59:A60"/>
    <mergeCell ref="B59:C59"/>
    <mergeCell ref="D59:E59"/>
    <mergeCell ref="F59:G59"/>
    <mergeCell ref="A63:A64"/>
    <mergeCell ref="B63:C63"/>
    <mergeCell ref="D63:E63"/>
    <mergeCell ref="F63:G63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ОВДП в обігу</vt:lpstr>
      <vt:lpstr>угоди з купівлі ОВДП</vt:lpstr>
      <vt:lpstr>'ОВДП в обігу'!Область_друку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Воронова Ірина Петрівна</dc:creator>
  <cp:lastModifiedBy>Котлярова Оксана Олексіївна</cp:lastModifiedBy>
  <cp:lastPrinted>2022-07-11T12:03:52Z</cp:lastPrinted>
  <dcterms:created xsi:type="dcterms:W3CDTF">2022-04-07T15:24:42Z</dcterms:created>
  <dcterms:modified xsi:type="dcterms:W3CDTF">2022-08-08T16:22:23Z</dcterms:modified>
</cp:coreProperties>
</file>