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My Documents\Documents\"/>
    </mc:Choice>
  </mc:AlternateContent>
  <bookViews>
    <workbookView xWindow="44985" yWindow="60" windowWidth="16875" windowHeight="10515" tabRatio="693"/>
  </bookViews>
  <sheets>
    <sheet name="Forecast" sheetId="9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[2]C!$L$15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 localSheetId="0">#REF!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[2]C!$L$34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[2]C!$L$43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[2]C!$L$9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Y" localSheetId="0">#REF!</definedName>
    <definedName name="CPIFY">#REF!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Y" localSheetId="0">#REF!</definedName>
    <definedName name="CPINFY">#REF!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Y" localSheetId="0">#REF!</definedName>
    <definedName name="CPISY">#REF!</definedName>
    <definedName name="CPIY" localSheetId="0">#REF!</definedName>
    <definedName name="CPIY">#REF!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[2]C!$L$22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[2]C!$L$41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[2]C!$L$17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[2]C!$L$16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[2]C!$L$18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[2]C!$L$24</definedName>
    <definedName name="EXRAVR_P" localSheetId="0">#REF!</definedName>
    <definedName name="EXRAVR_P">#REF!</definedName>
    <definedName name="EXREND">[2]C!$L$25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g" localSheetId="0">#REF!</definedName>
    <definedName name="g">#REF!</definedName>
    <definedName name="GDP">[2]C!$L$6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[2]C!$L$7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[2]C!$L$12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[2]C!$L$13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[2]Links!$AD$37</definedName>
    <definedName name="M3_P" localSheetId="0">#REF!</definedName>
    <definedName name="M3_P">#REF!</definedName>
    <definedName name="M3_R">[2]C!$L$28</definedName>
    <definedName name="M3_R1">[2]C!$L$29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[2]Links!$AD$42</definedName>
    <definedName name="MB_P" localSheetId="0">#REF!</definedName>
    <definedName name="MB_P">#REF!</definedName>
    <definedName name="MB_R">[2]C!$L$26</definedName>
    <definedName name="MB_R1">[2]C!$L$27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[2]C!$G$14</definedName>
    <definedName name="Month_" localSheetId="0">#REF!</definedName>
    <definedName name="Month_">#REF!</definedName>
    <definedName name="MonthL">[2]C!$G$15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[2]labels!#REF!</definedName>
    <definedName name="p">[2]labels!#REF!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[2]C!$L$33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[8]Table!$A$3:$AB$73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#REF!,[9]Contents!$A$87:$H$247</definedName>
    <definedName name="Table135">#REF!,[9]Contents!$A$87:$H$247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#REF!,[10]Contents!$A$87:$H$247</definedName>
    <definedName name="Table21">#REF!,[10]Contents!$A$87:$H$247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[8]Table_GEF!$B$2:$T$53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[2]Links!$J$12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[2]C!$L$23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[2]C!$L$30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[2]C!$L$31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[2]C!$L$21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[2]C!$L$11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A" localSheetId="0">#REF!</definedName>
    <definedName name="WPICA">#REF!</definedName>
    <definedName name="WPImov_f" localSheetId="0">#REF!</definedName>
    <definedName name="WPImov_f">#REF!</definedName>
    <definedName name="WPIMY" localSheetId="0">#REF!</definedName>
    <definedName name="WPIMY">#REF!</definedName>
    <definedName name="WPIMYA" localSheetId="0">#REF!</definedName>
    <definedName name="WPIMYA">#REF!</definedName>
    <definedName name="WPIY" localSheetId="0">#REF!</definedName>
    <definedName name="WPIY">#REF!</definedName>
    <definedName name="WR">[2]C!$L$20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 localSheetId="0">[12]C!#REF!</definedName>
    <definedName name="Year2">[12]C!#REF!</definedName>
    <definedName name="zDollarGDP">[13]ass!$A$7:$IV$7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[13]oth!$A$17:$IV$17</definedName>
    <definedName name="zRoWCPIchange" localSheetId="0">#REF!</definedName>
    <definedName name="zRoWCPIchange">#REF!</definedName>
    <definedName name="zSDReRate">[13]ass!$A$24:$IV$24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 localSheetId="0">#REF!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Forecast!$B$2:$W$43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Список">'[11]146024'!$A$8:$A$88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 localSheetId="0">#REF!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52511"/>
</workbook>
</file>

<file path=xl/calcChain.xml><?xml version="1.0" encoding="utf-8"?>
<calcChain xmlns="http://schemas.openxmlformats.org/spreadsheetml/2006/main">
  <c r="K7" i="93" l="1"/>
  <c r="B4" i="93" l="1"/>
  <c r="V3" i="93"/>
  <c r="U2" i="93"/>
  <c r="B2" i="93"/>
  <c r="W8" i="93" l="1"/>
  <c r="W7" i="93"/>
  <c r="Q8" i="93"/>
  <c r="K8" i="93"/>
  <c r="V7" i="93"/>
  <c r="B41" i="93" l="1"/>
  <c r="B40" i="93"/>
  <c r="B36" i="93"/>
  <c r="B26" i="93"/>
  <c r="B24" i="93"/>
  <c r="B28" i="93"/>
  <c r="B11" i="93"/>
  <c r="B35" i="93" l="1"/>
  <c r="B34" i="93"/>
  <c r="B33" i="93"/>
  <c r="B32" i="93"/>
  <c r="B42" i="93" l="1"/>
  <c r="B43" i="93" l="1"/>
  <c r="B38" i="93"/>
  <c r="B37" i="93"/>
  <c r="B31" i="93"/>
  <c r="B29" i="93"/>
  <c r="B27" i="93"/>
  <c r="B25" i="93"/>
  <c r="B23" i="93"/>
  <c r="B21" i="93"/>
  <c r="B20" i="93"/>
  <c r="B19" i="93"/>
  <c r="B18" i="93"/>
  <c r="B17" i="93"/>
  <c r="B16" i="93"/>
  <c r="B15" i="93"/>
  <c r="B14" i="93"/>
  <c r="B13" i="93"/>
  <c r="B12" i="93"/>
  <c r="B10" i="93"/>
  <c r="Q7" i="93"/>
  <c r="P7" i="93"/>
  <c r="J7" i="93"/>
  <c r="B6" i="93"/>
</calcChain>
</file>

<file path=xl/sharedStrings.xml><?xml version="1.0" encoding="utf-8"?>
<sst xmlns="http://schemas.openxmlformats.org/spreadsheetml/2006/main" count="122" uniqueCount="7">
  <si>
    <t>I</t>
  </si>
  <si>
    <t>II</t>
  </si>
  <si>
    <t>III</t>
  </si>
  <si>
    <t>IV</t>
  </si>
  <si>
    <t>UA</t>
  </si>
  <si>
    <t>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</si>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</sst>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₴_-;\-* #,##0_₴_-;_-* &quot;-&quot;_₴_-;_-@_-"/>
    <numFmt numFmtId="165" formatCode="_-* #,##0.00_₴_-;\-* #,##0.00_₴_-;_-* &quot;-&quot;??_₴_-;_-@_-"/>
    <numFmt numFmtId="166" formatCode="_-&quot;$&quot;* #,##0_-;\-&quot;$&quot;* #,##0_-;_-&quot;$&quot;* &quot;-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#,##0.0"/>
    <numFmt numFmtId="176" formatCode="#."/>
    <numFmt numFmtId="177" formatCode="_(* #,##0.000_);_(* \-#,##0.000_);_(* &quot;--&quot;_);_(@_)"/>
    <numFmt numFmtId="178" formatCode="&quot;Ј&quot;#,##0.00;[Red]\-&quot;Ј&quot;#,##0.00"/>
    <numFmt numFmtId="179" formatCode="General_)"/>
    <numFmt numFmtId="180" formatCode="#,##0.000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0.000_)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#,##0.0_ ;[Red]\-#,##0.0\ "/>
    <numFmt numFmtId="204" formatCode="#,##0;[Red]\(#,##0\)"/>
    <numFmt numFmtId="205" formatCode="_-[$€-2]* #,##0.00_-;\-[$€-2]* #,##0.00_-;_-[$€-2]* &quot;-&quot;??_-"/>
    <numFmt numFmtId="206" formatCode="#,#00"/>
    <numFmt numFmtId="207" formatCode="###\ ##0.000"/>
    <numFmt numFmtId="208" formatCode="#,"/>
    <numFmt numFmtId="209" formatCode="0_)"/>
    <numFmt numFmtId="210" formatCode="&quot;Cr$&quot;#,##0_);[Red]\(&quot;Cr$&quot;#,##0\)"/>
    <numFmt numFmtId="211" formatCode="&quot;Cr$&quot;#,##0.00_);[Red]\(&quot;Cr$&quot;#,##0.00\)"/>
    <numFmt numFmtId="212" formatCode="\$#,"/>
    <numFmt numFmtId="213" formatCode="&quot;$&quot;#,#00"/>
    <numFmt numFmtId="214" formatCode="&quot;$&quot;#,"/>
    <numFmt numFmtId="215" formatCode="[$-418]d\-mmm\-yy;@"/>
    <numFmt numFmtId="216" formatCode="%#,#00"/>
    <numFmt numFmtId="217" formatCode="#.##000"/>
    <numFmt numFmtId="218" formatCode="dd\-mmm\-yy_)"/>
    <numFmt numFmtId="219" formatCode="#.##0,"/>
    <numFmt numFmtId="220" formatCode="#,##0.000000"/>
    <numFmt numFmtId="221" formatCode="General\ \ \ \ \ \ "/>
    <numFmt numFmtId="222" formatCode="0.0\ \ \ \ \ \ \ \ "/>
    <numFmt numFmtId="223" formatCode="mmmm\ yyyy"/>
    <numFmt numFmtId="224" formatCode="[$-409]d\-mmm\-yy;@"/>
    <numFmt numFmtId="225" formatCode="0.0;\(0.0\);\ ;\-"/>
    <numFmt numFmtId="226" formatCode="[$-409]mmm\-yy;@"/>
    <numFmt numFmtId="227" formatCode="_-* #,##0.00_ _-;\-* #,##0.00_ _-;_-* &quot;-&quot;??_ _-;_-@_-"/>
    <numFmt numFmtId="228" formatCode="\M\o\n\t\h\ \D.\y\y\y\y"/>
    <numFmt numFmtId="229" formatCode="0.00_)"/>
  </numFmts>
  <fonts count="24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sz val="16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rgb="FF057C48"/>
      <name val="Calibri"/>
      <family val="2"/>
      <charset val="204"/>
      <scheme val="minor"/>
    </font>
    <font>
      <b/>
      <sz val="10"/>
      <color rgb="FFA3417C"/>
      <name val="Calibri"/>
      <family val="2"/>
      <charset val="204"/>
      <scheme val="minor"/>
    </font>
    <font>
      <sz val="12"/>
      <color theme="0" tint="-0.249977111117893"/>
      <name val="Calibri"/>
      <family val="2"/>
      <charset val="204"/>
      <scheme val="minor"/>
    </font>
    <font>
      <b/>
      <sz val="10"/>
      <color theme="0" tint="-0.34998626667073579"/>
      <name val="Calibri"/>
      <family val="2"/>
      <charset val="204"/>
      <scheme val="minor"/>
    </font>
    <font>
      <b/>
      <sz val="12"/>
      <color theme="0" tint="-0.34998626667073579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BAD4C5"/>
        <bgColor indexed="64"/>
      </patternFill>
    </fill>
    <fill>
      <patternFill patternType="solid">
        <fgColor rgb="FFD6E6DD"/>
        <bgColor indexed="64"/>
      </patternFill>
    </fill>
    <fill>
      <patternFill patternType="solid">
        <fgColor rgb="FFECF4E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BF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4659260841701"/>
      </bottom>
      <diagonal/>
    </border>
  </borders>
  <cellStyleXfs count="3285">
    <xf numFmtId="0" fontId="0" fillId="0" borderId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49" fontId="21" fillId="0" borderId="0">
      <alignment horizontal="centerContinuous" vertical="top" wrapText="1"/>
    </xf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185" fontId="44" fillId="0" borderId="0" applyFont="0" applyFill="0" applyBorder="0" applyAlignment="0" applyProtection="0"/>
    <xf numFmtId="0" fontId="2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7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7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7" fillId="0" borderId="1">
      <protection hidden="1"/>
    </xf>
    <xf numFmtId="0" fontId="48" fillId="22" borderId="1" applyNumberFormat="0" applyFont="0" applyBorder="0" applyAlignment="0" applyProtection="0">
      <protection hidden="1"/>
    </xf>
    <xf numFmtId="0" fontId="49" fillId="0" borderId="1">
      <protection hidden="1"/>
    </xf>
    <xf numFmtId="0" fontId="3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0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2" fillId="0" borderId="3" applyNumberFormat="0" applyFont="0" applyFill="0" applyAlignment="0" applyProtection="0"/>
    <xf numFmtId="0" fontId="35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1" fontId="54" fillId="24" borderId="5">
      <alignment horizontal="right" vertical="center"/>
    </xf>
    <xf numFmtId="0" fontId="55" fillId="24" borderId="5">
      <alignment horizontal="right" vertical="center"/>
    </xf>
    <xf numFmtId="0" fontId="45" fillId="24" borderId="6"/>
    <xf numFmtId="0" fontId="54" fillId="25" borderId="5">
      <alignment horizontal="center" vertical="center"/>
    </xf>
    <xf numFmtId="1" fontId="54" fillId="24" borderId="5">
      <alignment horizontal="right" vertical="center"/>
    </xf>
    <xf numFmtId="0" fontId="45" fillId="24" borderId="0"/>
    <xf numFmtId="0" fontId="45" fillId="24" borderId="0"/>
    <xf numFmtId="0" fontId="56" fillId="24" borderId="5">
      <alignment horizontal="left" vertical="center"/>
    </xf>
    <xf numFmtId="0" fontId="56" fillId="24" borderId="7">
      <alignment vertical="center"/>
    </xf>
    <xf numFmtId="0" fontId="57" fillId="24" borderId="8">
      <alignment vertical="center"/>
    </xf>
    <xf numFmtId="0" fontId="56" fillId="24" borderId="5"/>
    <xf numFmtId="0" fontId="55" fillId="24" borderId="5">
      <alignment horizontal="right" vertical="center"/>
    </xf>
    <xf numFmtId="0" fontId="58" fillId="26" borderId="5">
      <alignment horizontal="left" vertical="center"/>
    </xf>
    <xf numFmtId="0" fontId="58" fillId="26" borderId="5">
      <alignment horizontal="left" vertical="center"/>
    </xf>
    <xf numFmtId="0" fontId="16" fillId="24" borderId="5">
      <alignment horizontal="left" vertical="center"/>
    </xf>
    <xf numFmtId="0" fontId="59" fillId="24" borderId="6"/>
    <xf numFmtId="0" fontId="54" fillId="25" borderId="5">
      <alignment horizontal="left" vertical="center"/>
    </xf>
    <xf numFmtId="186" fontId="60" fillId="0" borderId="0"/>
    <xf numFmtId="186" fontId="60" fillId="0" borderId="0"/>
    <xf numFmtId="186" fontId="60" fillId="0" borderId="0"/>
    <xf numFmtId="186" fontId="60" fillId="0" borderId="0"/>
    <xf numFmtId="186" fontId="60" fillId="0" borderId="0"/>
    <xf numFmtId="186" fontId="60" fillId="0" borderId="0"/>
    <xf numFmtId="186" fontId="60" fillId="0" borderId="0"/>
    <xf numFmtId="186" fontId="60" fillId="0" borderId="0"/>
    <xf numFmtId="38" fontId="10" fillId="0" borderId="0" applyFont="0" applyFill="0" applyBorder="0" applyAlignment="0" applyProtection="0"/>
    <xf numFmtId="41" fontId="61" fillId="0" borderId="0" applyFont="0" applyFill="0" applyBorder="0" applyAlignment="0" applyProtection="0"/>
    <xf numFmtId="167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61" fillId="0" borderId="0" applyFont="0" applyFill="0" applyBorder="0" applyAlignment="0" applyProtection="0"/>
    <xf numFmtId="180" fontId="62" fillId="0" borderId="0">
      <alignment horizontal="right" vertical="top"/>
    </xf>
    <xf numFmtId="3" fontId="63" fillId="0" borderId="0" applyFont="0" applyFill="0" applyBorder="0" applyAlignment="0" applyProtection="0"/>
    <xf numFmtId="0" fontId="64" fillId="0" borderId="0"/>
    <xf numFmtId="3" fontId="45" fillId="0" borderId="0" applyFill="0" applyBorder="0" applyAlignment="0" applyProtection="0"/>
    <xf numFmtId="0" fontId="65" fillId="0" borderId="0"/>
    <xf numFmtId="0" fontId="65" fillId="0" borderId="0"/>
    <xf numFmtId="6" fontId="10" fillId="0" borderId="0" applyFont="0" applyFill="0" applyBorder="0" applyAlignment="0" applyProtection="0"/>
    <xf numFmtId="166" fontId="63" fillId="0" borderId="0" applyFont="0" applyFill="0" applyBorder="0" applyAlignment="0" applyProtection="0"/>
    <xf numFmtId="176" fontId="11" fillId="0" borderId="0">
      <protection locked="0"/>
    </xf>
    <xf numFmtId="0" fontId="52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8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69" fillId="0" borderId="0">
      <protection locked="0"/>
    </xf>
    <xf numFmtId="0" fontId="71" fillId="0" borderId="0"/>
    <xf numFmtId="0" fontId="69" fillId="0" borderId="0">
      <protection locked="0"/>
    </xf>
    <xf numFmtId="0" fontId="72" fillId="0" borderId="0"/>
    <xf numFmtId="0" fontId="69" fillId="0" borderId="0">
      <protection locked="0"/>
    </xf>
    <xf numFmtId="0" fontId="72" fillId="0" borderId="0"/>
    <xf numFmtId="0" fontId="70" fillId="0" borderId="0">
      <protection locked="0"/>
    </xf>
    <xf numFmtId="0" fontId="72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76" fontId="11" fillId="0" borderId="0">
      <protection locked="0"/>
    </xf>
    <xf numFmtId="0" fontId="72" fillId="0" borderId="0"/>
    <xf numFmtId="0" fontId="73" fillId="0" borderId="0"/>
    <xf numFmtId="0" fontId="72" fillId="0" borderId="0"/>
    <xf numFmtId="0" fontId="64" fillId="0" borderId="0"/>
    <xf numFmtId="0" fontId="4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8" fontId="75" fillId="25" borderId="0" applyNumberFormat="0" applyBorder="0" applyAlignment="0" applyProtection="0"/>
    <xf numFmtId="0" fontId="31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32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33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6" fontId="12" fillId="0" borderId="0">
      <protection locked="0"/>
    </xf>
    <xf numFmtId="176" fontId="12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190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0" fontId="28" fillId="7" borderId="2" applyNumberFormat="0" applyAlignment="0" applyProtection="0"/>
    <xf numFmtId="10" fontId="75" fillId="24" borderId="5" applyNumberFormat="0" applyBorder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5" fontId="83" fillId="0" borderId="0"/>
    <xf numFmtId="0" fontId="72" fillId="0" borderId="12"/>
    <xf numFmtId="0" fontId="40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1">
      <alignment horizontal="left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92" fontId="52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5" fontId="52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87" fillId="0" borderId="0"/>
    <xf numFmtId="0" fontId="37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89" fillId="0" borderId="0"/>
    <xf numFmtId="0" fontId="20" fillId="0" borderId="0"/>
    <xf numFmtId="0" fontId="2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45" fillId="0" borderId="0"/>
    <xf numFmtId="0" fontId="4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193" fontId="61" fillId="0" borderId="0" applyFill="0" applyBorder="0" applyAlignment="0" applyProtection="0">
      <alignment horizontal="right"/>
    </xf>
    <xf numFmtId="0" fontId="68" fillId="0" borderId="0"/>
    <xf numFmtId="179" fontId="20" fillId="0" borderId="0"/>
    <xf numFmtId="0" fontId="20" fillId="0" borderId="0"/>
    <xf numFmtId="0" fontId="90" fillId="0" borderId="0"/>
    <xf numFmtId="0" fontId="16" fillId="10" borderId="14" applyNumberFormat="0" applyFont="0" applyAlignment="0" applyProtection="0"/>
    <xf numFmtId="0" fontId="20" fillId="10" borderId="14" applyNumberFormat="0" applyFont="0" applyAlignment="0" applyProtection="0"/>
    <xf numFmtId="0" fontId="24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9" fontId="91" fillId="0" borderId="0"/>
    <xf numFmtId="43" fontId="14" fillId="0" borderId="0" applyFont="0" applyFill="0" applyBorder="0" applyAlignment="0" applyProtection="0"/>
    <xf numFmtId="0" fontId="29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64" fillId="0" borderId="0"/>
    <xf numFmtId="10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4" fillId="0" borderId="0" applyFont="0" applyFill="0" applyBorder="0" applyAlignment="0" applyProtection="0"/>
    <xf numFmtId="198" fontId="44" fillId="0" borderId="0" applyFont="0" applyFill="0" applyBorder="0" applyAlignment="0" applyProtection="0"/>
    <xf numFmtId="2" fontId="52" fillId="0" borderId="0" applyFont="0" applyFill="0" applyBorder="0" applyAlignment="0" applyProtection="0"/>
    <xf numFmtId="199" fontId="61" fillId="0" borderId="0" applyFill="0" applyBorder="0" applyAlignment="0">
      <alignment horizontal="centerContinuous"/>
    </xf>
    <xf numFmtId="0" fontId="44" fillId="0" borderId="0"/>
    <xf numFmtId="0" fontId="93" fillId="0" borderId="1" applyNumberFormat="0" applyFill="0" applyBorder="0" applyAlignment="0" applyProtection="0">
      <protection hidden="1"/>
    </xf>
    <xf numFmtId="174" fontId="94" fillId="0" borderId="0"/>
    <xf numFmtId="0" fontId="95" fillId="0" borderId="0"/>
    <xf numFmtId="0" fontId="45" fillId="0" borderId="0" applyNumberFormat="0"/>
    <xf numFmtId="0" fontId="3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22" borderId="1"/>
    <xf numFmtId="176" fontId="11" fillId="0" borderId="16">
      <protection locked="0"/>
    </xf>
    <xf numFmtId="0" fontId="97" fillId="0" borderId="17" applyNumberFormat="0" applyFill="0" applyAlignment="0" applyProtection="0"/>
    <xf numFmtId="0" fontId="69" fillId="0" borderId="16">
      <protection locked="0"/>
    </xf>
    <xf numFmtId="0" fontId="87" fillId="0" borderId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4" fontId="101" fillId="0" borderId="0">
      <alignment horizontal="right"/>
    </xf>
    <xf numFmtId="0" fontId="27" fillId="27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2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8" fillId="13" borderId="2" applyNumberFormat="0" applyAlignment="0" applyProtection="0"/>
    <xf numFmtId="0" fontId="29" fillId="29" borderId="15" applyNumberFormat="0" applyAlignment="0" applyProtection="0"/>
    <xf numFmtId="0" fontId="106" fillId="29" borderId="2" applyNumberFormat="0" applyAlignment="0" applyProtection="0"/>
    <xf numFmtId="0" fontId="102" fillId="0" borderId="0" applyProtection="0"/>
    <xf numFmtId="178" fontId="23" fillId="0" borderId="0" applyFont="0" applyFill="0" applyBorder="0" applyAlignment="0" applyProtection="0"/>
    <xf numFmtId="0" fontId="42" fillId="4" borderId="0" applyNumberFormat="0" applyBorder="0" applyAlignment="0" applyProtection="0"/>
    <xf numFmtId="0" fontId="21" fillId="0" borderId="18">
      <alignment horizontal="centerContinuous" vertical="top" wrapText="1"/>
    </xf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03" fillId="0" borderId="0" applyProtection="0"/>
    <xf numFmtId="0" fontId="104" fillId="0" borderId="0" applyProtection="0"/>
    <xf numFmtId="0" fontId="22" fillId="0" borderId="0">
      <alignment wrapText="1"/>
    </xf>
    <xf numFmtId="0" fontId="34" fillId="0" borderId="22" applyNumberFormat="0" applyFill="0" applyAlignment="0" applyProtection="0"/>
    <xf numFmtId="0" fontId="102" fillId="0" borderId="16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0" borderId="0"/>
    <xf numFmtId="0" fontId="26" fillId="0" borderId="0"/>
    <xf numFmtId="0" fontId="22" fillId="0" borderId="0"/>
    <xf numFmtId="0" fontId="2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2" fillId="0" borderId="0"/>
    <xf numFmtId="0" fontId="16" fillId="0" borderId="0"/>
    <xf numFmtId="0" fontId="16" fillId="0" borderId="0"/>
    <xf numFmtId="0" fontId="26" fillId="0" borderId="0"/>
    <xf numFmtId="0" fontId="43" fillId="0" borderId="0"/>
    <xf numFmtId="0" fontId="43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05" fillId="10" borderId="14" applyNumberFormat="0" applyFont="0" applyAlignment="0" applyProtection="0"/>
    <xf numFmtId="0" fontId="26" fillId="10" borderId="14" applyNumberFormat="0" applyFont="0" applyAlignment="0" applyProtection="0"/>
    <xf numFmtId="0" fontId="16" fillId="10" borderId="14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23" applyNumberFormat="0" applyFill="0" applyAlignment="0" applyProtection="0"/>
    <xf numFmtId="0" fontId="37" fillId="13" borderId="0" applyNumberFormat="0" applyBorder="0" applyAlignment="0" applyProtection="0"/>
    <xf numFmtId="0" fontId="25" fillId="0" borderId="0"/>
    <xf numFmtId="0" fontId="102" fillId="0" borderId="0"/>
    <xf numFmtId="0" fontId="41" fillId="0" borderId="0" applyNumberFormat="0" applyFill="0" applyBorder="0" applyAlignment="0" applyProtection="0"/>
    <xf numFmtId="2" fontId="102" fillId="0" borderId="0" applyProtection="0"/>
    <xf numFmtId="169" fontId="26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2" fillId="6" borderId="0" applyNumberFormat="0" applyBorder="0" applyAlignment="0" applyProtection="0"/>
    <xf numFmtId="49" fontId="21" fillId="0" borderId="5">
      <alignment horizontal="center" vertical="center" wrapText="1"/>
    </xf>
    <xf numFmtId="173" fontId="16" fillId="0" borderId="0" applyFont="0" applyFill="0" applyBorder="0" applyAlignment="0" applyProtection="0"/>
    <xf numFmtId="0" fontId="16" fillId="0" borderId="0"/>
    <xf numFmtId="0" fontId="7" fillId="0" borderId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83" fontId="44" fillId="0" borderId="0" applyFont="0" applyFill="0" applyBorder="0" applyAlignment="0" applyProtection="0"/>
    <xf numFmtId="183" fontId="61" fillId="0" borderId="0" applyFont="0" applyFill="0" applyBorder="0" applyAlignment="0" applyProtection="0"/>
    <xf numFmtId="184" fontId="44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0" fontId="53" fillId="23" borderId="4" applyNumberFormat="0" applyAlignment="0" applyProtection="0"/>
    <xf numFmtId="204" fontId="45" fillId="0" borderId="0"/>
    <xf numFmtId="0" fontId="115" fillId="24" borderId="5">
      <alignment horizontal="right" vertical="center"/>
    </xf>
    <xf numFmtId="0" fontId="55" fillId="24" borderId="5">
      <alignment horizontal="right" vertical="center"/>
    </xf>
    <xf numFmtId="0" fontId="45" fillId="24" borderId="6"/>
    <xf numFmtId="0" fontId="54" fillId="32" borderId="5">
      <alignment horizontal="center" vertical="center"/>
    </xf>
    <xf numFmtId="0" fontId="115" fillId="24" borderId="5">
      <alignment horizontal="right" vertical="center"/>
    </xf>
    <xf numFmtId="0" fontId="56" fillId="24" borderId="5">
      <alignment horizontal="left" vertical="center"/>
    </xf>
    <xf numFmtId="0" fontId="56" fillId="24" borderId="7">
      <alignment vertical="center"/>
    </xf>
    <xf numFmtId="0" fontId="57" fillId="24" borderId="8">
      <alignment vertical="center"/>
    </xf>
    <xf numFmtId="0" fontId="56" fillId="24" borderId="5"/>
    <xf numFmtId="0" fontId="55" fillId="24" borderId="5">
      <alignment horizontal="right" vertical="center"/>
    </xf>
    <xf numFmtId="0" fontId="58" fillId="26" borderId="5">
      <alignment horizontal="left" vertical="center"/>
    </xf>
    <xf numFmtId="0" fontId="58" fillId="26" borderId="5">
      <alignment horizontal="left" vertical="center"/>
    </xf>
    <xf numFmtId="0" fontId="116" fillId="24" borderId="5">
      <alignment horizontal="left" vertical="center"/>
    </xf>
    <xf numFmtId="0" fontId="59" fillId="24" borderId="6"/>
    <xf numFmtId="0" fontId="54" fillId="25" borderId="5">
      <alignment horizontal="left" vertical="center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9" fontId="117" fillId="0" borderId="5">
      <alignment horizontal="center" vertical="center"/>
      <protection locked="0"/>
    </xf>
    <xf numFmtId="43" fontId="24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5" fontId="45" fillId="0" borderId="0" applyFont="0" applyFill="0" applyBorder="0" applyAlignment="0" applyProtection="0"/>
    <xf numFmtId="2" fontId="69" fillId="0" borderId="0">
      <protection locked="0"/>
    </xf>
    <xf numFmtId="0" fontId="45" fillId="0" borderId="0" applyFont="0" applyFill="0" applyBorder="0" applyAlignment="0" applyProtection="0"/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49" fontId="22" fillId="0" borderId="5">
      <alignment horizontal="left" vertical="center"/>
      <protection locked="0"/>
    </xf>
    <xf numFmtId="174" fontId="118" fillId="0" borderId="0"/>
    <xf numFmtId="205" fontId="45" fillId="0" borderId="0" applyFont="0" applyFill="0" applyBorder="0" applyAlignment="0" applyProtection="0"/>
    <xf numFmtId="179" fontId="7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71" fillId="0" borderId="0"/>
    <xf numFmtId="175" fontId="45" fillId="0" borderId="0" applyFont="0" applyFill="0" applyBorder="0" applyAlignment="0" applyProtection="0"/>
    <xf numFmtId="0" fontId="72" fillId="0" borderId="0"/>
    <xf numFmtId="175" fontId="45" fillId="0" borderId="0" applyFont="0" applyFill="0" applyBorder="0" applyAlignment="0" applyProtection="0"/>
    <xf numFmtId="0" fontId="72" fillId="0" borderId="0"/>
    <xf numFmtId="175" fontId="45" fillId="0" borderId="0" applyFont="0" applyFill="0" applyBorder="0" applyAlignment="0" applyProtection="0"/>
    <xf numFmtId="0" fontId="72" fillId="0" borderId="0"/>
    <xf numFmtId="175" fontId="45" fillId="0" borderId="0" applyFont="0" applyFill="0" applyBorder="0" applyAlignment="0" applyProtection="0"/>
    <xf numFmtId="0" fontId="68" fillId="0" borderId="0"/>
    <xf numFmtId="0" fontId="69" fillId="0" borderId="0">
      <protection locked="0"/>
    </xf>
    <xf numFmtId="206" fontId="69" fillId="0" borderId="0">
      <protection locked="0"/>
    </xf>
    <xf numFmtId="2" fontId="45" fillId="0" borderId="0" applyFont="0" applyFill="0" applyBorder="0" applyAlignment="0" applyProtection="0"/>
    <xf numFmtId="0" fontId="72" fillId="0" borderId="0"/>
    <xf numFmtId="0" fontId="73" fillId="0" borderId="0"/>
    <xf numFmtId="0" fontId="72" fillId="0" borderId="0"/>
    <xf numFmtId="206" fontId="69" fillId="0" borderId="0">
      <protection locked="0"/>
    </xf>
    <xf numFmtId="207" fontId="119" fillId="0" borderId="0" applyAlignment="0">
      <alignment wrapText="1"/>
    </xf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08" fontId="120" fillId="0" borderId="0">
      <protection locked="0"/>
    </xf>
    <xf numFmtId="208" fontId="120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5" fontId="44" fillId="0" borderId="0" applyFont="0" applyFill="0" applyBorder="0" applyAlignment="0" applyProtection="0"/>
    <xf numFmtId="175" fontId="61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82" fillId="7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5" fontId="45" fillId="0" borderId="0"/>
    <xf numFmtId="0" fontId="72" fillId="0" borderId="12"/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22" fillId="0" borderId="0" applyNumberFormat="0" applyFont="0" applyAlignment="0">
      <alignment vertical="top" wrapText="1"/>
      <protection locked="0"/>
    </xf>
    <xf numFmtId="49" fontId="127" fillId="24" borderId="26">
      <alignment horizontal="left" vertical="center"/>
      <protection locked="0"/>
    </xf>
    <xf numFmtId="49" fontId="127" fillId="24" borderId="26">
      <alignment horizontal="left" vertical="center"/>
    </xf>
    <xf numFmtId="4" fontId="127" fillId="24" borderId="26">
      <alignment horizontal="right" vertical="center"/>
      <protection locked="0"/>
    </xf>
    <xf numFmtId="4" fontId="127" fillId="24" borderId="26">
      <alignment horizontal="right" vertical="center"/>
    </xf>
    <xf numFmtId="4" fontId="128" fillId="24" borderId="26">
      <alignment horizontal="right" vertical="center"/>
      <protection locked="0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" fontId="129" fillId="24" borderId="5">
      <alignment horizontal="right" vertical="center"/>
      <protection locked="0"/>
    </xf>
    <xf numFmtId="4" fontId="129" fillId="24" borderId="5">
      <alignment horizontal="right" vertical="center"/>
    </xf>
    <xf numFmtId="4" fontId="131" fillId="24" borderId="5">
      <alignment horizontal="right" vertical="center"/>
      <protection locked="0"/>
    </xf>
    <xf numFmtId="49" fontId="117" fillId="24" borderId="5">
      <alignment horizontal="left" vertical="center"/>
      <protection locked="0"/>
    </xf>
    <xf numFmtId="49" fontId="117" fillId="24" borderId="5">
      <alignment horizontal="left" vertical="center"/>
      <protection locked="0"/>
    </xf>
    <xf numFmtId="49" fontId="117" fillId="24" borderId="5">
      <alignment horizontal="left" vertical="center"/>
    </xf>
    <xf numFmtId="49" fontId="117" fillId="24" borderId="5">
      <alignment horizontal="left" vertical="center"/>
    </xf>
    <xf numFmtId="49" fontId="128" fillId="24" borderId="5">
      <alignment horizontal="left" vertical="center"/>
      <protection locked="0"/>
    </xf>
    <xf numFmtId="49" fontId="128" fillId="24" borderId="5">
      <alignment horizontal="left" vertical="center"/>
    </xf>
    <xf numFmtId="4" fontId="117" fillId="24" borderId="5">
      <alignment horizontal="right" vertical="center"/>
      <protection locked="0"/>
    </xf>
    <xf numFmtId="4" fontId="117" fillId="24" borderId="5">
      <alignment horizontal="right" vertical="center"/>
      <protection locked="0"/>
    </xf>
    <xf numFmtId="4" fontId="117" fillId="24" borderId="5">
      <alignment horizontal="right" vertical="center"/>
    </xf>
    <xf numFmtId="4" fontId="117" fillId="24" borderId="5">
      <alignment horizontal="right" vertical="center"/>
    </xf>
    <xf numFmtId="4" fontId="128" fillId="24" borderId="5">
      <alignment horizontal="right" vertical="center"/>
      <protection locked="0"/>
    </xf>
    <xf numFmtId="49" fontId="132" fillId="24" borderId="5">
      <alignment horizontal="left" vertical="center"/>
      <protection locked="0"/>
    </xf>
    <xf numFmtId="49" fontId="132" fillId="24" borderId="5">
      <alignment horizontal="left" vertical="center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" fontId="132" fillId="24" borderId="5">
      <alignment horizontal="right" vertical="center"/>
      <protection locked="0"/>
    </xf>
    <xf numFmtId="4" fontId="132" fillId="24" borderId="5">
      <alignment horizontal="right" vertical="center"/>
    </xf>
    <xf numFmtId="4" fontId="134" fillId="24" borderId="5">
      <alignment horizontal="right" vertical="center"/>
      <protection locked="0"/>
    </xf>
    <xf numFmtId="49" fontId="135" fillId="0" borderId="5">
      <alignment horizontal="left" vertical="center"/>
      <protection locked="0"/>
    </xf>
    <xf numFmtId="49" fontId="135" fillId="0" borderId="5">
      <alignment horizontal="left" vertical="center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" fontId="135" fillId="0" borderId="5">
      <alignment horizontal="right" vertical="center"/>
      <protection locked="0"/>
    </xf>
    <xf numFmtId="4" fontId="135" fillId="0" borderId="5">
      <alignment horizontal="right" vertical="center"/>
    </xf>
    <xf numFmtId="4" fontId="136" fillId="0" borderId="5">
      <alignment horizontal="right" vertical="center"/>
      <protection locked="0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" fontId="137" fillId="0" borderId="5">
      <alignment horizontal="right" vertical="center"/>
      <protection locked="0"/>
    </xf>
    <xf numFmtId="4" fontId="137" fillId="0" borderId="5">
      <alignment horizontal="right" vertical="center"/>
    </xf>
    <xf numFmtId="49" fontId="135" fillId="0" borderId="5">
      <alignment horizontal="left" vertical="center"/>
      <protection locked="0"/>
    </xf>
    <xf numFmtId="49" fontId="136" fillId="0" borderId="5">
      <alignment horizontal="left" vertical="center"/>
      <protection locked="0"/>
    </xf>
    <xf numFmtId="4" fontId="135" fillId="0" borderId="5">
      <alignment horizontal="right" vertical="center"/>
      <protection locked="0"/>
    </xf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0" fontId="84" fillId="0" borderId="13" applyNumberFormat="0" applyFill="0" applyAlignment="0" applyProtection="0"/>
    <xf numFmtId="1" fontId="61" fillId="0" borderId="0" applyNumberFormat="0" applyAlignment="0">
      <alignment horizontal="center"/>
    </xf>
    <xf numFmtId="209" fontId="139" fillId="0" borderId="0" applyNumberFormat="0">
      <alignment horizontal="centerContinuous"/>
    </xf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210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212" fontId="69" fillId="0" borderId="0">
      <protection locked="0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213" fontId="69" fillId="0" borderId="0">
      <protection locked="0"/>
    </xf>
    <xf numFmtId="214" fontId="69" fillId="0" borderId="0">
      <protection locked="0"/>
    </xf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140" fillId="0" borderId="0"/>
    <xf numFmtId="0" fontId="20" fillId="0" borderId="0"/>
    <xf numFmtId="0" fontId="141" fillId="0" borderId="0"/>
    <xf numFmtId="0" fontId="20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61" fillId="0" borderId="0"/>
    <xf numFmtId="0" fontId="101" fillId="0" borderId="0"/>
    <xf numFmtId="0" fontId="45" fillId="0" borderId="0"/>
    <xf numFmtId="0" fontId="24" fillId="0" borderId="0"/>
    <xf numFmtId="0" fontId="8" fillId="0" borderId="0"/>
    <xf numFmtId="0" fontId="61" fillId="0" borderId="0"/>
    <xf numFmtId="0" fontId="61" fillId="0" borderId="0"/>
    <xf numFmtId="0" fontId="45" fillId="0" borderId="0"/>
    <xf numFmtId="0" fontId="1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 applyBorder="0"/>
    <xf numFmtId="0" fontId="45" fillId="0" borderId="0"/>
    <xf numFmtId="0" fontId="45" fillId="0" borderId="0"/>
    <xf numFmtId="0" fontId="61" fillId="0" borderId="0"/>
    <xf numFmtId="0" fontId="61" fillId="0" borderId="0"/>
    <xf numFmtId="0" fontId="16" fillId="0" borderId="0"/>
    <xf numFmtId="0" fontId="61" fillId="0" borderId="0"/>
    <xf numFmtId="0" fontId="143" fillId="0" borderId="0"/>
    <xf numFmtId="0" fontId="45" fillId="0" borderId="0"/>
    <xf numFmtId="0" fontId="61" fillId="0" borderId="0" applyBorder="0"/>
    <xf numFmtId="0" fontId="16" fillId="0" borderId="0"/>
    <xf numFmtId="0" fontId="24" fillId="0" borderId="0"/>
    <xf numFmtId="0" fontId="24" fillId="0" borderId="0"/>
    <xf numFmtId="215" fontId="144" fillId="0" borderId="0"/>
    <xf numFmtId="0" fontId="61" fillId="0" borderId="0"/>
    <xf numFmtId="0" fontId="26" fillId="0" borderId="0"/>
    <xf numFmtId="0" fontId="145" fillId="0" borderId="0"/>
    <xf numFmtId="0" fontId="145" fillId="0" borderId="0"/>
    <xf numFmtId="0" fontId="145" fillId="0" borderId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0" fontId="20" fillId="10" borderId="14" applyNumberFormat="0" applyFont="0" applyAlignment="0" applyProtection="0"/>
    <xf numFmtId="4" fontId="112" fillId="32" borderId="5">
      <alignment horizontal="right" vertical="center"/>
      <protection locked="0"/>
    </xf>
    <xf numFmtId="4" fontId="112" fillId="30" borderId="5">
      <alignment horizontal="right" vertical="center"/>
      <protection locked="0"/>
    </xf>
    <xf numFmtId="4" fontId="112" fillId="25" borderId="5">
      <alignment horizontal="right" vertical="center"/>
      <protection locked="0"/>
    </xf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0" fontId="92" fillId="22" borderId="15" applyNumberFormat="0" applyAlignment="0" applyProtection="0"/>
    <xf numFmtId="9" fontId="6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196" fontId="61" fillId="0" borderId="0" applyFont="0" applyFill="0" applyBorder="0" applyAlignment="0" applyProtection="0"/>
    <xf numFmtId="216" fontId="69" fillId="0" borderId="0">
      <protection locked="0"/>
    </xf>
    <xf numFmtId="217" fontId="69" fillId="0" borderId="0">
      <protection locked="0"/>
    </xf>
    <xf numFmtId="218" fontId="45" fillId="0" borderId="0" applyFont="0" applyFill="0" applyBorder="0" applyAlignment="0" applyProtection="0"/>
    <xf numFmtId="216" fontId="69" fillId="0" borderId="0">
      <protection locked="0"/>
    </xf>
    <xf numFmtId="199" fontId="61" fillId="0" borderId="0" applyFill="0" applyBorder="0" applyAlignment="0">
      <alignment horizontal="centerContinuous"/>
    </xf>
    <xf numFmtId="217" fontId="69" fillId="0" borderId="0">
      <protection locked="0"/>
    </xf>
    <xf numFmtId="219" fontId="69" fillId="0" borderId="0">
      <protection locked="0"/>
    </xf>
    <xf numFmtId="49" fontId="117" fillId="0" borderId="5">
      <alignment horizontal="left" vertical="center" wrapText="1"/>
      <protection locked="0"/>
    </xf>
    <xf numFmtId="49" fontId="117" fillId="0" borderId="5">
      <alignment horizontal="left" vertical="center" wrapText="1"/>
      <protection locked="0"/>
    </xf>
    <xf numFmtId="4" fontId="146" fillId="34" borderId="27" applyNumberFormat="0" applyProtection="0">
      <alignment vertical="center"/>
    </xf>
    <xf numFmtId="4" fontId="147" fillId="34" borderId="27" applyNumberFormat="0" applyProtection="0">
      <alignment vertical="center"/>
    </xf>
    <xf numFmtId="4" fontId="148" fillId="0" borderId="0" applyNumberFormat="0" applyProtection="0">
      <alignment horizontal="left" vertical="center" indent="1"/>
    </xf>
    <xf numFmtId="4" fontId="149" fillId="35" borderId="27" applyNumberFormat="0" applyProtection="0">
      <alignment horizontal="left" vertical="center" indent="1"/>
    </xf>
    <xf numFmtId="4" fontId="150" fillId="36" borderId="27" applyNumberFormat="0" applyProtection="0">
      <alignment vertical="center"/>
    </xf>
    <xf numFmtId="4" fontId="151" fillId="32" borderId="27" applyNumberFormat="0" applyProtection="0">
      <alignment vertical="center"/>
    </xf>
    <xf numFmtId="4" fontId="150" fillId="37" borderId="27" applyNumberFormat="0" applyProtection="0">
      <alignment vertical="center"/>
    </xf>
    <xf numFmtId="4" fontId="152" fillId="36" borderId="27" applyNumberFormat="0" applyProtection="0">
      <alignment vertical="center"/>
    </xf>
    <xf numFmtId="4" fontId="153" fillId="38" borderId="27" applyNumberFormat="0" applyProtection="0">
      <alignment horizontal="left" vertical="center" indent="1"/>
    </xf>
    <xf numFmtId="4" fontId="153" fillId="30" borderId="27" applyNumberFormat="0" applyProtection="0">
      <alignment horizontal="left" vertical="center" indent="1"/>
    </xf>
    <xf numFmtId="4" fontId="154" fillId="35" borderId="27" applyNumberFormat="0" applyProtection="0">
      <alignment horizontal="left" vertical="center" indent="1"/>
    </xf>
    <xf numFmtId="4" fontId="155" fillId="31" borderId="27" applyNumberFormat="0" applyProtection="0">
      <alignment vertical="center"/>
    </xf>
    <xf numFmtId="4" fontId="156" fillId="24" borderId="27" applyNumberFormat="0" applyProtection="0">
      <alignment horizontal="left" vertical="center" indent="1"/>
    </xf>
    <xf numFmtId="4" fontId="157" fillId="30" borderId="27" applyNumberFormat="0" applyProtection="0">
      <alignment horizontal="left" vertical="center" indent="1"/>
    </xf>
    <xf numFmtId="4" fontId="158" fillId="35" borderId="27" applyNumberFormat="0" applyProtection="0">
      <alignment horizontal="left" vertical="center" indent="1"/>
    </xf>
    <xf numFmtId="4" fontId="159" fillId="24" borderId="27" applyNumberFormat="0" applyProtection="0">
      <alignment vertical="center"/>
    </xf>
    <xf numFmtId="4" fontId="160" fillId="24" borderId="27" applyNumberFormat="0" applyProtection="0">
      <alignment vertical="center"/>
    </xf>
    <xf numFmtId="4" fontId="153" fillId="30" borderId="27" applyNumberFormat="0" applyProtection="0">
      <alignment horizontal="left" vertical="center" indent="1"/>
    </xf>
    <xf numFmtId="4" fontId="161" fillId="24" borderId="27" applyNumberFormat="0" applyProtection="0">
      <alignment vertical="center"/>
    </xf>
    <xf numFmtId="4" fontId="162" fillId="24" borderId="27" applyNumberFormat="0" applyProtection="0">
      <alignment vertical="center"/>
    </xf>
    <xf numFmtId="4" fontId="75" fillId="0" borderId="0" applyNumberFormat="0" applyProtection="0">
      <alignment horizontal="left" vertical="center" indent="1"/>
    </xf>
    <xf numFmtId="4" fontId="163" fillId="24" borderId="27" applyNumberFormat="0" applyProtection="0">
      <alignment vertical="center"/>
    </xf>
    <xf numFmtId="4" fontId="164" fillId="24" borderId="27" applyNumberFormat="0" applyProtection="0">
      <alignment vertical="center"/>
    </xf>
    <xf numFmtId="4" fontId="153" fillId="39" borderId="27" applyNumberFormat="0" applyProtection="0">
      <alignment horizontal="left" vertical="center" indent="1"/>
    </xf>
    <xf numFmtId="4" fontId="165" fillId="31" borderId="27" applyNumberFormat="0" applyProtection="0">
      <alignment horizontal="left" indent="1"/>
    </xf>
    <xf numFmtId="4" fontId="166" fillId="24" borderId="27" applyNumberFormat="0" applyProtection="0">
      <alignment vertical="center"/>
    </xf>
    <xf numFmtId="38" fontId="68" fillId="0" borderId="24"/>
    <xf numFmtId="220" fontId="45" fillId="0" borderId="0">
      <protection locked="0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45" fillId="0" borderId="0" applyNumberFormat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" fontId="120" fillId="0" borderId="0">
      <protection locked="0"/>
    </xf>
    <xf numFmtId="2" fontId="120" fillId="0" borderId="0">
      <protection locked="0"/>
    </xf>
    <xf numFmtId="217" fontId="69" fillId="0" borderId="0">
      <protection locked="0"/>
    </xf>
    <xf numFmtId="219" fontId="69" fillId="0" borderId="0">
      <protection locked="0"/>
    </xf>
    <xf numFmtId="0" fontId="68" fillId="0" borderId="0"/>
    <xf numFmtId="4" fontId="4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8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>
      <alignment vertical="top"/>
    </xf>
    <xf numFmtId="0" fontId="168" fillId="0" borderId="0" applyNumberFormat="0" applyFont="0" applyFill="0" applyBorder="0" applyAlignment="0" applyProtection="0"/>
    <xf numFmtId="0" fontId="168" fillId="0" borderId="0" applyNumberFormat="0" applyFont="0" applyFill="0" applyBorder="0" applyAlignment="0" applyProtection="0">
      <alignment horizontal="left" vertical="top"/>
    </xf>
    <xf numFmtId="0" fontId="168" fillId="0" borderId="0" applyNumberFormat="0" applyFont="0" applyFill="0" applyBorder="0" applyAlignment="0" applyProtection="0">
      <alignment horizontal="left" vertical="top"/>
    </xf>
    <xf numFmtId="0" fontId="168" fillId="0" borderId="0" applyNumberFormat="0" applyFont="0" applyFill="0" applyBorder="0" applyAlignment="0" applyProtection="0">
      <alignment horizontal="left" vertical="top"/>
    </xf>
    <xf numFmtId="0" fontId="61" fillId="0" borderId="0"/>
    <xf numFmtId="0" fontId="170" fillId="0" borderId="0">
      <alignment horizontal="left" wrapText="1"/>
    </xf>
    <xf numFmtId="0" fontId="171" fillId="0" borderId="18" applyNumberFormat="0" applyFont="0" applyFill="0" applyBorder="0" applyAlignment="0" applyProtection="0">
      <alignment horizontal="center" wrapText="1"/>
    </xf>
    <xf numFmtId="221" fontId="44" fillId="0" borderId="0" applyNumberFormat="0" applyFont="0" applyFill="0" applyBorder="0" applyAlignment="0" applyProtection="0">
      <alignment horizontal="right"/>
    </xf>
    <xf numFmtId="0" fontId="171" fillId="0" borderId="0" applyNumberFormat="0" applyFont="0" applyFill="0" applyBorder="0" applyAlignment="0" applyProtection="0">
      <alignment horizontal="left" indent="1"/>
    </xf>
    <xf numFmtId="222" fontId="171" fillId="0" borderId="0" applyNumberFormat="0" applyFont="0" applyFill="0" applyBorder="0" applyAlignment="0" applyProtection="0"/>
    <xf numFmtId="0" fontId="61" fillId="0" borderId="18" applyNumberFormat="0" applyFont="0" applyFill="0" applyAlignment="0" applyProtection="0">
      <alignment horizontal="center"/>
    </xf>
    <xf numFmtId="0" fontId="61" fillId="0" borderId="0" applyNumberFormat="0" applyFont="0" applyFill="0" applyBorder="0" applyAlignment="0" applyProtection="0">
      <alignment horizontal="left" wrapText="1" indent="1"/>
    </xf>
    <xf numFmtId="0" fontId="171" fillId="0" borderId="0" applyNumberFormat="0" applyFont="0" applyFill="0" applyBorder="0" applyAlignment="0" applyProtection="0">
      <alignment horizontal="left" indent="1"/>
    </xf>
    <xf numFmtId="0" fontId="61" fillId="0" borderId="0" applyNumberFormat="0" applyFont="0" applyFill="0" applyBorder="0" applyAlignment="0" applyProtection="0">
      <alignment horizontal="left" wrapText="1" indent="2"/>
    </xf>
    <xf numFmtId="223" fontId="61" fillId="0" borderId="0">
      <alignment horizontal="right"/>
    </xf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215" fontId="28" fillId="7" borderId="2" applyNumberFormat="0" applyAlignment="0" applyProtection="0"/>
    <xf numFmtId="0" fontId="29" fillId="22" borderId="15" applyNumberFormat="0" applyAlignment="0" applyProtection="0"/>
    <xf numFmtId="0" fontId="29" fillId="22" borderId="15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102" fillId="0" borderId="0" applyProtection="0"/>
    <xf numFmtId="44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3" fillId="0" borderId="0" applyProtection="0"/>
    <xf numFmtId="0" fontId="104" fillId="0" borderId="0" applyProtection="0"/>
    <xf numFmtId="0" fontId="40" fillId="0" borderId="13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02" fillId="0" borderId="16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22" borderId="2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3" fillId="0" borderId="0"/>
    <xf numFmtId="0" fontId="22" fillId="0" borderId="0"/>
    <xf numFmtId="0" fontId="43" fillId="0" borderId="0"/>
    <xf numFmtId="0" fontId="43" fillId="0" borderId="0"/>
    <xf numFmtId="0" fontId="1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215" fontId="143" fillId="0" borderId="0"/>
    <xf numFmtId="215" fontId="143" fillId="0" borderId="0"/>
    <xf numFmtId="215" fontId="143" fillId="0" borderId="0"/>
    <xf numFmtId="0" fontId="6" fillId="0" borderId="0"/>
    <xf numFmtId="0" fontId="6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16" fillId="0" borderId="0"/>
    <xf numFmtId="0" fontId="6" fillId="0" borderId="0"/>
    <xf numFmtId="0" fontId="16" fillId="0" borderId="0"/>
    <xf numFmtId="0" fontId="26" fillId="0" borderId="0"/>
    <xf numFmtId="0" fontId="22" fillId="0" borderId="0"/>
    <xf numFmtId="0" fontId="34" fillId="0" borderId="17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10" borderId="14" applyNumberFormat="0" applyFont="0" applyAlignment="0" applyProtection="0"/>
    <xf numFmtId="0" fontId="16" fillId="10" borderId="14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22" borderId="15" applyNumberForma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7" fillId="1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2" fillId="0" borderId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1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224" fontId="17" fillId="0" borderId="0" applyNumberFormat="0" applyFill="0" applyBorder="0" applyAlignment="0" applyProtection="0"/>
    <xf numFmtId="224" fontId="17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20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225" fontId="173" fillId="24" borderId="25" applyFill="0" applyBorder="0">
      <alignment horizontal="center" vertical="center" wrapText="1"/>
      <protection locked="0"/>
    </xf>
    <xf numFmtId="207" fontId="174" fillId="0" borderId="0">
      <alignment wrapText="1"/>
    </xf>
    <xf numFmtId="207" fontId="119" fillId="0" borderId="0">
      <alignment wrapText="1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175" fillId="11" borderId="0" applyNumberFormat="0" applyBorder="0" applyAlignment="0" applyProtection="0"/>
    <xf numFmtId="0" fontId="175" fillId="15" borderId="0" applyNumberFormat="0" applyBorder="0" applyAlignment="0" applyProtection="0"/>
    <xf numFmtId="0" fontId="175" fillId="17" borderId="0" applyNumberFormat="0" applyBorder="0" applyAlignment="0" applyProtection="0"/>
    <xf numFmtId="43" fontId="24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4" borderId="0" applyNumberFormat="0" applyBorder="0" applyAlignment="0" applyProtection="0"/>
    <xf numFmtId="0" fontId="45" fillId="0" borderId="0">
      <alignment wrapText="1"/>
    </xf>
    <xf numFmtId="226" fontId="144" fillId="0" borderId="0"/>
    <xf numFmtId="226" fontId="144" fillId="0" borderId="0"/>
    <xf numFmtId="0" fontId="24" fillId="40" borderId="2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0" fontId="16" fillId="0" borderId="0"/>
    <xf numFmtId="0" fontId="178" fillId="0" borderId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3" fillId="0" borderId="0"/>
    <xf numFmtId="0" fontId="5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9" fontId="17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0" fontId="175" fillId="56" borderId="0" applyNumberFormat="0" applyBorder="0" applyAlignment="0" applyProtection="0"/>
    <xf numFmtId="0" fontId="175" fillId="57" borderId="0" applyNumberFormat="0" applyBorder="0" applyAlignment="0" applyProtection="0"/>
    <xf numFmtId="0" fontId="182" fillId="55" borderId="29" applyNumberFormat="0" applyAlignment="0" applyProtection="0"/>
    <xf numFmtId="20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202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208" fontId="120" fillId="0" borderId="0">
      <protection locked="0"/>
    </xf>
    <xf numFmtId="208" fontId="120" fillId="0" borderId="0"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226" fontId="45" fillId="0" borderId="0"/>
    <xf numFmtId="0" fontId="68" fillId="0" borderId="0" applyNumberFormat="0" applyFont="0" applyFill="0" applyBorder="0" applyAlignment="0" applyProtection="0">
      <alignment vertical="top"/>
    </xf>
    <xf numFmtId="0" fontId="145" fillId="0" borderId="0"/>
    <xf numFmtId="0" fontId="4" fillId="0" borderId="0"/>
    <xf numFmtId="0" fontId="23" fillId="0" borderId="0"/>
    <xf numFmtId="0" fontId="4" fillId="0" borderId="0"/>
    <xf numFmtId="0" fontId="22" fillId="0" borderId="0"/>
    <xf numFmtId="176" fontId="11" fillId="0" borderId="16">
      <protection locked="0"/>
    </xf>
    <xf numFmtId="0" fontId="4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16" fillId="0" borderId="0"/>
    <xf numFmtId="0" fontId="16" fillId="0" borderId="0"/>
    <xf numFmtId="169" fontId="26" fillId="0" borderId="0" applyFont="0" applyFill="0" applyBorder="0" applyAlignment="0" applyProtection="0"/>
    <xf numFmtId="181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224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2" borderId="0" applyNumberFormat="0" applyBorder="0" applyAlignment="0" applyProtection="0"/>
    <xf numFmtId="224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3" borderId="0" applyNumberFormat="0" applyBorder="0" applyAlignment="0" applyProtection="0"/>
    <xf numFmtId="224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4" borderId="0" applyNumberFormat="0" applyBorder="0" applyAlignment="0" applyProtection="0"/>
    <xf numFmtId="224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6" borderId="0" applyNumberFormat="0" applyBorder="0" applyAlignment="0" applyProtection="0"/>
    <xf numFmtId="224" fontId="2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224" fontId="24" fillId="7" borderId="0" applyNumberFormat="0" applyBorder="0" applyAlignment="0" applyProtection="0"/>
    <xf numFmtId="224" fontId="24" fillId="7" borderId="0" applyNumberFormat="0" applyBorder="0" applyAlignment="0" applyProtection="0"/>
    <xf numFmtId="224" fontId="24" fillId="7" borderId="0" applyNumberFormat="0" applyBorder="0" applyAlignment="0" applyProtection="0"/>
    <xf numFmtId="224" fontId="24" fillId="7" borderId="0" applyNumberFormat="0" applyBorder="0" applyAlignment="0" applyProtection="0"/>
    <xf numFmtId="224" fontId="24" fillId="7" borderId="0" applyNumberFormat="0" applyBorder="0" applyAlignment="0" applyProtection="0"/>
    <xf numFmtId="224" fontId="24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224" fontId="26" fillId="2" borderId="0" applyNumberFormat="0" applyBorder="0" applyAlignment="0" applyProtection="0"/>
    <xf numFmtId="224" fontId="26" fillId="3" borderId="0" applyNumberFormat="0" applyBorder="0" applyAlignment="0" applyProtection="0"/>
    <xf numFmtId="224" fontId="26" fillId="4" borderId="0" applyNumberFormat="0" applyBorder="0" applyAlignment="0" applyProtection="0"/>
    <xf numFmtId="224" fontId="26" fillId="5" borderId="0" applyNumberFormat="0" applyBorder="0" applyAlignment="0" applyProtection="0"/>
    <xf numFmtId="224" fontId="26" fillId="6" borderId="0" applyNumberFormat="0" applyBorder="0" applyAlignment="0" applyProtection="0"/>
    <xf numFmtId="224" fontId="26" fillId="7" borderId="0" applyNumberFormat="0" applyBorder="0" applyAlignment="0" applyProtection="0"/>
    <xf numFmtId="224" fontId="2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9" borderId="0" applyNumberFormat="0" applyBorder="0" applyAlignment="0" applyProtection="0"/>
    <xf numFmtId="224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11" borderId="0" applyNumberFormat="0" applyBorder="0" applyAlignment="0" applyProtection="0"/>
    <xf numFmtId="224" fontId="2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5" borderId="0" applyNumberFormat="0" applyBorder="0" applyAlignment="0" applyProtection="0"/>
    <xf numFmtId="224" fontId="2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8" borderId="0" applyNumberFormat="0" applyBorder="0" applyAlignment="0" applyProtection="0"/>
    <xf numFmtId="224" fontId="2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224" fontId="24" fillId="12" borderId="0" applyNumberFormat="0" applyBorder="0" applyAlignment="0" applyProtection="0"/>
    <xf numFmtId="224" fontId="24" fillId="12" borderId="0" applyNumberFormat="0" applyBorder="0" applyAlignment="0" applyProtection="0"/>
    <xf numFmtId="224" fontId="24" fillId="12" borderId="0" applyNumberFormat="0" applyBorder="0" applyAlignment="0" applyProtection="0"/>
    <xf numFmtId="224" fontId="24" fillId="12" borderId="0" applyNumberFormat="0" applyBorder="0" applyAlignment="0" applyProtection="0"/>
    <xf numFmtId="224" fontId="24" fillId="12" borderId="0" applyNumberFormat="0" applyBorder="0" applyAlignment="0" applyProtection="0"/>
    <xf numFmtId="224" fontId="24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224" fontId="26" fillId="8" borderId="0" applyNumberFormat="0" applyBorder="0" applyAlignment="0" applyProtection="0"/>
    <xf numFmtId="224" fontId="26" fillId="9" borderId="0" applyNumberFormat="0" applyBorder="0" applyAlignment="0" applyProtection="0"/>
    <xf numFmtId="224" fontId="26" fillId="11" borderId="0" applyNumberFormat="0" applyBorder="0" applyAlignment="0" applyProtection="0"/>
    <xf numFmtId="224" fontId="26" fillId="5" borderId="0" applyNumberFormat="0" applyBorder="0" applyAlignment="0" applyProtection="0"/>
    <xf numFmtId="224" fontId="26" fillId="8" borderId="0" applyNumberFormat="0" applyBorder="0" applyAlignment="0" applyProtection="0"/>
    <xf numFmtId="224" fontId="26" fillId="12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14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9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1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224" fontId="46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224" fontId="27" fillId="14" borderId="0" applyNumberFormat="0" applyBorder="0" applyAlignment="0" applyProtection="0"/>
    <xf numFmtId="224" fontId="27" fillId="9" borderId="0" applyNumberFormat="0" applyBorder="0" applyAlignment="0" applyProtection="0"/>
    <xf numFmtId="224" fontId="27" fillId="11" borderId="0" applyNumberFormat="0" applyBorder="0" applyAlignment="0" applyProtection="0"/>
    <xf numFmtId="224" fontId="27" fillId="15" borderId="0" applyNumberFormat="0" applyBorder="0" applyAlignment="0" applyProtection="0"/>
    <xf numFmtId="224" fontId="27" fillId="16" borderId="0" applyNumberFormat="0" applyBorder="0" applyAlignment="0" applyProtection="0"/>
    <xf numFmtId="224" fontId="27" fillId="17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19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0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21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5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6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46" fillId="18" borderId="0" applyNumberFormat="0" applyBorder="0" applyAlignment="0" applyProtection="0"/>
    <xf numFmtId="224" fontId="50" fillId="3" borderId="0" applyNumberFormat="0" applyBorder="0" applyAlignment="0" applyProtection="0"/>
    <xf numFmtId="0" fontId="185" fillId="58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0" fillId="3" borderId="0" applyNumberFormat="0" applyBorder="0" applyAlignment="0" applyProtection="0"/>
    <xf numFmtId="224" fontId="51" fillId="22" borderId="2" applyNumberFormat="0" applyAlignment="0" applyProtection="0"/>
    <xf numFmtId="0" fontId="186" fillId="8" borderId="30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1" fillId="22" borderId="2" applyNumberFormat="0" applyAlignment="0" applyProtection="0"/>
    <xf numFmtId="224" fontId="53" fillId="23" borderId="4" applyNumberFormat="0" applyAlignment="0" applyProtection="0"/>
    <xf numFmtId="0" fontId="187" fillId="0" borderId="0" applyNumberFormat="0" applyFill="0" applyBorder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224" fontId="53" fillId="23" borderId="4" applyNumberFormat="0" applyAlignment="0" applyProtection="0"/>
    <xf numFmtId="172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45" fillId="0" borderId="0"/>
    <xf numFmtId="228" fontId="69" fillId="0" borderId="0">
      <protection locked="0"/>
    </xf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67" fillId="0" borderId="0" applyNumberFormat="0" applyFill="0" applyBorder="0" applyAlignment="0" applyProtection="0"/>
    <xf numFmtId="224" fontId="71" fillId="0" borderId="0"/>
    <xf numFmtId="224" fontId="72" fillId="0" borderId="0"/>
    <xf numFmtId="224" fontId="72" fillId="0" borderId="0"/>
    <xf numFmtId="224" fontId="72" fillId="0" borderId="0"/>
    <xf numFmtId="0" fontId="69" fillId="0" borderId="0">
      <protection locked="0"/>
    </xf>
    <xf numFmtId="224" fontId="72" fillId="0" borderId="0"/>
    <xf numFmtId="224" fontId="73" fillId="0" borderId="0"/>
    <xf numFmtId="224" fontId="72" fillId="0" borderId="0"/>
    <xf numFmtId="224" fontId="74" fillId="4" borderId="0" applyNumberFormat="0" applyBorder="0" applyAlignment="0" applyProtection="0"/>
    <xf numFmtId="0" fontId="188" fillId="59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4" fillId="4" borderId="0" applyNumberFormat="0" applyBorder="0" applyAlignment="0" applyProtection="0"/>
    <xf numFmtId="224" fontId="76" fillId="0" borderId="9" applyNumberFormat="0" applyFill="0" applyAlignment="0" applyProtection="0"/>
    <xf numFmtId="0" fontId="189" fillId="0" borderId="0" applyNumberFormat="0" applyFill="0" applyBorder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6" fillId="0" borderId="9" applyNumberFormat="0" applyFill="0" applyAlignment="0" applyProtection="0"/>
    <xf numFmtId="224" fontId="77" fillId="0" borderId="10" applyNumberFormat="0" applyFill="0" applyAlignment="0" applyProtection="0"/>
    <xf numFmtId="0" fontId="190" fillId="0" borderId="0" applyNumberFormat="0" applyFill="0" applyBorder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7" fillId="0" borderId="10" applyNumberFormat="0" applyFill="0" applyAlignment="0" applyProtection="0"/>
    <xf numFmtId="224" fontId="78" fillId="0" borderId="11" applyNumberFormat="0" applyFill="0" applyAlignment="0" applyProtection="0"/>
    <xf numFmtId="0" fontId="191" fillId="0" borderId="3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11" applyNumberFormat="0" applyFill="0" applyAlignment="0" applyProtection="0"/>
    <xf numFmtId="224" fontId="78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224" fontId="78" fillId="0" borderId="0" applyNumberFormat="0" applyFill="0" applyBorder="0" applyAlignment="0" applyProtection="0"/>
    <xf numFmtId="0" fontId="120" fillId="0" borderId="0">
      <protection locked="0"/>
    </xf>
    <xf numFmtId="0" fontId="120" fillId="0" borderId="0"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224" fontId="82" fillId="7" borderId="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0" fontId="192" fillId="6" borderId="32" applyNumberFormat="0" applyAlignment="0" applyProtection="0"/>
    <xf numFmtId="224" fontId="82" fillId="7" borderId="2" applyNumberFormat="0" applyAlignment="0" applyProtection="0"/>
    <xf numFmtId="224" fontId="72" fillId="0" borderId="12"/>
    <xf numFmtId="224" fontId="84" fillId="0" borderId="13" applyNumberFormat="0" applyFill="0" applyAlignment="0" applyProtection="0"/>
    <xf numFmtId="0" fontId="61" fillId="60" borderId="33" applyNumberFormat="0" applyFont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4" fillId="0" borderId="13" applyNumberFormat="0" applyFill="0" applyAlignment="0" applyProtection="0"/>
    <xf numFmtId="224" fontId="88" fillId="13" borderId="0" applyNumberFormat="0" applyBorder="0" applyAlignment="0" applyProtection="0"/>
    <xf numFmtId="0" fontId="193" fillId="61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4" fontId="88" fillId="13" borderId="0" applyNumberFormat="0" applyBorder="0" applyAlignment="0" applyProtection="0"/>
    <xf numFmtId="229" fontId="194" fillId="0" borderId="0"/>
    <xf numFmtId="215" fontId="20" fillId="0" borderId="0"/>
    <xf numFmtId="215" fontId="61" fillId="0" borderId="0"/>
    <xf numFmtId="215" fontId="61" fillId="0" borderId="0"/>
    <xf numFmtId="215" fontId="145" fillId="0" borderId="0"/>
    <xf numFmtId="215" fontId="14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4" fontId="45" fillId="0" borderId="0"/>
    <xf numFmtId="215" fontId="61" fillId="0" borderId="0"/>
    <xf numFmtId="0" fontId="75" fillId="0" borderId="0"/>
    <xf numFmtId="0" fontId="75" fillId="0" borderId="0"/>
    <xf numFmtId="215" fontId="145" fillId="0" borderId="0"/>
    <xf numFmtId="224" fontId="61" fillId="0" borderId="0"/>
    <xf numFmtId="0" fontId="145" fillId="0" borderId="0"/>
    <xf numFmtId="0" fontId="26" fillId="0" borderId="0"/>
    <xf numFmtId="215" fontId="20" fillId="0" borderId="0"/>
    <xf numFmtId="0" fontId="61" fillId="0" borderId="0" applyBorder="0"/>
    <xf numFmtId="215" fontId="145" fillId="0" borderId="0"/>
    <xf numFmtId="0" fontId="16" fillId="0" borderId="0"/>
    <xf numFmtId="0" fontId="75" fillId="0" borderId="0"/>
    <xf numFmtId="0" fontId="26" fillId="0" borderId="0"/>
    <xf numFmtId="0" fontId="61" fillId="0" borderId="0" applyBorder="0"/>
    <xf numFmtId="0" fontId="195" fillId="0" borderId="0"/>
    <xf numFmtId="0" fontId="196" fillId="0" borderId="0"/>
    <xf numFmtId="0" fontId="26" fillId="0" borderId="0"/>
    <xf numFmtId="0" fontId="61" fillId="0" borderId="0"/>
    <xf numFmtId="224" fontId="20" fillId="10" borderId="14" applyNumberFormat="0" applyFont="0" applyAlignment="0" applyProtection="0"/>
    <xf numFmtId="0" fontId="61" fillId="61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20" fillId="10" borderId="14" applyNumberFormat="0" applyFont="0" applyAlignment="0" applyProtection="0"/>
    <xf numFmtId="224" fontId="92" fillId="22" borderId="15" applyNumberFormat="0" applyAlignment="0" applyProtection="0"/>
    <xf numFmtId="0" fontId="197" fillId="62" borderId="34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224" fontId="92" fillId="22" borderId="15" applyNumberFormat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8" fillId="29" borderId="0">
      <alignment horizontal="right" vertical="top"/>
    </xf>
    <xf numFmtId="0" fontId="199" fillId="29" borderId="0">
      <alignment horizontal="center" vertical="center"/>
    </xf>
    <xf numFmtId="0" fontId="198" fillId="29" borderId="0">
      <alignment horizontal="left" vertical="top"/>
    </xf>
    <xf numFmtId="0" fontId="198" fillId="29" borderId="0">
      <alignment horizontal="left" vertical="top"/>
    </xf>
    <xf numFmtId="0" fontId="199" fillId="29" borderId="0">
      <alignment horizontal="left" vertical="top"/>
    </xf>
    <xf numFmtId="0" fontId="199" fillId="29" borderId="0">
      <alignment horizontal="right" vertical="top"/>
    </xf>
    <xf numFmtId="0" fontId="199" fillId="29" borderId="0">
      <alignment horizontal="right" vertical="top"/>
    </xf>
    <xf numFmtId="0" fontId="200" fillId="0" borderId="0">
      <alignment vertical="top"/>
    </xf>
    <xf numFmtId="0" fontId="200" fillId="0" borderId="0">
      <alignment vertical="top"/>
    </xf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224" fontId="96" fillId="0" borderId="0" applyNumberFormat="0" applyFill="0" applyBorder="0" applyAlignment="0" applyProtection="0"/>
    <xf numFmtId="0" fontId="69" fillId="0" borderId="16">
      <protection locked="0"/>
    </xf>
    <xf numFmtId="0" fontId="45" fillId="0" borderId="3" applyNumberFormat="0" applyFont="0" applyFill="0" applyAlignment="0" applyProtection="0"/>
    <xf numFmtId="224" fontId="9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224" fontId="98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224" fontId="27" fillId="19" borderId="0" applyNumberFormat="0" applyBorder="0" applyAlignment="0" applyProtection="0"/>
    <xf numFmtId="224" fontId="27" fillId="20" borderId="0" applyNumberFormat="0" applyBorder="0" applyAlignment="0" applyProtection="0"/>
    <xf numFmtId="224" fontId="27" fillId="21" borderId="0" applyNumberFormat="0" applyBorder="0" applyAlignment="0" applyProtection="0"/>
    <xf numFmtId="224" fontId="27" fillId="15" borderId="0" applyNumberFormat="0" applyBorder="0" applyAlignment="0" applyProtection="0"/>
    <xf numFmtId="224" fontId="27" fillId="16" borderId="0" applyNumberFormat="0" applyBorder="0" applyAlignment="0" applyProtection="0"/>
    <xf numFmtId="224" fontId="27" fillId="18" borderId="0" applyNumberFormat="0" applyBorder="0" applyAlignment="0" applyProtection="0"/>
    <xf numFmtId="224" fontId="28" fillId="7" borderId="2" applyNumberFormat="0" applyAlignment="0" applyProtection="0"/>
    <xf numFmtId="0" fontId="28" fillId="7" borderId="2" applyNumberFormat="0" applyAlignment="0" applyProtection="0"/>
    <xf numFmtId="0" fontId="29" fillId="22" borderId="15" applyNumberFormat="0" applyAlignment="0" applyProtection="0"/>
    <xf numFmtId="0" fontId="30" fillId="22" borderId="2" applyNumberFormat="0" applyAlignment="0" applyProtection="0"/>
    <xf numFmtId="224" fontId="42" fillId="4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224" fontId="40" fillId="0" borderId="13" applyNumberFormat="0" applyFill="0" applyAlignment="0" applyProtection="0"/>
    <xf numFmtId="0" fontId="34" fillId="0" borderId="17" applyNumberFormat="0" applyFill="0" applyAlignment="0" applyProtection="0"/>
    <xf numFmtId="224" fontId="35" fillId="23" borderId="4" applyNumberFormat="0" applyAlignment="0" applyProtection="0"/>
    <xf numFmtId="22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224" fontId="30" fillId="22" borderId="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6" fillId="0" borderId="0"/>
    <xf numFmtId="0" fontId="2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1" fillId="0" borderId="0"/>
    <xf numFmtId="0" fontId="8" fillId="0" borderId="0"/>
    <xf numFmtId="224" fontId="22" fillId="0" borderId="0"/>
    <xf numFmtId="0" fontId="26" fillId="0" borderId="0"/>
    <xf numFmtId="0" fontId="26" fillId="0" borderId="0"/>
    <xf numFmtId="224" fontId="16" fillId="0" borderId="0"/>
    <xf numFmtId="215" fontId="143" fillId="0" borderId="0"/>
    <xf numFmtId="215" fontId="143" fillId="0" borderId="0"/>
    <xf numFmtId="0" fontId="3" fillId="0" borderId="0"/>
    <xf numFmtId="0" fontId="22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ont="0" applyFill="0" applyBorder="0" applyAlignment="0" applyProtection="0">
      <alignment vertical="top"/>
    </xf>
    <xf numFmtId="0" fontId="26" fillId="0" borderId="0"/>
    <xf numFmtId="0" fontId="3" fillId="0" borderId="0"/>
    <xf numFmtId="0" fontId="3" fillId="0" borderId="0"/>
    <xf numFmtId="215" fontId="143" fillId="0" borderId="0"/>
    <xf numFmtId="215" fontId="143" fillId="0" borderId="0"/>
    <xf numFmtId="215" fontId="143" fillId="0" borderId="0"/>
    <xf numFmtId="0" fontId="16" fillId="0" borderId="0"/>
    <xf numFmtId="0" fontId="16" fillId="0" borderId="0"/>
    <xf numFmtId="224" fontId="34" fillId="0" borderId="17" applyNumberFormat="0" applyFill="0" applyAlignment="0" applyProtection="0"/>
    <xf numFmtId="0" fontId="38" fillId="3" borderId="0" applyNumberFormat="0" applyBorder="0" applyAlignment="0" applyProtection="0"/>
    <xf numFmtId="224" fontId="38" fillId="3" borderId="0" applyNumberFormat="0" applyBorder="0" applyAlignment="0" applyProtection="0"/>
    <xf numFmtId="0" fontId="22" fillId="10" borderId="14" applyNumberFormat="0" applyFont="0" applyAlignment="0" applyProtection="0"/>
    <xf numFmtId="0" fontId="16" fillId="10" borderId="14" applyNumberFormat="0" applyFont="0" applyAlignment="0" applyProtection="0"/>
    <xf numFmtId="0" fontId="26" fillId="10" borderId="14" applyNumberFormat="0" applyFont="0" applyAlignment="0" applyProtection="0"/>
    <xf numFmtId="0" fontId="16" fillId="10" borderId="14" applyNumberFormat="0" applyFont="0" applyAlignment="0" applyProtection="0"/>
    <xf numFmtId="224" fontId="16" fillId="10" borderId="14" applyNumberFormat="0" applyFont="0" applyAlignment="0" applyProtection="0"/>
    <xf numFmtId="9" fontId="22" fillId="0" borderId="0" applyFont="0" applyFill="0" applyBorder="0" applyAlignment="0" applyProtection="0"/>
    <xf numFmtId="224" fontId="29" fillId="22" borderId="15" applyNumberFormat="0" applyAlignment="0" applyProtection="0"/>
    <xf numFmtId="0" fontId="40" fillId="0" borderId="13" applyNumberFormat="0" applyFill="0" applyAlignment="0" applyProtection="0"/>
    <xf numFmtId="224" fontId="37" fillId="13" borderId="0" applyNumberFormat="0" applyBorder="0" applyAlignment="0" applyProtection="0"/>
    <xf numFmtId="224" fontId="41" fillId="0" borderId="0" applyNumberFormat="0" applyFill="0" applyBorder="0" applyAlignment="0" applyProtection="0"/>
    <xf numFmtId="224" fontId="3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16" fillId="0" borderId="35" applyNumberFormat="0" applyFill="0" applyAlignment="0" applyProtection="0"/>
    <xf numFmtId="0" fontId="217" fillId="0" borderId="36" applyNumberFormat="0" applyFill="0" applyAlignment="0" applyProtection="0"/>
    <xf numFmtId="0" fontId="218" fillId="0" borderId="37" applyNumberFormat="0" applyFill="0" applyAlignment="0" applyProtection="0"/>
    <xf numFmtId="0" fontId="218" fillId="0" borderId="0" applyNumberFormat="0" applyFill="0" applyBorder="0" applyAlignment="0" applyProtection="0"/>
    <xf numFmtId="0" fontId="219" fillId="66" borderId="0" applyNumberFormat="0" applyBorder="0" applyAlignment="0" applyProtection="0"/>
    <xf numFmtId="0" fontId="220" fillId="67" borderId="0" applyNumberFormat="0" applyBorder="0" applyAlignment="0" applyProtection="0"/>
    <xf numFmtId="224" fontId="26" fillId="2" borderId="0" applyNumberFormat="0" applyBorder="0" applyAlignment="0" applyProtection="0"/>
    <xf numFmtId="0" fontId="2" fillId="2" borderId="0" applyNumberFormat="0" applyBorder="0" applyAlignment="0" applyProtection="0"/>
    <xf numFmtId="224" fontId="26" fillId="3" borderId="0" applyNumberFormat="0" applyBorder="0" applyAlignment="0" applyProtection="0"/>
    <xf numFmtId="0" fontId="2" fillId="3" borderId="0" applyNumberFormat="0" applyBorder="0" applyAlignment="0" applyProtection="0"/>
    <xf numFmtId="224" fontId="26" fillId="4" borderId="0" applyNumberFormat="0" applyBorder="0" applyAlignment="0" applyProtection="0"/>
    <xf numFmtId="0" fontId="2" fillId="4" borderId="0" applyNumberFormat="0" applyBorder="0" applyAlignment="0" applyProtection="0"/>
    <xf numFmtId="224" fontId="26" fillId="5" borderId="0" applyNumberFormat="0" applyBorder="0" applyAlignment="0" applyProtection="0"/>
    <xf numFmtId="0" fontId="2" fillId="5" borderId="0" applyNumberFormat="0" applyBorder="0" applyAlignment="0" applyProtection="0"/>
    <xf numFmtId="224" fontId="26" fillId="6" borderId="0" applyNumberFormat="0" applyBorder="0" applyAlignment="0" applyProtection="0"/>
    <xf numFmtId="224" fontId="26" fillId="7" borderId="0" applyNumberFormat="0" applyBorder="0" applyAlignment="0" applyProtection="0"/>
    <xf numFmtId="224" fontId="26" fillId="8" borderId="0" applyNumberFormat="0" applyBorder="0" applyAlignment="0" applyProtection="0"/>
    <xf numFmtId="224" fontId="26" fillId="9" borderId="0" applyNumberFormat="0" applyBorder="0" applyAlignment="0" applyProtection="0"/>
    <xf numFmtId="224" fontId="26" fillId="11" borderId="0" applyNumberFormat="0" applyBorder="0" applyAlignment="0" applyProtection="0"/>
    <xf numFmtId="0" fontId="2" fillId="11" borderId="0" applyNumberFormat="0" applyBorder="0" applyAlignment="0" applyProtection="0"/>
    <xf numFmtId="224" fontId="26" fillId="5" borderId="0" applyNumberFormat="0" applyBorder="0" applyAlignment="0" applyProtection="0"/>
    <xf numFmtId="224" fontId="26" fillId="8" borderId="0" applyNumberFormat="0" applyBorder="0" applyAlignment="0" applyProtection="0"/>
    <xf numFmtId="224" fontId="26" fillId="12" borderId="0" applyNumberFormat="0" applyBorder="0" applyAlignment="0" applyProtection="0"/>
    <xf numFmtId="224" fontId="27" fillId="14" borderId="0" applyNumberFormat="0" applyBorder="0" applyAlignment="0" applyProtection="0"/>
    <xf numFmtId="224" fontId="27" fillId="9" borderId="0" applyNumberFormat="0" applyBorder="0" applyAlignment="0" applyProtection="0"/>
    <xf numFmtId="224" fontId="27" fillId="11" borderId="0" applyNumberFormat="0" applyBorder="0" applyAlignment="0" applyProtection="0"/>
    <xf numFmtId="224" fontId="27" fillId="15" borderId="0" applyNumberFormat="0" applyBorder="0" applyAlignment="0" applyProtection="0"/>
    <xf numFmtId="224" fontId="27" fillId="16" borderId="0" applyNumberFormat="0" applyBorder="0" applyAlignment="0" applyProtection="0"/>
    <xf numFmtId="224" fontId="27" fillId="17" borderId="0" applyNumberFormat="0" applyBorder="0" applyAlignment="0" applyProtection="0"/>
    <xf numFmtId="164" fontId="6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228" fontId="224" fillId="0" borderId="0">
      <protection locked="0"/>
    </xf>
    <xf numFmtId="0" fontId="224" fillId="0" borderId="0">
      <protection locked="0"/>
    </xf>
    <xf numFmtId="0" fontId="69" fillId="0" borderId="0">
      <protection locked="0"/>
    </xf>
    <xf numFmtId="0" fontId="225" fillId="0" borderId="0">
      <protection locked="0"/>
    </xf>
    <xf numFmtId="0" fontId="120" fillId="0" borderId="0">
      <protection locked="0"/>
    </xf>
    <xf numFmtId="0" fontId="225" fillId="0" borderId="0">
      <protection locked="0"/>
    </xf>
    <xf numFmtId="0" fontId="120" fillId="0" borderId="0"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141" fillId="0" borderId="0"/>
    <xf numFmtId="0" fontId="145" fillId="0" borderId="0"/>
    <xf numFmtId="0" fontId="145" fillId="0" borderId="0"/>
    <xf numFmtId="226" fontId="45" fillId="0" borderId="0"/>
    <xf numFmtId="0" fontId="145" fillId="0" borderId="0"/>
    <xf numFmtId="0" fontId="45" fillId="0" borderId="0"/>
    <xf numFmtId="0" fontId="61" fillId="0" borderId="0"/>
    <xf numFmtId="0" fontId="61" fillId="0" borderId="0"/>
    <xf numFmtId="0" fontId="16" fillId="0" borderId="0"/>
    <xf numFmtId="0" fontId="145" fillId="0" borderId="0"/>
    <xf numFmtId="0" fontId="145" fillId="0" borderId="0"/>
    <xf numFmtId="0" fontId="144" fillId="0" borderId="0"/>
    <xf numFmtId="226" fontId="45" fillId="0" borderId="0"/>
    <xf numFmtId="0" fontId="228" fillId="0" borderId="0"/>
    <xf numFmtId="0" fontId="224" fillId="0" borderId="16">
      <protection locked="0"/>
    </xf>
    <xf numFmtId="224" fontId="27" fillId="19" borderId="0" applyNumberFormat="0" applyBorder="0" applyAlignment="0" applyProtection="0"/>
    <xf numFmtId="224" fontId="27" fillId="20" borderId="0" applyNumberFormat="0" applyBorder="0" applyAlignment="0" applyProtection="0"/>
    <xf numFmtId="224" fontId="27" fillId="21" borderId="0" applyNumberFormat="0" applyBorder="0" applyAlignment="0" applyProtection="0"/>
    <xf numFmtId="224" fontId="27" fillId="15" borderId="0" applyNumberFormat="0" applyBorder="0" applyAlignment="0" applyProtection="0"/>
    <xf numFmtId="224" fontId="27" fillId="16" borderId="0" applyNumberFormat="0" applyBorder="0" applyAlignment="0" applyProtection="0"/>
    <xf numFmtId="224" fontId="27" fillId="18" borderId="0" applyNumberFormat="0" applyBorder="0" applyAlignment="0" applyProtection="0"/>
    <xf numFmtId="224" fontId="28" fillId="7" borderId="2" applyNumberFormat="0" applyAlignment="0" applyProtection="0"/>
    <xf numFmtId="224" fontId="29" fillId="22" borderId="15" applyNumberFormat="0" applyAlignment="0" applyProtection="0"/>
    <xf numFmtId="224" fontId="30" fillId="22" borderId="2" applyNumberFormat="0" applyAlignment="0" applyProtection="0"/>
    <xf numFmtId="224" fontId="31" fillId="0" borderId="9" applyNumberFormat="0" applyFill="0" applyAlignment="0" applyProtection="0"/>
    <xf numFmtId="224" fontId="32" fillId="0" borderId="10" applyNumberFormat="0" applyFill="0" applyAlignment="0" applyProtection="0"/>
    <xf numFmtId="224" fontId="33" fillId="0" borderId="11" applyNumberFormat="0" applyFill="0" applyAlignment="0" applyProtection="0"/>
    <xf numFmtId="224" fontId="33" fillId="0" borderId="0" applyNumberFormat="0" applyFill="0" applyBorder="0" applyAlignment="0" applyProtection="0"/>
    <xf numFmtId="0" fontId="16" fillId="0" borderId="0"/>
    <xf numFmtId="224" fontId="34" fillId="0" borderId="17" applyNumberFormat="0" applyFill="0" applyAlignment="0" applyProtection="0"/>
    <xf numFmtId="224" fontId="35" fillId="23" borderId="4" applyNumberFormat="0" applyAlignment="0" applyProtection="0"/>
    <xf numFmtId="0" fontId="229" fillId="0" borderId="0" applyNumberFormat="0" applyFill="0" applyBorder="0" applyAlignment="0" applyProtection="0"/>
    <xf numFmtId="224" fontId="36" fillId="0" borderId="0" applyNumberFormat="0" applyFill="0" applyBorder="0" applyAlignment="0" applyProtection="0"/>
    <xf numFmtId="224" fontId="37" fillId="13" borderId="0" applyNumberFormat="0" applyBorder="0" applyAlignment="0" applyProtection="0"/>
    <xf numFmtId="0" fontId="2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224" fontId="38" fillId="3" borderId="0" applyNumberFormat="0" applyBorder="0" applyAlignment="0" applyProtection="0"/>
    <xf numFmtId="224" fontId="3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224" fontId="40" fillId="0" borderId="13" applyNumberFormat="0" applyFill="0" applyAlignment="0" applyProtection="0"/>
    <xf numFmtId="0" fontId="25" fillId="0" borderId="0"/>
    <xf numFmtId="224" fontId="4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224" fontId="42" fillId="4" borderId="0" applyNumberFormat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wrapText="1"/>
    </xf>
    <xf numFmtId="0" fontId="2" fillId="0" borderId="0"/>
    <xf numFmtId="0" fontId="230" fillId="0" borderId="0"/>
    <xf numFmtId="0" fontId="2" fillId="0" borderId="0"/>
    <xf numFmtId="0" fontId="2" fillId="0" borderId="0"/>
    <xf numFmtId="0" fontId="145" fillId="0" borderId="0"/>
    <xf numFmtId="0" fontId="215" fillId="0" borderId="0"/>
    <xf numFmtId="164" fontId="6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1" fillId="0" borderId="0">
      <protection locked="0"/>
    </xf>
    <xf numFmtId="176" fontId="11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0" fontId="89" fillId="0" borderId="0"/>
    <xf numFmtId="0" fontId="22" fillId="0" borderId="0">
      <alignment wrapText="1"/>
    </xf>
    <xf numFmtId="0" fontId="2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61" fillId="0" borderId="0"/>
    <xf numFmtId="0" fontId="45" fillId="0" borderId="0"/>
    <xf numFmtId="0" fontId="142" fillId="0" borderId="0"/>
    <xf numFmtId="0" fontId="45" fillId="0" borderId="0"/>
    <xf numFmtId="0" fontId="61" fillId="0" borderId="0"/>
    <xf numFmtId="0" fontId="24" fillId="0" borderId="0"/>
    <xf numFmtId="0" fontId="24" fillId="0" borderId="0"/>
    <xf numFmtId="215" fontId="144" fillId="0" borderId="0"/>
    <xf numFmtId="0" fontId="61" fillId="0" borderId="0"/>
    <xf numFmtId="0" fontId="26" fillId="0" borderId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215" fontId="28" fillId="7" borderId="2" applyNumberFormat="0" applyAlignment="0" applyProtection="0"/>
    <xf numFmtId="0" fontId="29" fillId="22" borderId="15" applyNumberFormat="0" applyAlignment="0" applyProtection="0"/>
    <xf numFmtId="0" fontId="30" fillId="22" borderId="2" applyNumberForma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15" fontId="143" fillId="0" borderId="0"/>
    <xf numFmtId="215" fontId="143" fillId="0" borderId="0"/>
    <xf numFmtId="215" fontId="143" fillId="0" borderId="0"/>
    <xf numFmtId="0" fontId="2" fillId="0" borderId="0"/>
    <xf numFmtId="0" fontId="2" fillId="0" borderId="0"/>
    <xf numFmtId="0" fontId="22" fillId="0" borderId="0" applyNumberFormat="0" applyFont="0" applyFill="0" applyBorder="0" applyAlignment="0" applyProtection="0">
      <alignment vertical="top"/>
    </xf>
    <xf numFmtId="0" fontId="2" fillId="0" borderId="0"/>
    <xf numFmtId="0" fontId="22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10" borderId="14" applyNumberFormat="0" applyFont="0" applyAlignment="0" applyProtection="0"/>
    <xf numFmtId="9" fontId="26" fillId="0" borderId="0" applyFont="0" applyFill="0" applyBorder="0" applyAlignment="0" applyProtection="0"/>
    <xf numFmtId="0" fontId="40" fillId="0" borderId="13" applyNumberFormat="0" applyFill="0" applyAlignment="0" applyProtection="0"/>
    <xf numFmtId="0" fontId="64" fillId="0" borderId="0"/>
    <xf numFmtId="0" fontId="41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2" fillId="4" borderId="0" applyNumberFormat="0" applyBorder="0" applyAlignment="0" applyProtection="0"/>
    <xf numFmtId="0" fontId="2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10" borderId="1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1" fillId="68" borderId="38" applyNumberFormat="0" applyAlignment="0" applyProtection="0"/>
    <xf numFmtId="0" fontId="222" fillId="0" borderId="39" applyNumberFormat="0" applyFill="0" applyAlignment="0" applyProtection="0"/>
    <xf numFmtId="0" fontId="182" fillId="55" borderId="29" applyNumberFormat="0" applyAlignment="0" applyProtection="0"/>
    <xf numFmtId="0" fontId="223" fillId="0" borderId="0" applyNumberFormat="0" applyFill="0" applyBorder="0" applyAlignment="0" applyProtection="0"/>
    <xf numFmtId="0" fontId="8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30" fillId="22" borderId="2" applyNumberFormat="0" applyAlignment="0" applyProtection="0"/>
    <xf numFmtId="0" fontId="8" fillId="0" borderId="0"/>
    <xf numFmtId="0" fontId="34" fillId="0" borderId="17" applyNumberFormat="0" applyFill="0" applyAlignment="0" applyProtection="0"/>
    <xf numFmtId="0" fontId="38" fillId="3" borderId="0" applyNumberFormat="0" applyBorder="0" applyAlignment="0" applyProtection="0"/>
    <xf numFmtId="0" fontId="29" fillId="22" borderId="15" applyNumberFormat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69" borderId="0" applyNumberFormat="0" applyBorder="0" applyAlignment="0" applyProtection="0"/>
    <xf numFmtId="0" fontId="232" fillId="70" borderId="40" applyNumberFormat="0" applyAlignment="0" applyProtection="0"/>
    <xf numFmtId="0" fontId="233" fillId="70" borderId="38" applyNumberFormat="0" applyAlignment="0" applyProtection="0"/>
    <xf numFmtId="0" fontId="234" fillId="0" borderId="0" applyNumberFormat="0" applyFill="0" applyBorder="0" applyAlignment="0" applyProtection="0"/>
    <xf numFmtId="0" fontId="235" fillId="0" borderId="41" applyNumberFormat="0" applyFill="0" applyAlignment="0" applyProtection="0"/>
    <xf numFmtId="0" fontId="17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5" fillId="71" borderId="0" applyNumberFormat="0" applyBorder="0" applyAlignment="0" applyProtection="0"/>
    <xf numFmtId="0" fontId="175" fillId="57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75" fillId="72" borderId="0" applyNumberFormat="0" applyBorder="0" applyAlignment="0" applyProtection="0"/>
    <xf numFmtId="0" fontId="175" fillId="7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75" fillId="74" borderId="0" applyNumberFormat="0" applyBorder="0" applyAlignment="0" applyProtection="0"/>
    <xf numFmtId="0" fontId="175" fillId="7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75" fillId="76" borderId="0" applyNumberFormat="0" applyBorder="0" applyAlignment="0" applyProtection="0"/>
    <xf numFmtId="0" fontId="175" fillId="7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75" fillId="78" borderId="0" applyNumberFormat="0" applyBorder="0" applyAlignment="0" applyProtection="0"/>
    <xf numFmtId="0" fontId="175" fillId="7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75" fillId="8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164" fontId="6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6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" fillId="0" borderId="0"/>
    <xf numFmtId="165" fontId="24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8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113" fillId="0" borderId="0" xfId="760" applyFont="1" applyAlignment="1">
      <alignment horizontal="center"/>
    </xf>
    <xf numFmtId="0" fontId="114" fillId="0" borderId="0" xfId="760" applyFont="1" applyAlignment="1"/>
    <xf numFmtId="174" fontId="113" fillId="0" borderId="0" xfId="760" applyNumberFormat="1" applyFont="1"/>
    <xf numFmtId="0" fontId="202" fillId="0" borderId="0" xfId="760" applyFont="1" applyAlignment="1">
      <alignment horizontal="center"/>
    </xf>
    <xf numFmtId="174" fontId="181" fillId="64" borderId="0" xfId="0" applyNumberFormat="1" applyFont="1" applyFill="1" applyBorder="1"/>
    <xf numFmtId="174" fontId="181" fillId="33" borderId="0" xfId="760" applyNumberFormat="1" applyFont="1" applyFill="1" applyBorder="1" applyAlignment="1">
      <alignment horizontal="right"/>
    </xf>
    <xf numFmtId="0" fontId="113" fillId="0" borderId="0" xfId="760" applyFont="1" applyBorder="1"/>
    <xf numFmtId="174" fontId="212" fillId="0" borderId="0" xfId="760" applyNumberFormat="1" applyFont="1" applyBorder="1" applyAlignment="1">
      <alignment horizontal="right"/>
    </xf>
    <xf numFmtId="174" fontId="181" fillId="33" borderId="0" xfId="0" applyNumberFormat="1" applyFont="1" applyFill="1" applyBorder="1" applyAlignment="1">
      <alignment horizontal="right" vertical="center"/>
    </xf>
    <xf numFmtId="179" fontId="209" fillId="0" borderId="0" xfId="589" applyNumberFormat="1" applyFont="1" applyFill="1" applyBorder="1" applyAlignment="1" applyProtection="1">
      <alignment horizontal="left" indent="1"/>
    </xf>
    <xf numFmtId="174" fontId="211" fillId="33" borderId="0" xfId="0" applyNumberFormat="1" applyFont="1" applyFill="1" applyBorder="1" applyAlignment="1">
      <alignment horizontal="right" vertical="center"/>
    </xf>
    <xf numFmtId="0" fontId="214" fillId="0" borderId="0" xfId="760" applyFont="1" applyBorder="1"/>
    <xf numFmtId="174" fontId="181" fillId="33" borderId="0" xfId="720" applyNumberFormat="1" applyFont="1" applyFill="1" applyBorder="1" applyAlignment="1">
      <alignment horizontal="right" vertical="center"/>
    </xf>
    <xf numFmtId="4" fontId="113" fillId="0" borderId="0" xfId="760" applyNumberFormat="1" applyFont="1"/>
    <xf numFmtId="4" fontId="113" fillId="0" borderId="0" xfId="0" applyNumberFormat="1" applyFont="1"/>
    <xf numFmtId="0" fontId="113" fillId="0" borderId="0" xfId="760" applyFont="1"/>
    <xf numFmtId="174" fontId="208" fillId="0" borderId="0" xfId="760" applyNumberFormat="1" applyFont="1" applyBorder="1" applyAlignment="1">
      <alignment horizontal="right"/>
    </xf>
    <xf numFmtId="179" fontId="208" fillId="0" borderId="0" xfId="589" applyNumberFormat="1" applyFont="1" applyFill="1" applyBorder="1" applyAlignment="1" applyProtection="1">
      <alignment horizontal="left" indent="1"/>
    </xf>
    <xf numFmtId="174" fontId="181" fillId="33" borderId="0" xfId="760" applyNumberFormat="1" applyFont="1" applyFill="1" applyBorder="1" applyAlignment="1">
      <alignment horizontal="center"/>
    </xf>
    <xf numFmtId="174" fontId="208" fillId="64" borderId="0" xfId="0" applyNumberFormat="1" applyFont="1" applyFill="1" applyBorder="1"/>
    <xf numFmtId="0" fontId="236" fillId="0" borderId="0" xfId="760" applyFont="1"/>
    <xf numFmtId="0" fontId="180" fillId="63" borderId="0" xfId="0" applyFont="1" applyFill="1" applyBorder="1" applyAlignment="1">
      <alignment horizontal="center" vertical="top"/>
    </xf>
    <xf numFmtId="179" fontId="205" fillId="64" borderId="0" xfId="589" applyNumberFormat="1" applyFont="1" applyFill="1" applyBorder="1" applyAlignment="1" applyProtection="1">
      <alignment horizontal="left"/>
    </xf>
    <xf numFmtId="1" fontId="181" fillId="64" borderId="0" xfId="0" applyNumberFormat="1" applyFont="1" applyFill="1" applyBorder="1"/>
    <xf numFmtId="179" fontId="180" fillId="0" borderId="0" xfId="589" applyNumberFormat="1" applyFont="1" applyFill="1" applyBorder="1" applyAlignment="1" applyProtection="1">
      <alignment horizontal="left" indent="1"/>
    </xf>
    <xf numFmtId="1" fontId="181" fillId="33" borderId="0" xfId="0" applyNumberFormat="1" applyFont="1" applyFill="1" applyBorder="1" applyAlignment="1">
      <alignment horizontal="right" vertical="center"/>
    </xf>
    <xf numFmtId="179" fontId="205" fillId="0" borderId="0" xfId="589" applyNumberFormat="1" applyFont="1" applyFill="1" applyBorder="1" applyAlignment="1" applyProtection="1">
      <alignment horizontal="left" indent="1"/>
    </xf>
    <xf numFmtId="1" fontId="209" fillId="0" borderId="0" xfId="589" applyNumberFormat="1" applyFont="1" applyFill="1" applyBorder="1" applyAlignment="1" applyProtection="1">
      <alignment horizontal="left" indent="1"/>
    </xf>
    <xf numFmtId="1" fontId="205" fillId="0" borderId="0" xfId="589" applyNumberFormat="1" applyFont="1" applyFill="1" applyBorder="1" applyAlignment="1" applyProtection="1">
      <alignment horizontal="left" indent="1"/>
    </xf>
    <xf numFmtId="1" fontId="209" fillId="0" borderId="0" xfId="589" applyNumberFormat="1" applyFont="1" applyFill="1" applyBorder="1" applyAlignment="1" applyProtection="1">
      <alignment horizontal="left" indent="2"/>
    </xf>
    <xf numFmtId="1" fontId="209" fillId="0" borderId="0" xfId="589" applyNumberFormat="1" applyFont="1" applyFill="1" applyBorder="1" applyAlignment="1" applyProtection="1">
      <alignment horizontal="left" indent="4"/>
    </xf>
    <xf numFmtId="179" fontId="209" fillId="0" borderId="0" xfId="589" applyNumberFormat="1" applyFont="1" applyFill="1" applyBorder="1" applyAlignment="1" applyProtection="1">
      <alignment horizontal="left"/>
    </xf>
    <xf numFmtId="179" fontId="205" fillId="0" borderId="0" xfId="589" applyNumberFormat="1" applyFont="1" applyFill="1" applyBorder="1" applyAlignment="1" applyProtection="1">
      <alignment horizontal="left"/>
    </xf>
    <xf numFmtId="1" fontId="207" fillId="0" borderId="0" xfId="589" applyNumberFormat="1" applyFont="1" applyFill="1" applyBorder="1" applyAlignment="1" applyProtection="1">
      <alignment horizontal="left" indent="4"/>
    </xf>
    <xf numFmtId="179" fontId="209" fillId="0" borderId="0" xfId="589" applyNumberFormat="1" applyFont="1" applyFill="1" applyBorder="1" applyAlignment="1" applyProtection="1">
      <alignment horizontal="left" indent="3"/>
    </xf>
    <xf numFmtId="179" fontId="210" fillId="0" borderId="0" xfId="589" applyNumberFormat="1" applyFont="1" applyFill="1" applyBorder="1" applyAlignment="1" applyProtection="1">
      <alignment horizontal="left" indent="5"/>
    </xf>
    <xf numFmtId="2" fontId="181" fillId="33" borderId="0" xfId="720" applyNumberFormat="1" applyFont="1" applyFill="1" applyBorder="1" applyAlignment="1">
      <alignment horizontal="right" vertical="center"/>
    </xf>
    <xf numFmtId="1" fontId="180" fillId="81" borderId="0" xfId="0" applyNumberFormat="1" applyFont="1" applyFill="1" applyBorder="1" applyAlignment="1">
      <alignment horizontal="right" vertical="center"/>
    </xf>
    <xf numFmtId="174" fontId="180" fillId="81" borderId="0" xfId="0" applyNumberFormat="1" applyFont="1" applyFill="1" applyBorder="1" applyAlignment="1">
      <alignment horizontal="right" vertical="center"/>
    </xf>
    <xf numFmtId="174" fontId="181" fillId="81" borderId="0" xfId="760" applyNumberFormat="1" applyFont="1" applyFill="1" applyBorder="1" applyAlignment="1">
      <alignment horizontal="right"/>
    </xf>
    <xf numFmtId="174" fontId="180" fillId="81" borderId="0" xfId="760" applyNumberFormat="1" applyFont="1" applyFill="1" applyBorder="1" applyAlignment="1">
      <alignment horizontal="right"/>
    </xf>
    <xf numFmtId="174" fontId="181" fillId="81" borderId="0" xfId="0" applyNumberFormat="1" applyFont="1" applyFill="1" applyBorder="1" applyAlignment="1">
      <alignment horizontal="right" vertical="center"/>
    </xf>
    <xf numFmtId="174" fontId="180" fillId="81" borderId="0" xfId="720" applyNumberFormat="1" applyFont="1" applyFill="1" applyBorder="1" applyAlignment="1">
      <alignment horizontal="right" vertical="center"/>
    </xf>
    <xf numFmtId="174" fontId="211" fillId="81" borderId="0" xfId="760" applyNumberFormat="1" applyFont="1" applyFill="1" applyBorder="1" applyAlignment="1">
      <alignment horizontal="right"/>
    </xf>
    <xf numFmtId="174" fontId="211" fillId="81" borderId="0" xfId="0" applyNumberFormat="1" applyFont="1" applyFill="1" applyBorder="1" applyAlignment="1">
      <alignment horizontal="right" vertical="center"/>
    </xf>
    <xf numFmtId="174" fontId="213" fillId="81" borderId="0" xfId="760" applyNumberFormat="1" applyFont="1" applyFill="1" applyBorder="1" applyAlignment="1">
      <alignment horizontal="right"/>
    </xf>
    <xf numFmtId="179" fontId="205" fillId="0" borderId="42" xfId="589" applyNumberFormat="1" applyFont="1" applyFill="1" applyBorder="1" applyAlignment="1" applyProtection="1">
      <alignment horizontal="left" indent="1"/>
    </xf>
    <xf numFmtId="174" fontId="180" fillId="81" borderId="42" xfId="760" applyNumberFormat="1" applyFont="1" applyFill="1" applyBorder="1" applyAlignment="1">
      <alignment horizontal="right"/>
    </xf>
    <xf numFmtId="174" fontId="181" fillId="33" borderId="42" xfId="760" applyNumberFormat="1" applyFont="1" applyFill="1" applyBorder="1" applyAlignment="1">
      <alignment horizontal="right"/>
    </xf>
    <xf numFmtId="1" fontId="209" fillId="0" borderId="42" xfId="589" applyNumberFormat="1" applyFont="1" applyFill="1" applyBorder="1" applyAlignment="1" applyProtection="1">
      <alignment horizontal="left" indent="1"/>
    </xf>
    <xf numFmtId="174" fontId="181" fillId="81" borderId="42" xfId="760" applyNumberFormat="1" applyFont="1" applyFill="1" applyBorder="1" applyAlignment="1">
      <alignment horizontal="right"/>
    </xf>
    <xf numFmtId="174" fontId="181" fillId="33" borderId="42" xfId="760" applyNumberFormat="1" applyFont="1" applyFill="1" applyBorder="1" applyAlignment="1">
      <alignment horizontal="center"/>
    </xf>
    <xf numFmtId="1" fontId="209" fillId="0" borderId="42" xfId="589" applyNumberFormat="1" applyFont="1" applyFill="1" applyBorder="1" applyAlignment="1" applyProtection="1">
      <alignment horizontal="left" indent="4"/>
    </xf>
    <xf numFmtId="1" fontId="207" fillId="0" borderId="42" xfId="589" applyNumberFormat="1" applyFont="1" applyFill="1" applyBorder="1" applyAlignment="1" applyProtection="1">
      <alignment horizontal="left" indent="4"/>
    </xf>
    <xf numFmtId="174" fontId="180" fillId="81" borderId="42" xfId="0" applyNumberFormat="1" applyFont="1" applyFill="1" applyBorder="1" applyAlignment="1">
      <alignment horizontal="right" vertical="center"/>
    </xf>
    <xf numFmtId="174" fontId="211" fillId="33" borderId="42" xfId="0" applyNumberFormat="1" applyFont="1" applyFill="1" applyBorder="1" applyAlignment="1">
      <alignment horizontal="right" vertical="center"/>
    </xf>
    <xf numFmtId="174" fontId="213" fillId="81" borderId="42" xfId="760" applyNumberFormat="1" applyFont="1" applyFill="1" applyBorder="1" applyAlignment="1">
      <alignment horizontal="right"/>
    </xf>
    <xf numFmtId="179" fontId="207" fillId="0" borderId="42" xfId="589" applyNumberFormat="1" applyFont="1" applyFill="1" applyBorder="1" applyAlignment="1" applyProtection="1">
      <alignment horizontal="left" indent="2"/>
    </xf>
    <xf numFmtId="174" fontId="213" fillId="81" borderId="42" xfId="0" applyNumberFormat="1" applyFont="1" applyFill="1" applyBorder="1" applyAlignment="1">
      <alignment horizontal="right" vertical="center"/>
    </xf>
    <xf numFmtId="0" fontId="237" fillId="0" borderId="0" xfId="760" applyFont="1" applyFill="1"/>
    <xf numFmtId="174" fontId="239" fillId="0" borderId="0" xfId="760" applyNumberFormat="1" applyFont="1" applyBorder="1" applyAlignment="1">
      <alignment horizontal="right"/>
    </xf>
    <xf numFmtId="174" fontId="239" fillId="64" borderId="0" xfId="0" applyNumberFormat="1" applyFont="1" applyFill="1" applyBorder="1"/>
    <xf numFmtId="0" fontId="240" fillId="63" borderId="0" xfId="0" applyFont="1" applyFill="1" applyBorder="1" applyAlignment="1">
      <alignment horizontal="center" vertical="center" wrapText="1"/>
    </xf>
    <xf numFmtId="0" fontId="240" fillId="63" borderId="0" xfId="0" applyFont="1" applyFill="1" applyBorder="1" applyAlignment="1">
      <alignment horizontal="center" vertical="top" wrapText="1"/>
    </xf>
    <xf numFmtId="1" fontId="241" fillId="65" borderId="0" xfId="0" applyNumberFormat="1" applyFont="1" applyFill="1" applyBorder="1" applyAlignment="1">
      <alignment horizontal="right" vertical="center"/>
    </xf>
    <xf numFmtId="174" fontId="241" fillId="65" borderId="0" xfId="0" applyNumberFormat="1" applyFont="1" applyFill="1" applyBorder="1" applyAlignment="1">
      <alignment horizontal="right" vertical="center"/>
    </xf>
    <xf numFmtId="174" fontId="241" fillId="65" borderId="42" xfId="760" applyNumberFormat="1" applyFont="1" applyFill="1" applyBorder="1" applyAlignment="1">
      <alignment horizontal="right"/>
    </xf>
    <xf numFmtId="174" fontId="242" fillId="65" borderId="0" xfId="760" applyNumberFormat="1" applyFont="1" applyFill="1" applyBorder="1" applyAlignment="1">
      <alignment horizontal="right"/>
    </xf>
    <xf numFmtId="174" fontId="242" fillId="65" borderId="42" xfId="760" applyNumberFormat="1" applyFont="1" applyFill="1" applyBorder="1" applyAlignment="1">
      <alignment horizontal="right"/>
    </xf>
    <xf numFmtId="174" fontId="241" fillId="65" borderId="0" xfId="760" applyNumberFormat="1" applyFont="1" applyFill="1" applyBorder="1" applyAlignment="1">
      <alignment horizontal="right"/>
    </xf>
    <xf numFmtId="174" fontId="242" fillId="65" borderId="0" xfId="0" applyNumberFormat="1" applyFont="1" applyFill="1" applyBorder="1" applyAlignment="1">
      <alignment horizontal="right" vertical="center"/>
    </xf>
    <xf numFmtId="174" fontId="241" fillId="65" borderId="42" xfId="0" applyNumberFormat="1" applyFont="1" applyFill="1" applyBorder="1" applyAlignment="1">
      <alignment horizontal="right" vertical="center"/>
    </xf>
    <xf numFmtId="174" fontId="243" fillId="0" borderId="0" xfId="760" applyNumberFormat="1" applyFont="1" applyBorder="1"/>
    <xf numFmtId="174" fontId="242" fillId="64" borderId="0" xfId="0" applyNumberFormat="1" applyFont="1" applyFill="1" applyBorder="1"/>
    <xf numFmtId="0" fontId="113" fillId="0" borderId="0" xfId="760" applyFont="1" applyAlignment="1">
      <alignment horizontal="right"/>
    </xf>
    <xf numFmtId="0" fontId="240" fillId="63" borderId="0" xfId="0" applyFont="1" applyFill="1" applyBorder="1" applyAlignment="1">
      <alignment horizontal="right" vertical="center" wrapText="1"/>
    </xf>
    <xf numFmtId="0" fontId="240" fillId="63" borderId="0" xfId="0" applyFont="1" applyFill="1" applyBorder="1" applyAlignment="1">
      <alignment horizontal="right" vertical="top" wrapText="1"/>
    </xf>
    <xf numFmtId="0" fontId="113" fillId="0" borderId="0" xfId="760" applyFont="1" applyBorder="1" applyAlignment="1">
      <alignment horizontal="right"/>
    </xf>
    <xf numFmtId="174" fontId="181" fillId="64" borderId="0" xfId="0" applyNumberFormat="1" applyFont="1" applyFill="1" applyBorder="1" applyAlignment="1">
      <alignment horizontal="right"/>
    </xf>
    <xf numFmtId="174" fontId="239" fillId="64" borderId="0" xfId="0" applyNumberFormat="1" applyFont="1" applyFill="1" applyBorder="1" applyAlignment="1">
      <alignment horizontal="right"/>
    </xf>
    <xf numFmtId="179" fontId="209" fillId="0" borderId="0" xfId="589" applyNumberFormat="1" applyFont="1" applyFill="1" applyBorder="1" applyAlignment="1" applyProtection="1">
      <alignment horizontal="right" indent="1"/>
    </xf>
    <xf numFmtId="174" fontId="243" fillId="0" borderId="0" xfId="760" applyNumberFormat="1" applyFont="1" applyBorder="1" applyAlignment="1">
      <alignment horizontal="right"/>
    </xf>
    <xf numFmtId="174" fontId="242" fillId="64" borderId="0" xfId="0" applyNumberFormat="1" applyFont="1" applyFill="1" applyBorder="1" applyAlignment="1">
      <alignment horizontal="right"/>
    </xf>
    <xf numFmtId="0" fontId="243" fillId="0" borderId="0" xfId="760" applyFont="1" applyAlignment="1">
      <alignment horizontal="right"/>
    </xf>
    <xf numFmtId="179" fontId="239" fillId="0" borderId="0" xfId="589" applyNumberFormat="1" applyFont="1" applyFill="1" applyBorder="1" applyAlignment="1" applyProtection="1">
      <alignment horizontal="right" indent="1"/>
    </xf>
    <xf numFmtId="0" fontId="243" fillId="0" borderId="0" xfId="760" applyFont="1" applyBorder="1" applyAlignment="1">
      <alignment horizontal="right"/>
    </xf>
    <xf numFmtId="177" fontId="203" fillId="63" borderId="0" xfId="590" applyNumberFormat="1" applyFont="1" applyFill="1" applyBorder="1" applyAlignment="1">
      <alignment horizontal="center" vertical="center"/>
    </xf>
    <xf numFmtId="0" fontId="180" fillId="63" borderId="0" xfId="0" applyFont="1" applyFill="1" applyBorder="1" applyAlignment="1">
      <alignment horizontal="center" vertical="center"/>
    </xf>
    <xf numFmtId="0" fontId="206" fillId="0" borderId="0" xfId="760" applyFont="1" applyAlignment="1">
      <alignment horizontal="right"/>
    </xf>
    <xf numFmtId="0" fontId="238" fillId="0" borderId="0" xfId="760" applyFont="1" applyAlignment="1">
      <alignment horizontal="right"/>
    </xf>
    <xf numFmtId="0" fontId="204" fillId="63" borderId="0" xfId="0" applyFont="1" applyFill="1" applyBorder="1" applyAlignment="1">
      <alignment horizontal="center" vertical="center" wrapText="1"/>
    </xf>
  </cellXfs>
  <cellStyles count="3285">
    <cellStyle name="_Fakt_2" xfId="790"/>
    <cellStyle name="_rozhufrovka 2009" xfId="791"/>
    <cellStyle name="_АТиСТ 5а МТР липень 2008" xfId="792"/>
    <cellStyle name="_ПРГК сводний_" xfId="793"/>
    <cellStyle name="_УТГ" xfId="794"/>
    <cellStyle name="_Феодосия 5а МТР липень 2008" xfId="795"/>
    <cellStyle name="_ХТГ довідка." xfId="796"/>
    <cellStyle name="_Шебелинка 5а МТР липень 2008" xfId="797"/>
    <cellStyle name="=C:\WINNT35\SYSTEM32\COMMAND.COM" xfId="798"/>
    <cellStyle name="1 indent" xfId="1"/>
    <cellStyle name="1 indent 10" xfId="2"/>
    <cellStyle name="1 indent 2" xfId="3"/>
    <cellStyle name="1 indent 3" xfId="4"/>
    <cellStyle name="1 indent 3 2" xfId="1903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904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799"/>
    <cellStyle name="20% - Accent1 10 3" xfId="1905"/>
    <cellStyle name="20% - Accent1 2" xfId="24"/>
    <cellStyle name="20% - Accent1 2 2" xfId="800"/>
    <cellStyle name="20% - Accent1 2 3" xfId="1906"/>
    <cellStyle name="20% - Accent1 3" xfId="25"/>
    <cellStyle name="20% - Accent1 3 2" xfId="801"/>
    <cellStyle name="20% - Accent1 3 3" xfId="1907"/>
    <cellStyle name="20% - Accent1 4" xfId="26"/>
    <cellStyle name="20% - Accent1 4 2" xfId="802"/>
    <cellStyle name="20% - Accent1 4 3" xfId="1908"/>
    <cellStyle name="20% - Accent1 5" xfId="27"/>
    <cellStyle name="20% - Accent1 5 2" xfId="803"/>
    <cellStyle name="20% - Accent1 5 3" xfId="1909"/>
    <cellStyle name="20% - Accent1 6" xfId="28"/>
    <cellStyle name="20% - Accent1 6 2" xfId="804"/>
    <cellStyle name="20% - Accent1 6 3" xfId="1910"/>
    <cellStyle name="20% - Accent1 7" xfId="29"/>
    <cellStyle name="20% - Accent1 7 2" xfId="805"/>
    <cellStyle name="20% - Accent1 7 3" xfId="1911"/>
    <cellStyle name="20% - Accent1 8" xfId="30"/>
    <cellStyle name="20% - Accent1 8 2" xfId="806"/>
    <cellStyle name="20% - Accent1 8 3" xfId="1912"/>
    <cellStyle name="20% - Accent1 9" xfId="31"/>
    <cellStyle name="20% - Accent1 9 2" xfId="807"/>
    <cellStyle name="20% - Accent1 9 3" xfId="1913"/>
    <cellStyle name="20% - Accent2" xfId="32"/>
    <cellStyle name="20% - Accent2 10" xfId="33"/>
    <cellStyle name="20% - Accent2 10 2" xfId="808"/>
    <cellStyle name="20% - Accent2 10 3" xfId="1914"/>
    <cellStyle name="20% - Accent2 2" xfId="34"/>
    <cellStyle name="20% - Accent2 2 2" xfId="809"/>
    <cellStyle name="20% - Accent2 2 3" xfId="1915"/>
    <cellStyle name="20% - Accent2 3" xfId="35"/>
    <cellStyle name="20% - Accent2 3 2" xfId="810"/>
    <cellStyle name="20% - Accent2 3 3" xfId="1916"/>
    <cellStyle name="20% - Accent2 4" xfId="36"/>
    <cellStyle name="20% - Accent2 4 2" xfId="811"/>
    <cellStyle name="20% - Accent2 4 3" xfId="1917"/>
    <cellStyle name="20% - Accent2 5" xfId="37"/>
    <cellStyle name="20% - Accent2 5 2" xfId="812"/>
    <cellStyle name="20% - Accent2 5 3" xfId="1918"/>
    <cellStyle name="20% - Accent2 6" xfId="38"/>
    <cellStyle name="20% - Accent2 6 2" xfId="813"/>
    <cellStyle name="20% - Accent2 6 3" xfId="1919"/>
    <cellStyle name="20% - Accent2 7" xfId="39"/>
    <cellStyle name="20% - Accent2 7 2" xfId="814"/>
    <cellStyle name="20% - Accent2 7 3" xfId="1920"/>
    <cellStyle name="20% - Accent2 8" xfId="40"/>
    <cellStyle name="20% - Accent2 8 2" xfId="815"/>
    <cellStyle name="20% - Accent2 8 3" xfId="1921"/>
    <cellStyle name="20% - Accent2 9" xfId="41"/>
    <cellStyle name="20% - Accent2 9 2" xfId="816"/>
    <cellStyle name="20% - Accent2 9 3" xfId="1922"/>
    <cellStyle name="20% - Accent3" xfId="42"/>
    <cellStyle name="20% - Accent3 10" xfId="43"/>
    <cellStyle name="20% - Accent3 10 2" xfId="817"/>
    <cellStyle name="20% - Accent3 10 3" xfId="1923"/>
    <cellStyle name="20% - Accent3 2" xfId="44"/>
    <cellStyle name="20% - Accent3 2 2" xfId="818"/>
    <cellStyle name="20% - Accent3 2 3" xfId="1924"/>
    <cellStyle name="20% - Accent3 3" xfId="45"/>
    <cellStyle name="20% - Accent3 3 2" xfId="819"/>
    <cellStyle name="20% - Accent3 3 3" xfId="1925"/>
    <cellStyle name="20% - Accent3 4" xfId="46"/>
    <cellStyle name="20% - Accent3 4 2" xfId="820"/>
    <cellStyle name="20% - Accent3 4 3" xfId="1926"/>
    <cellStyle name="20% - Accent3 5" xfId="47"/>
    <cellStyle name="20% - Accent3 5 2" xfId="821"/>
    <cellStyle name="20% - Accent3 5 3" xfId="1927"/>
    <cellStyle name="20% - Accent3 6" xfId="48"/>
    <cellStyle name="20% - Accent3 6 2" xfId="822"/>
    <cellStyle name="20% - Accent3 6 3" xfId="1928"/>
    <cellStyle name="20% - Accent3 7" xfId="49"/>
    <cellStyle name="20% - Accent3 7 2" xfId="823"/>
    <cellStyle name="20% - Accent3 7 3" xfId="1929"/>
    <cellStyle name="20% - Accent3 8" xfId="50"/>
    <cellStyle name="20% - Accent3 8 2" xfId="824"/>
    <cellStyle name="20% - Accent3 8 3" xfId="1930"/>
    <cellStyle name="20% - Accent3 9" xfId="51"/>
    <cellStyle name="20% - Accent3 9 2" xfId="825"/>
    <cellStyle name="20% - Accent3 9 3" xfId="1931"/>
    <cellStyle name="20% - Accent4" xfId="52"/>
    <cellStyle name="20% - Accent4 10" xfId="53"/>
    <cellStyle name="20% - Accent4 10 2" xfId="826"/>
    <cellStyle name="20% - Accent4 10 3" xfId="1932"/>
    <cellStyle name="20% - Accent4 2" xfId="54"/>
    <cellStyle name="20% - Accent4 2 2" xfId="827"/>
    <cellStyle name="20% - Accent4 2 3" xfId="1933"/>
    <cellStyle name="20% - Accent4 3" xfId="55"/>
    <cellStyle name="20% - Accent4 3 2" xfId="828"/>
    <cellStyle name="20% - Accent4 3 3" xfId="1934"/>
    <cellStyle name="20% - Accent4 4" xfId="56"/>
    <cellStyle name="20% - Accent4 4 2" xfId="829"/>
    <cellStyle name="20% - Accent4 4 3" xfId="1935"/>
    <cellStyle name="20% - Accent4 5" xfId="57"/>
    <cellStyle name="20% - Accent4 5 2" xfId="830"/>
    <cellStyle name="20% - Accent4 5 3" xfId="1936"/>
    <cellStyle name="20% - Accent4 6" xfId="58"/>
    <cellStyle name="20% - Accent4 6 2" xfId="831"/>
    <cellStyle name="20% - Accent4 6 3" xfId="1937"/>
    <cellStyle name="20% - Accent4 7" xfId="59"/>
    <cellStyle name="20% - Accent4 7 2" xfId="832"/>
    <cellStyle name="20% - Accent4 7 3" xfId="1938"/>
    <cellStyle name="20% - Accent4 8" xfId="60"/>
    <cellStyle name="20% - Accent4 8 2" xfId="833"/>
    <cellStyle name="20% - Accent4 8 3" xfId="1939"/>
    <cellStyle name="20% - Accent4 9" xfId="61"/>
    <cellStyle name="20% - Accent4 9 2" xfId="834"/>
    <cellStyle name="20% - Accent4 9 3" xfId="1940"/>
    <cellStyle name="20% - Accent5" xfId="62"/>
    <cellStyle name="20% - Accent5 10" xfId="63"/>
    <cellStyle name="20% - Accent5 10 2" xfId="835"/>
    <cellStyle name="20% - Accent5 10 3" xfId="1941"/>
    <cellStyle name="20% - Accent5 2" xfId="64"/>
    <cellStyle name="20% - Accent5 2 2" xfId="836"/>
    <cellStyle name="20% - Accent5 2 3" xfId="1942"/>
    <cellStyle name="20% - Accent5 3" xfId="65"/>
    <cellStyle name="20% - Accent5 3 2" xfId="837"/>
    <cellStyle name="20% - Accent5 3 3" xfId="1943"/>
    <cellStyle name="20% - Accent5 4" xfId="66"/>
    <cellStyle name="20% - Accent5 4 2" xfId="838"/>
    <cellStyle name="20% - Accent5 4 3" xfId="1944"/>
    <cellStyle name="20% - Accent5 5" xfId="67"/>
    <cellStyle name="20% - Accent5 5 2" xfId="839"/>
    <cellStyle name="20% - Accent5 5 3" xfId="1945"/>
    <cellStyle name="20% - Accent5 6" xfId="68"/>
    <cellStyle name="20% - Accent5 6 2" xfId="840"/>
    <cellStyle name="20% - Accent5 6 3" xfId="1946"/>
    <cellStyle name="20% - Accent5 7" xfId="69"/>
    <cellStyle name="20% - Accent5 7 2" xfId="841"/>
    <cellStyle name="20% - Accent5 7 3" xfId="1947"/>
    <cellStyle name="20% - Accent5 8" xfId="70"/>
    <cellStyle name="20% - Accent5 8 2" xfId="842"/>
    <cellStyle name="20% - Accent5 8 3" xfId="1948"/>
    <cellStyle name="20% - Accent5 9" xfId="71"/>
    <cellStyle name="20% - Accent5 9 2" xfId="843"/>
    <cellStyle name="20% - Accent5 9 3" xfId="1949"/>
    <cellStyle name="20% - Accent6" xfId="72"/>
    <cellStyle name="20% - Accent6 10" xfId="73"/>
    <cellStyle name="20% - Accent6 10 2" xfId="844"/>
    <cellStyle name="20% - Accent6 10 3" xfId="1950"/>
    <cellStyle name="20% - Accent6 2" xfId="74"/>
    <cellStyle name="20% - Accent6 2 2" xfId="845"/>
    <cellStyle name="20% - Accent6 2 3" xfId="1951"/>
    <cellStyle name="20% - Accent6 3" xfId="75"/>
    <cellStyle name="20% - Accent6 3 2" xfId="846"/>
    <cellStyle name="20% - Accent6 3 3" xfId="1952"/>
    <cellStyle name="20% - Accent6 4" xfId="76"/>
    <cellStyle name="20% - Accent6 4 2" xfId="847"/>
    <cellStyle name="20% - Accent6 4 3" xfId="1953"/>
    <cellStyle name="20% - Accent6 5" xfId="77"/>
    <cellStyle name="20% - Accent6 5 2" xfId="848"/>
    <cellStyle name="20% - Accent6 5 3" xfId="1954"/>
    <cellStyle name="20% - Accent6 6" xfId="78"/>
    <cellStyle name="20% - Accent6 6 2" xfId="849"/>
    <cellStyle name="20% - Accent6 6 3" xfId="1955"/>
    <cellStyle name="20% - Accent6 7" xfId="79"/>
    <cellStyle name="20% - Accent6 7 2" xfId="850"/>
    <cellStyle name="20% - Accent6 7 3" xfId="1956"/>
    <cellStyle name="20% - Accent6 8" xfId="80"/>
    <cellStyle name="20% - Accent6 8 2" xfId="851"/>
    <cellStyle name="20% - Accent6 8 3" xfId="1957"/>
    <cellStyle name="20% - Accent6 9" xfId="81"/>
    <cellStyle name="20% - Accent6 9 2" xfId="852"/>
    <cellStyle name="20% - Accent6 9 3" xfId="1958"/>
    <cellStyle name="20% - Акцент1 2" xfId="82"/>
    <cellStyle name="20% — акцент1 2" xfId="3024"/>
    <cellStyle name="20% - Акцент1 2 2" xfId="1959"/>
    <cellStyle name="20% - Акцент1 3" xfId="83"/>
    <cellStyle name="20% - Акцент1 3 2" xfId="1960"/>
    <cellStyle name="20% - Акцент1 4" xfId="853"/>
    <cellStyle name="20% - Акцент1 4 2" xfId="2672"/>
    <cellStyle name="20% - Акцент1 4 3" xfId="2457"/>
    <cellStyle name="20% - Акцент1 5" xfId="1785"/>
    <cellStyle name="20% - Акцент1 5 2" xfId="1786"/>
    <cellStyle name="20% - Акцент1 5 2 2" xfId="2813"/>
    <cellStyle name="20% - Акцент1 5 2 2 2" xfId="3232"/>
    <cellStyle name="20% - Акцент1 5 2 3" xfId="2635"/>
    <cellStyle name="20% - Акцент1 5 2 3 2" xfId="3142"/>
    <cellStyle name="20% - Акцент1 5 2 4" xfId="2971"/>
    <cellStyle name="20% - Акцент1 5 3" xfId="2812"/>
    <cellStyle name="20% - Акцент1 5 3 2" xfId="3231"/>
    <cellStyle name="20% - Акцент1 5 4" xfId="2458"/>
    <cellStyle name="20% - Акцент1 5 4 2" xfId="3047"/>
    <cellStyle name="20% - Акцент1 5 5" xfId="2970"/>
    <cellStyle name="20% - Акцент1 6" xfId="1787"/>
    <cellStyle name="20% - Акцент1 6 2" xfId="2814"/>
    <cellStyle name="20% - Акцент1 6 2 2" xfId="3233"/>
    <cellStyle name="20% - Акцент1 6 3" xfId="2623"/>
    <cellStyle name="20% - Акцент1 6 3 2" xfId="3130"/>
    <cellStyle name="20% - Акцент1 6 4" xfId="2972"/>
    <cellStyle name="20% - Акцент2 2" xfId="84"/>
    <cellStyle name="20% — акцент2 2" xfId="3028"/>
    <cellStyle name="20% - Акцент2 2 2" xfId="1961"/>
    <cellStyle name="20% - Акцент2 3" xfId="85"/>
    <cellStyle name="20% - Акцент2 3 2" xfId="1962"/>
    <cellStyle name="20% - Акцент2 4" xfId="854"/>
    <cellStyle name="20% - Акцент2 4 2" xfId="2673"/>
    <cellStyle name="20% - Акцент2 4 3" xfId="2459"/>
    <cellStyle name="20% - Акцент2 5" xfId="1788"/>
    <cellStyle name="20% - Акцент2 5 2" xfId="1789"/>
    <cellStyle name="20% - Акцент2 5 2 2" xfId="2816"/>
    <cellStyle name="20% - Акцент2 5 2 2 2" xfId="3235"/>
    <cellStyle name="20% - Акцент2 5 2 3" xfId="2636"/>
    <cellStyle name="20% - Акцент2 5 2 3 2" xfId="3143"/>
    <cellStyle name="20% - Акцент2 5 2 4" xfId="2974"/>
    <cellStyle name="20% - Акцент2 5 3" xfId="2815"/>
    <cellStyle name="20% - Акцент2 5 3 2" xfId="3234"/>
    <cellStyle name="20% - Акцент2 5 4" xfId="2460"/>
    <cellStyle name="20% - Акцент2 5 4 2" xfId="3048"/>
    <cellStyle name="20% - Акцент2 5 5" xfId="2973"/>
    <cellStyle name="20% - Акцент2 6" xfId="1790"/>
    <cellStyle name="20% - Акцент2 6 2" xfId="2817"/>
    <cellStyle name="20% - Акцент2 6 2 2" xfId="3236"/>
    <cellStyle name="20% - Акцент2 6 3" xfId="2625"/>
    <cellStyle name="20% - Акцент2 6 3 2" xfId="3132"/>
    <cellStyle name="20% - Акцент2 6 4" xfId="2975"/>
    <cellStyle name="20% - Акцент3 2" xfId="86"/>
    <cellStyle name="20% — акцент3 2" xfId="3032"/>
    <cellStyle name="20% - Акцент3 2 2" xfId="1963"/>
    <cellStyle name="20% - Акцент3 3" xfId="87"/>
    <cellStyle name="20% - Акцент3 3 2" xfId="1964"/>
    <cellStyle name="20% - Акцент3 4" xfId="855"/>
    <cellStyle name="20% - Акцент3 4 2" xfId="2674"/>
    <cellStyle name="20% - Акцент3 4 3" xfId="2461"/>
    <cellStyle name="20% - Акцент3 5" xfId="1791"/>
    <cellStyle name="20% - Акцент3 5 2" xfId="1792"/>
    <cellStyle name="20% - Акцент3 5 2 2" xfId="2819"/>
    <cellStyle name="20% - Акцент3 5 2 2 2" xfId="3238"/>
    <cellStyle name="20% - Акцент3 5 2 3" xfId="2637"/>
    <cellStyle name="20% - Акцент3 5 2 3 2" xfId="3144"/>
    <cellStyle name="20% - Акцент3 5 2 4" xfId="2977"/>
    <cellStyle name="20% - Акцент3 5 3" xfId="2818"/>
    <cellStyle name="20% - Акцент3 5 3 2" xfId="3237"/>
    <cellStyle name="20% - Акцент3 5 4" xfId="2462"/>
    <cellStyle name="20% - Акцент3 5 4 2" xfId="3049"/>
    <cellStyle name="20% - Акцент3 5 5" xfId="2976"/>
    <cellStyle name="20% - Акцент3 6" xfId="1793"/>
    <cellStyle name="20% - Акцент3 6 2" xfId="2820"/>
    <cellStyle name="20% - Акцент3 6 2 2" xfId="3239"/>
    <cellStyle name="20% - Акцент3 6 3" xfId="2627"/>
    <cellStyle name="20% - Акцент3 6 3 2" xfId="3134"/>
    <cellStyle name="20% - Акцент3 6 4" xfId="2978"/>
    <cellStyle name="20% - Акцент4 2" xfId="88"/>
    <cellStyle name="20% — акцент4 2" xfId="3036"/>
    <cellStyle name="20% - Акцент4 2 2" xfId="1965"/>
    <cellStyle name="20% - Акцент4 3" xfId="89"/>
    <cellStyle name="20% - Акцент4 3 2" xfId="1966"/>
    <cellStyle name="20% - Акцент4 4" xfId="856"/>
    <cellStyle name="20% - Акцент4 4 2" xfId="2675"/>
    <cellStyle name="20% - Акцент4 4 3" xfId="2463"/>
    <cellStyle name="20% - Акцент4 5" xfId="1794"/>
    <cellStyle name="20% - Акцент4 5 2" xfId="1795"/>
    <cellStyle name="20% - Акцент4 5 2 2" xfId="2822"/>
    <cellStyle name="20% - Акцент4 5 2 2 2" xfId="3241"/>
    <cellStyle name="20% - Акцент4 5 2 3" xfId="2638"/>
    <cellStyle name="20% - Акцент4 5 2 3 2" xfId="3145"/>
    <cellStyle name="20% - Акцент4 5 2 4" xfId="2980"/>
    <cellStyle name="20% - Акцент4 5 3" xfId="2821"/>
    <cellStyle name="20% - Акцент4 5 3 2" xfId="3240"/>
    <cellStyle name="20% - Акцент4 5 4" xfId="2464"/>
    <cellStyle name="20% - Акцент4 5 4 2" xfId="3050"/>
    <cellStyle name="20% - Акцент4 5 5" xfId="2979"/>
    <cellStyle name="20% - Акцент4 6" xfId="1796"/>
    <cellStyle name="20% - Акцент4 6 2" xfId="2823"/>
    <cellStyle name="20% - Акцент4 6 2 2" xfId="3242"/>
    <cellStyle name="20% - Акцент4 6 3" xfId="2629"/>
    <cellStyle name="20% - Акцент4 6 3 2" xfId="3136"/>
    <cellStyle name="20% - Акцент4 6 4" xfId="2981"/>
    <cellStyle name="20% - Акцент5 2" xfId="90"/>
    <cellStyle name="20% — акцент5 2" xfId="3040"/>
    <cellStyle name="20% - Акцент5 3" xfId="857"/>
    <cellStyle name="20% - Акцент5 4" xfId="858"/>
    <cellStyle name="20% - Акцент5 4 2" xfId="2676"/>
    <cellStyle name="20% - Акцент5 4 3" xfId="2465"/>
    <cellStyle name="20% - Акцент5 5" xfId="1797"/>
    <cellStyle name="20% - Акцент5 5 2" xfId="2824"/>
    <cellStyle name="20% - Акцент5 5 2 2" xfId="3243"/>
    <cellStyle name="20% - Акцент5 5 3" xfId="2631"/>
    <cellStyle name="20% - Акцент5 5 3 2" xfId="3138"/>
    <cellStyle name="20% - Акцент5 5 4" xfId="2982"/>
    <cellStyle name="20% - Акцент6 2" xfId="91"/>
    <cellStyle name="20% — акцент6 2" xfId="3044"/>
    <cellStyle name="20% - Акцент6 2 2" xfId="1967"/>
    <cellStyle name="20% - Акцент6 3" xfId="859"/>
    <cellStyle name="20% - Акцент6 4" xfId="860"/>
    <cellStyle name="20% - Акцент6 4 2" xfId="2677"/>
    <cellStyle name="20% - Акцент6 4 3" xfId="2466"/>
    <cellStyle name="20% - Акцент6 5" xfId="1798"/>
    <cellStyle name="20% - Акцент6 5 2" xfId="2825"/>
    <cellStyle name="20% - Акцент6 5 2 2" xfId="3244"/>
    <cellStyle name="20% - Акцент6 5 3" xfId="2633"/>
    <cellStyle name="20% - Акцент6 5 3 2" xfId="3140"/>
    <cellStyle name="20% - Акцент6 5 4" xfId="2983"/>
    <cellStyle name="20% – Акцентування1" xfId="2889" builtinId="30" customBuiltin="1"/>
    <cellStyle name="20% – Акцентування1 2" xfId="861"/>
    <cellStyle name="20% – Акцентування1 3" xfId="1968"/>
    <cellStyle name="20% – Акцентування2" xfId="2890" builtinId="34" customBuiltin="1"/>
    <cellStyle name="20% – Акцентування2 2" xfId="862"/>
    <cellStyle name="20% – Акцентування2 3" xfId="1969"/>
    <cellStyle name="20% – Акцентування3" xfId="2891" builtinId="38" customBuiltin="1"/>
    <cellStyle name="20% – Акцентування3 2" xfId="863"/>
    <cellStyle name="20% – Акцентування3 3" xfId="1970"/>
    <cellStyle name="20% – Акцентування4" xfId="2892" builtinId="42" customBuiltin="1"/>
    <cellStyle name="20% – Акцентування4 2" xfId="864"/>
    <cellStyle name="20% – Акцентування4 3" xfId="1971"/>
    <cellStyle name="20% – Акцентування5" xfId="2893" builtinId="46" customBuiltin="1"/>
    <cellStyle name="20% – Акцентування5 2" xfId="865"/>
    <cellStyle name="20% – Акцентування5 3" xfId="1972"/>
    <cellStyle name="20% – Акцентування6" xfId="2894" builtinId="50" customBuiltin="1"/>
    <cellStyle name="20% – Акцентування6 2" xfId="866"/>
    <cellStyle name="20% – Акцентування6 3" xfId="1973"/>
    <cellStyle name="3 indents" xfId="92"/>
    <cellStyle name="3 indents 2" xfId="867"/>
    <cellStyle name="3 indents 3" xfId="868"/>
    <cellStyle name="4 indents" xfId="93"/>
    <cellStyle name="4 indents 2" xfId="869"/>
    <cellStyle name="4 indents 3" xfId="870"/>
    <cellStyle name="40% - Accent1" xfId="94"/>
    <cellStyle name="40% - Accent1 10" xfId="95"/>
    <cellStyle name="40% - Accent1 10 2" xfId="871"/>
    <cellStyle name="40% - Accent1 10 3" xfId="1974"/>
    <cellStyle name="40% - Accent1 2" xfId="96"/>
    <cellStyle name="40% - Accent1 2 2" xfId="872"/>
    <cellStyle name="40% - Accent1 2 3" xfId="1975"/>
    <cellStyle name="40% - Accent1 3" xfId="97"/>
    <cellStyle name="40% - Accent1 3 2" xfId="873"/>
    <cellStyle name="40% - Accent1 3 3" xfId="1976"/>
    <cellStyle name="40% - Accent1 4" xfId="98"/>
    <cellStyle name="40% - Accent1 4 2" xfId="874"/>
    <cellStyle name="40% - Accent1 4 3" xfId="1977"/>
    <cellStyle name="40% - Accent1 5" xfId="99"/>
    <cellStyle name="40% - Accent1 5 2" xfId="875"/>
    <cellStyle name="40% - Accent1 5 3" xfId="1978"/>
    <cellStyle name="40% - Accent1 6" xfId="100"/>
    <cellStyle name="40% - Accent1 6 2" xfId="876"/>
    <cellStyle name="40% - Accent1 6 3" xfId="1979"/>
    <cellStyle name="40% - Accent1 7" xfId="101"/>
    <cellStyle name="40% - Accent1 7 2" xfId="877"/>
    <cellStyle name="40% - Accent1 7 3" xfId="1980"/>
    <cellStyle name="40% - Accent1 8" xfId="102"/>
    <cellStyle name="40% - Accent1 8 2" xfId="878"/>
    <cellStyle name="40% - Accent1 8 3" xfId="1981"/>
    <cellStyle name="40% - Accent1 9" xfId="103"/>
    <cellStyle name="40% - Accent1 9 2" xfId="879"/>
    <cellStyle name="40% - Accent1 9 3" xfId="1982"/>
    <cellStyle name="40% - Accent2" xfId="104"/>
    <cellStyle name="40% - Accent2 10" xfId="105"/>
    <cellStyle name="40% - Accent2 10 2" xfId="880"/>
    <cellStyle name="40% - Accent2 10 3" xfId="1983"/>
    <cellStyle name="40% - Accent2 2" xfId="106"/>
    <cellStyle name="40% - Accent2 2 2" xfId="881"/>
    <cellStyle name="40% - Accent2 2 3" xfId="1984"/>
    <cellStyle name="40% - Accent2 3" xfId="107"/>
    <cellStyle name="40% - Accent2 3 2" xfId="882"/>
    <cellStyle name="40% - Accent2 3 3" xfId="1985"/>
    <cellStyle name="40% - Accent2 4" xfId="108"/>
    <cellStyle name="40% - Accent2 4 2" xfId="883"/>
    <cellStyle name="40% - Accent2 4 3" xfId="1986"/>
    <cellStyle name="40% - Accent2 5" xfId="109"/>
    <cellStyle name="40% - Accent2 5 2" xfId="884"/>
    <cellStyle name="40% - Accent2 5 3" xfId="1987"/>
    <cellStyle name="40% - Accent2 6" xfId="110"/>
    <cellStyle name="40% - Accent2 6 2" xfId="885"/>
    <cellStyle name="40% - Accent2 6 3" xfId="1988"/>
    <cellStyle name="40% - Accent2 7" xfId="111"/>
    <cellStyle name="40% - Accent2 7 2" xfId="886"/>
    <cellStyle name="40% - Accent2 7 3" xfId="1989"/>
    <cellStyle name="40% - Accent2 8" xfId="112"/>
    <cellStyle name="40% - Accent2 8 2" xfId="887"/>
    <cellStyle name="40% - Accent2 8 3" xfId="1990"/>
    <cellStyle name="40% - Accent2 9" xfId="113"/>
    <cellStyle name="40% - Accent2 9 2" xfId="888"/>
    <cellStyle name="40% - Accent2 9 3" xfId="1991"/>
    <cellStyle name="40% - Accent3" xfId="114"/>
    <cellStyle name="40% - Accent3 10" xfId="115"/>
    <cellStyle name="40% - Accent3 10 2" xfId="889"/>
    <cellStyle name="40% - Accent3 10 3" xfId="1992"/>
    <cellStyle name="40% - Accent3 2" xfId="116"/>
    <cellStyle name="40% - Accent3 2 2" xfId="890"/>
    <cellStyle name="40% - Accent3 2 3" xfId="1993"/>
    <cellStyle name="40% - Accent3 3" xfId="117"/>
    <cellStyle name="40% - Accent3 3 2" xfId="891"/>
    <cellStyle name="40% - Accent3 3 3" xfId="1994"/>
    <cellStyle name="40% - Accent3 4" xfId="118"/>
    <cellStyle name="40% - Accent3 4 2" xfId="892"/>
    <cellStyle name="40% - Accent3 4 3" xfId="1995"/>
    <cellStyle name="40% - Accent3 5" xfId="119"/>
    <cellStyle name="40% - Accent3 5 2" xfId="893"/>
    <cellStyle name="40% - Accent3 5 3" xfId="1996"/>
    <cellStyle name="40% - Accent3 6" xfId="120"/>
    <cellStyle name="40% - Accent3 6 2" xfId="894"/>
    <cellStyle name="40% - Accent3 6 3" xfId="1997"/>
    <cellStyle name="40% - Accent3 7" xfId="121"/>
    <cellStyle name="40% - Accent3 7 2" xfId="895"/>
    <cellStyle name="40% - Accent3 7 3" xfId="1998"/>
    <cellStyle name="40% - Accent3 8" xfId="122"/>
    <cellStyle name="40% - Accent3 8 2" xfId="896"/>
    <cellStyle name="40% - Accent3 8 3" xfId="1999"/>
    <cellStyle name="40% - Accent3 9" xfId="123"/>
    <cellStyle name="40% - Accent3 9 2" xfId="897"/>
    <cellStyle name="40% - Accent3 9 3" xfId="2000"/>
    <cellStyle name="40% - Accent4" xfId="124"/>
    <cellStyle name="40% - Accent4 10" xfId="125"/>
    <cellStyle name="40% - Accent4 10 2" xfId="898"/>
    <cellStyle name="40% - Accent4 10 3" xfId="2001"/>
    <cellStyle name="40% - Accent4 2" xfId="126"/>
    <cellStyle name="40% - Accent4 2 2" xfId="899"/>
    <cellStyle name="40% - Accent4 2 3" xfId="2002"/>
    <cellStyle name="40% - Accent4 3" xfId="127"/>
    <cellStyle name="40% - Accent4 3 2" xfId="900"/>
    <cellStyle name="40% - Accent4 3 3" xfId="2003"/>
    <cellStyle name="40% - Accent4 4" xfId="128"/>
    <cellStyle name="40% - Accent4 4 2" xfId="901"/>
    <cellStyle name="40% - Accent4 4 3" xfId="2004"/>
    <cellStyle name="40% - Accent4 5" xfId="129"/>
    <cellStyle name="40% - Accent4 5 2" xfId="902"/>
    <cellStyle name="40% - Accent4 5 3" xfId="2005"/>
    <cellStyle name="40% - Accent4 6" xfId="130"/>
    <cellStyle name="40% - Accent4 6 2" xfId="903"/>
    <cellStyle name="40% - Accent4 6 3" xfId="2006"/>
    <cellStyle name="40% - Accent4 7" xfId="131"/>
    <cellStyle name="40% - Accent4 7 2" xfId="904"/>
    <cellStyle name="40% - Accent4 7 3" xfId="2007"/>
    <cellStyle name="40% - Accent4 8" xfId="132"/>
    <cellStyle name="40% - Accent4 8 2" xfId="905"/>
    <cellStyle name="40% - Accent4 8 3" xfId="2008"/>
    <cellStyle name="40% - Accent4 9" xfId="133"/>
    <cellStyle name="40% - Accent4 9 2" xfId="906"/>
    <cellStyle name="40% - Accent4 9 3" xfId="2009"/>
    <cellStyle name="40% - Accent5" xfId="134"/>
    <cellStyle name="40% - Accent5 10" xfId="135"/>
    <cellStyle name="40% - Accent5 10 2" xfId="907"/>
    <cellStyle name="40% - Accent5 10 3" xfId="2010"/>
    <cellStyle name="40% - Accent5 2" xfId="136"/>
    <cellStyle name="40% - Accent5 2 2" xfId="908"/>
    <cellStyle name="40% - Accent5 2 3" xfId="2011"/>
    <cellStyle name="40% - Accent5 3" xfId="137"/>
    <cellStyle name="40% - Accent5 3 2" xfId="909"/>
    <cellStyle name="40% - Accent5 3 3" xfId="2012"/>
    <cellStyle name="40% - Accent5 4" xfId="138"/>
    <cellStyle name="40% - Accent5 4 2" xfId="910"/>
    <cellStyle name="40% - Accent5 4 3" xfId="2013"/>
    <cellStyle name="40% - Accent5 5" xfId="139"/>
    <cellStyle name="40% - Accent5 5 2" xfId="911"/>
    <cellStyle name="40% - Accent5 5 3" xfId="2014"/>
    <cellStyle name="40% - Accent5 6" xfId="140"/>
    <cellStyle name="40% - Accent5 6 2" xfId="912"/>
    <cellStyle name="40% - Accent5 6 3" xfId="2015"/>
    <cellStyle name="40% - Accent5 7" xfId="141"/>
    <cellStyle name="40% - Accent5 7 2" xfId="913"/>
    <cellStyle name="40% - Accent5 7 3" xfId="2016"/>
    <cellStyle name="40% - Accent5 8" xfId="142"/>
    <cellStyle name="40% - Accent5 8 2" xfId="914"/>
    <cellStyle name="40% - Accent5 8 3" xfId="2017"/>
    <cellStyle name="40% - Accent5 9" xfId="143"/>
    <cellStyle name="40% - Accent5 9 2" xfId="915"/>
    <cellStyle name="40% - Accent5 9 3" xfId="2018"/>
    <cellStyle name="40% - Accent6" xfId="144"/>
    <cellStyle name="40% - Accent6 10" xfId="145"/>
    <cellStyle name="40% - Accent6 10 2" xfId="916"/>
    <cellStyle name="40% - Accent6 10 3" xfId="2019"/>
    <cellStyle name="40% - Accent6 2" xfId="146"/>
    <cellStyle name="40% - Accent6 2 2" xfId="917"/>
    <cellStyle name="40% - Accent6 2 3" xfId="2020"/>
    <cellStyle name="40% - Accent6 3" xfId="147"/>
    <cellStyle name="40% - Accent6 3 2" xfId="918"/>
    <cellStyle name="40% - Accent6 3 3" xfId="2021"/>
    <cellStyle name="40% - Accent6 4" xfId="148"/>
    <cellStyle name="40% - Accent6 4 2" xfId="919"/>
    <cellStyle name="40% - Accent6 4 3" xfId="2022"/>
    <cellStyle name="40% - Accent6 5" xfId="149"/>
    <cellStyle name="40% - Accent6 5 2" xfId="920"/>
    <cellStyle name="40% - Accent6 5 3" xfId="2023"/>
    <cellStyle name="40% - Accent6 6" xfId="150"/>
    <cellStyle name="40% - Accent6 6 2" xfId="921"/>
    <cellStyle name="40% - Accent6 6 3" xfId="2024"/>
    <cellStyle name="40% - Accent6 7" xfId="151"/>
    <cellStyle name="40% - Accent6 7 2" xfId="922"/>
    <cellStyle name="40% - Accent6 7 3" xfId="2025"/>
    <cellStyle name="40% - Accent6 8" xfId="152"/>
    <cellStyle name="40% - Accent6 8 2" xfId="923"/>
    <cellStyle name="40% - Accent6 8 3" xfId="2026"/>
    <cellStyle name="40% - Accent6 9" xfId="153"/>
    <cellStyle name="40% - Accent6 9 2" xfId="924"/>
    <cellStyle name="40% - Accent6 9 3" xfId="2027"/>
    <cellStyle name="40% - Акцент1 2" xfId="154"/>
    <cellStyle name="40% — акцент1 2" xfId="3025"/>
    <cellStyle name="40% - Акцент1 2 2" xfId="2028"/>
    <cellStyle name="40% - Акцент1 3" xfId="925"/>
    <cellStyle name="40% - Акцент1 4" xfId="926"/>
    <cellStyle name="40% - Акцент1 4 2" xfId="2678"/>
    <cellStyle name="40% - Акцент1 4 3" xfId="2467"/>
    <cellStyle name="40% - Акцент1 5" xfId="1799"/>
    <cellStyle name="40% - Акцент1 5 2" xfId="2826"/>
    <cellStyle name="40% - Акцент1 5 2 2" xfId="3245"/>
    <cellStyle name="40% - Акцент1 5 3" xfId="2624"/>
    <cellStyle name="40% - Акцент1 5 3 2" xfId="3131"/>
    <cellStyle name="40% - Акцент1 5 4" xfId="2984"/>
    <cellStyle name="40% - Акцент2 2" xfId="155"/>
    <cellStyle name="40% — акцент2 2" xfId="3029"/>
    <cellStyle name="40% - Акцент2 3" xfId="927"/>
    <cellStyle name="40% - Акцент2 4" xfId="928"/>
    <cellStyle name="40% - Акцент2 4 2" xfId="2679"/>
    <cellStyle name="40% - Акцент2 4 3" xfId="2468"/>
    <cellStyle name="40% - Акцент2 5" xfId="1800"/>
    <cellStyle name="40% - Акцент2 5 2" xfId="2827"/>
    <cellStyle name="40% - Акцент2 5 2 2" xfId="3246"/>
    <cellStyle name="40% - Акцент2 5 3" xfId="2626"/>
    <cellStyle name="40% - Акцент2 5 3 2" xfId="3133"/>
    <cellStyle name="40% - Акцент2 5 4" xfId="2985"/>
    <cellStyle name="40% - Акцент3 2" xfId="156"/>
    <cellStyle name="40% — акцент3 2" xfId="3033"/>
    <cellStyle name="40% - Акцент3 2 2" xfId="2029"/>
    <cellStyle name="40% - Акцент3 3" xfId="157"/>
    <cellStyle name="40% - Акцент3 3 2" xfId="2030"/>
    <cellStyle name="40% - Акцент3 4" xfId="929"/>
    <cellStyle name="40% - Акцент3 4 2" xfId="2680"/>
    <cellStyle name="40% - Акцент3 4 3" xfId="2469"/>
    <cellStyle name="40% - Акцент3 5" xfId="1801"/>
    <cellStyle name="40% - Акцент3 5 2" xfId="1802"/>
    <cellStyle name="40% - Акцент3 5 2 2" xfId="2829"/>
    <cellStyle name="40% - Акцент3 5 2 2 2" xfId="3248"/>
    <cellStyle name="40% - Акцент3 5 2 3" xfId="2639"/>
    <cellStyle name="40% - Акцент3 5 2 3 2" xfId="3146"/>
    <cellStyle name="40% - Акцент3 5 2 4" xfId="2987"/>
    <cellStyle name="40% - Акцент3 5 3" xfId="2828"/>
    <cellStyle name="40% - Акцент3 5 3 2" xfId="3247"/>
    <cellStyle name="40% - Акцент3 5 4" xfId="2470"/>
    <cellStyle name="40% - Акцент3 5 4 2" xfId="3051"/>
    <cellStyle name="40% - Акцент3 5 5" xfId="2986"/>
    <cellStyle name="40% - Акцент3 6" xfId="1803"/>
    <cellStyle name="40% - Акцент3 6 2" xfId="2830"/>
    <cellStyle name="40% - Акцент3 6 2 2" xfId="3249"/>
    <cellStyle name="40% - Акцент3 6 3" xfId="2628"/>
    <cellStyle name="40% - Акцент3 6 3 2" xfId="3135"/>
    <cellStyle name="40% - Акцент3 6 4" xfId="2988"/>
    <cellStyle name="40% - Акцент4 2" xfId="158"/>
    <cellStyle name="40% — акцент4 2" xfId="3037"/>
    <cellStyle name="40% - Акцент4 2 2" xfId="2031"/>
    <cellStyle name="40% - Акцент4 3" xfId="930"/>
    <cellStyle name="40% - Акцент4 4" xfId="931"/>
    <cellStyle name="40% - Акцент4 4 2" xfId="2681"/>
    <cellStyle name="40% - Акцент4 4 3" xfId="2471"/>
    <cellStyle name="40% - Акцент4 5" xfId="1804"/>
    <cellStyle name="40% - Акцент4 5 2" xfId="2831"/>
    <cellStyle name="40% - Акцент4 5 2 2" xfId="3250"/>
    <cellStyle name="40% - Акцент4 5 3" xfId="2630"/>
    <cellStyle name="40% - Акцент4 5 3 2" xfId="3137"/>
    <cellStyle name="40% - Акцент4 5 4" xfId="2989"/>
    <cellStyle name="40% - Акцент5 2" xfId="159"/>
    <cellStyle name="40% — акцент5 2" xfId="3041"/>
    <cellStyle name="40% - Акцент5 2 2" xfId="2032"/>
    <cellStyle name="40% - Акцент5 3" xfId="932"/>
    <cellStyle name="40% - Акцент5 4" xfId="933"/>
    <cellStyle name="40% - Акцент5 4 2" xfId="2682"/>
    <cellStyle name="40% - Акцент5 4 3" xfId="2472"/>
    <cellStyle name="40% - Акцент5 5" xfId="1805"/>
    <cellStyle name="40% - Акцент5 5 2" xfId="2832"/>
    <cellStyle name="40% - Акцент5 5 2 2" xfId="3251"/>
    <cellStyle name="40% - Акцент5 5 3" xfId="2632"/>
    <cellStyle name="40% - Акцент5 5 3 2" xfId="3139"/>
    <cellStyle name="40% - Акцент5 5 4" xfId="2990"/>
    <cellStyle name="40% - Акцент6 2" xfId="160"/>
    <cellStyle name="40% — акцент6 2" xfId="3045"/>
    <cellStyle name="40% - Акцент6 2 2" xfId="2033"/>
    <cellStyle name="40% - Акцент6 3" xfId="934"/>
    <cellStyle name="40% - Акцент6 4" xfId="935"/>
    <cellStyle name="40% - Акцент6 4 2" xfId="2683"/>
    <cellStyle name="40% - Акцент6 4 3" xfId="2473"/>
    <cellStyle name="40% - Акцент6 5" xfId="1806"/>
    <cellStyle name="40% - Акцент6 5 2" xfId="2833"/>
    <cellStyle name="40% - Акцент6 5 2 2" xfId="3252"/>
    <cellStyle name="40% - Акцент6 5 3" xfId="2634"/>
    <cellStyle name="40% - Акцент6 5 3 2" xfId="3141"/>
    <cellStyle name="40% - Акцент6 5 4" xfId="2991"/>
    <cellStyle name="40% – Акцентування1" xfId="2895" builtinId="31" customBuiltin="1"/>
    <cellStyle name="40% – Акцентування1 2" xfId="936"/>
    <cellStyle name="40% – Акцентування1 3" xfId="2034"/>
    <cellStyle name="40% – Акцентування2" xfId="2896" builtinId="35" customBuiltin="1"/>
    <cellStyle name="40% – Акцентування2 2" xfId="937"/>
    <cellStyle name="40% – Акцентування2 3" xfId="2035"/>
    <cellStyle name="40% – Акцентування3" xfId="2897" builtinId="39" customBuiltin="1"/>
    <cellStyle name="40% – Акцентування3 2" xfId="938"/>
    <cellStyle name="40% – Акцентування3 3" xfId="2036"/>
    <cellStyle name="40% – Акцентування4" xfId="2898" builtinId="43" customBuiltin="1"/>
    <cellStyle name="40% – Акцентування4 2" xfId="939"/>
    <cellStyle name="40% – Акцентування4 3" xfId="2037"/>
    <cellStyle name="40% – Акцентування5" xfId="2899" builtinId="47" customBuiltin="1"/>
    <cellStyle name="40% – Акцентування5 2" xfId="940"/>
    <cellStyle name="40% – Акцентування5 3" xfId="2038"/>
    <cellStyle name="40% – Акцентування6" xfId="2900" builtinId="51" customBuiltin="1"/>
    <cellStyle name="40% – Акцентування6 2" xfId="941"/>
    <cellStyle name="40% – Акцентування6 3" xfId="2039"/>
    <cellStyle name="5 indents" xfId="161"/>
    <cellStyle name="60% - Accent1" xfId="162"/>
    <cellStyle name="60% - Accent1 10" xfId="163"/>
    <cellStyle name="60% - Accent1 10 2" xfId="942"/>
    <cellStyle name="60% - Accent1 10 3" xfId="2040"/>
    <cellStyle name="60% - Accent1 2" xfId="164"/>
    <cellStyle name="60% - Accent1 2 2" xfId="943"/>
    <cellStyle name="60% - Accent1 2 3" xfId="2041"/>
    <cellStyle name="60% - Accent1 3" xfId="165"/>
    <cellStyle name="60% - Accent1 3 2" xfId="944"/>
    <cellStyle name="60% - Accent1 3 3" xfId="2042"/>
    <cellStyle name="60% - Accent1 4" xfId="166"/>
    <cellStyle name="60% - Accent1 4 2" xfId="945"/>
    <cellStyle name="60% - Accent1 4 3" xfId="2043"/>
    <cellStyle name="60% - Accent1 5" xfId="167"/>
    <cellStyle name="60% - Accent1 5 2" xfId="946"/>
    <cellStyle name="60% - Accent1 5 3" xfId="2044"/>
    <cellStyle name="60% - Accent1 6" xfId="168"/>
    <cellStyle name="60% - Accent1 6 2" xfId="947"/>
    <cellStyle name="60% - Accent1 6 3" xfId="2045"/>
    <cellStyle name="60% - Accent1 7" xfId="169"/>
    <cellStyle name="60% - Accent1 7 2" xfId="948"/>
    <cellStyle name="60% - Accent1 7 3" xfId="2046"/>
    <cellStyle name="60% - Accent1 8" xfId="170"/>
    <cellStyle name="60% - Accent1 8 2" xfId="949"/>
    <cellStyle name="60% - Accent1 8 3" xfId="2047"/>
    <cellStyle name="60% - Accent1 9" xfId="171"/>
    <cellStyle name="60% - Accent1 9 2" xfId="950"/>
    <cellStyle name="60% - Accent1 9 3" xfId="2048"/>
    <cellStyle name="60% - Accent2" xfId="172"/>
    <cellStyle name="60% - Accent2 10" xfId="173"/>
    <cellStyle name="60% - Accent2 10 2" xfId="951"/>
    <cellStyle name="60% - Accent2 10 3" xfId="2049"/>
    <cellStyle name="60% - Accent2 2" xfId="174"/>
    <cellStyle name="60% - Accent2 2 2" xfId="952"/>
    <cellStyle name="60% - Accent2 2 3" xfId="2050"/>
    <cellStyle name="60% - Accent2 3" xfId="175"/>
    <cellStyle name="60% - Accent2 3 2" xfId="953"/>
    <cellStyle name="60% - Accent2 3 3" xfId="2051"/>
    <cellStyle name="60% - Accent2 4" xfId="176"/>
    <cellStyle name="60% - Accent2 4 2" xfId="954"/>
    <cellStyle name="60% - Accent2 4 3" xfId="2052"/>
    <cellStyle name="60% - Accent2 5" xfId="177"/>
    <cellStyle name="60% - Accent2 5 2" xfId="955"/>
    <cellStyle name="60% - Accent2 5 3" xfId="2053"/>
    <cellStyle name="60% - Accent2 6" xfId="178"/>
    <cellStyle name="60% - Accent2 6 2" xfId="956"/>
    <cellStyle name="60% - Accent2 6 3" xfId="2054"/>
    <cellStyle name="60% - Accent2 7" xfId="179"/>
    <cellStyle name="60% - Accent2 7 2" xfId="957"/>
    <cellStyle name="60% - Accent2 7 3" xfId="2055"/>
    <cellStyle name="60% - Accent2 8" xfId="180"/>
    <cellStyle name="60% - Accent2 8 2" xfId="958"/>
    <cellStyle name="60% - Accent2 8 3" xfId="2056"/>
    <cellStyle name="60% - Accent2 9" xfId="181"/>
    <cellStyle name="60% - Accent2 9 2" xfId="959"/>
    <cellStyle name="60% - Accent2 9 3" xfId="2057"/>
    <cellStyle name="60% - Accent3" xfId="182"/>
    <cellStyle name="60% - Accent3 10" xfId="183"/>
    <cellStyle name="60% - Accent3 10 2" xfId="960"/>
    <cellStyle name="60% - Accent3 10 3" xfId="2058"/>
    <cellStyle name="60% - Accent3 2" xfId="184"/>
    <cellStyle name="60% - Accent3 2 2" xfId="961"/>
    <cellStyle name="60% - Accent3 2 3" xfId="2059"/>
    <cellStyle name="60% - Accent3 3" xfId="185"/>
    <cellStyle name="60% - Accent3 3 2" xfId="962"/>
    <cellStyle name="60% - Accent3 3 3" xfId="2060"/>
    <cellStyle name="60% - Accent3 4" xfId="186"/>
    <cellStyle name="60% - Accent3 4 2" xfId="963"/>
    <cellStyle name="60% - Accent3 4 3" xfId="2061"/>
    <cellStyle name="60% - Accent3 5" xfId="187"/>
    <cellStyle name="60% - Accent3 5 2" xfId="964"/>
    <cellStyle name="60% - Accent3 5 3" xfId="2062"/>
    <cellStyle name="60% - Accent3 6" xfId="188"/>
    <cellStyle name="60% - Accent3 6 2" xfId="965"/>
    <cellStyle name="60% - Accent3 6 3" xfId="2063"/>
    <cellStyle name="60% - Accent3 7" xfId="189"/>
    <cellStyle name="60% - Accent3 7 2" xfId="966"/>
    <cellStyle name="60% - Accent3 7 3" xfId="2064"/>
    <cellStyle name="60% - Accent3 8" xfId="190"/>
    <cellStyle name="60% - Accent3 8 2" xfId="967"/>
    <cellStyle name="60% - Accent3 8 3" xfId="2065"/>
    <cellStyle name="60% - Accent3 9" xfId="191"/>
    <cellStyle name="60% - Accent3 9 2" xfId="968"/>
    <cellStyle name="60% - Accent3 9 3" xfId="2066"/>
    <cellStyle name="60% - Accent4" xfId="192"/>
    <cellStyle name="60% - Accent4 10" xfId="193"/>
    <cellStyle name="60% - Accent4 10 2" xfId="969"/>
    <cellStyle name="60% - Accent4 10 3" xfId="2067"/>
    <cellStyle name="60% - Accent4 2" xfId="194"/>
    <cellStyle name="60% - Accent4 2 2" xfId="970"/>
    <cellStyle name="60% - Accent4 2 3" xfId="2068"/>
    <cellStyle name="60% - Accent4 3" xfId="195"/>
    <cellStyle name="60% - Accent4 3 2" xfId="971"/>
    <cellStyle name="60% - Accent4 3 3" xfId="2069"/>
    <cellStyle name="60% - Accent4 4" xfId="196"/>
    <cellStyle name="60% - Accent4 4 2" xfId="972"/>
    <cellStyle name="60% - Accent4 4 3" xfId="2070"/>
    <cellStyle name="60% - Accent4 5" xfId="197"/>
    <cellStyle name="60% - Accent4 5 2" xfId="973"/>
    <cellStyle name="60% - Accent4 5 3" xfId="2071"/>
    <cellStyle name="60% - Accent4 6" xfId="198"/>
    <cellStyle name="60% - Accent4 6 2" xfId="974"/>
    <cellStyle name="60% - Accent4 6 3" xfId="2072"/>
    <cellStyle name="60% - Accent4 7" xfId="199"/>
    <cellStyle name="60% - Accent4 7 2" xfId="975"/>
    <cellStyle name="60% - Accent4 7 3" xfId="2073"/>
    <cellStyle name="60% - Accent4 8" xfId="200"/>
    <cellStyle name="60% - Accent4 8 2" xfId="976"/>
    <cellStyle name="60% - Accent4 8 3" xfId="2074"/>
    <cellStyle name="60% - Accent4 9" xfId="201"/>
    <cellStyle name="60% - Accent4 9 2" xfId="977"/>
    <cellStyle name="60% - Accent4 9 3" xfId="2075"/>
    <cellStyle name="60% - Accent5" xfId="202"/>
    <cellStyle name="60% - Accent5 10" xfId="203"/>
    <cellStyle name="60% - Accent5 10 2" xfId="978"/>
    <cellStyle name="60% - Accent5 10 3" xfId="2076"/>
    <cellStyle name="60% - Accent5 2" xfId="204"/>
    <cellStyle name="60% - Accent5 2 2" xfId="979"/>
    <cellStyle name="60% - Accent5 2 3" xfId="2077"/>
    <cellStyle name="60% - Accent5 3" xfId="205"/>
    <cellStyle name="60% - Accent5 3 2" xfId="980"/>
    <cellStyle name="60% - Accent5 3 3" xfId="2078"/>
    <cellStyle name="60% - Accent5 4" xfId="206"/>
    <cellStyle name="60% - Accent5 4 2" xfId="981"/>
    <cellStyle name="60% - Accent5 4 3" xfId="2079"/>
    <cellStyle name="60% - Accent5 5" xfId="207"/>
    <cellStyle name="60% - Accent5 5 2" xfId="982"/>
    <cellStyle name="60% - Accent5 5 3" xfId="2080"/>
    <cellStyle name="60% - Accent5 6" xfId="208"/>
    <cellStyle name="60% - Accent5 6 2" xfId="983"/>
    <cellStyle name="60% - Accent5 6 3" xfId="2081"/>
    <cellStyle name="60% - Accent5 7" xfId="209"/>
    <cellStyle name="60% - Accent5 7 2" xfId="984"/>
    <cellStyle name="60% - Accent5 7 3" xfId="2082"/>
    <cellStyle name="60% - Accent5 8" xfId="210"/>
    <cellStyle name="60% - Accent5 8 2" xfId="985"/>
    <cellStyle name="60% - Accent5 8 3" xfId="2083"/>
    <cellStyle name="60% - Accent5 9" xfId="211"/>
    <cellStyle name="60% - Accent5 9 2" xfId="986"/>
    <cellStyle name="60% - Accent5 9 3" xfId="2084"/>
    <cellStyle name="60% - Accent6" xfId="212"/>
    <cellStyle name="60% - Accent6 10" xfId="213"/>
    <cellStyle name="60% - Accent6 10 2" xfId="987"/>
    <cellStyle name="60% - Accent6 10 3" xfId="2085"/>
    <cellStyle name="60% - Accent6 2" xfId="214"/>
    <cellStyle name="60% - Accent6 2 2" xfId="988"/>
    <cellStyle name="60% - Accent6 2 3" xfId="2086"/>
    <cellStyle name="60% - Accent6 3" xfId="215"/>
    <cellStyle name="60% - Accent6 3 2" xfId="989"/>
    <cellStyle name="60% - Accent6 3 3" xfId="2087"/>
    <cellStyle name="60% - Accent6 4" xfId="216"/>
    <cellStyle name="60% - Accent6 4 2" xfId="990"/>
    <cellStyle name="60% - Accent6 4 3" xfId="2088"/>
    <cellStyle name="60% - Accent6 5" xfId="217"/>
    <cellStyle name="60% - Accent6 5 2" xfId="991"/>
    <cellStyle name="60% - Accent6 5 3" xfId="2089"/>
    <cellStyle name="60% - Accent6 6" xfId="218"/>
    <cellStyle name="60% - Accent6 6 2" xfId="992"/>
    <cellStyle name="60% - Accent6 6 3" xfId="2090"/>
    <cellStyle name="60% - Accent6 7" xfId="219"/>
    <cellStyle name="60% - Accent6 7 2" xfId="993"/>
    <cellStyle name="60% - Accent6 7 3" xfId="2091"/>
    <cellStyle name="60% - Accent6 8" xfId="220"/>
    <cellStyle name="60% - Accent6 8 2" xfId="994"/>
    <cellStyle name="60% - Accent6 8 3" xfId="2092"/>
    <cellStyle name="60% - Accent6 9" xfId="221"/>
    <cellStyle name="60% - Accent6 9 2" xfId="995"/>
    <cellStyle name="60% - Accent6 9 3" xfId="2093"/>
    <cellStyle name="60% - Акцент1 2" xfId="222"/>
    <cellStyle name="60% — акцент1 2" xfId="3026"/>
    <cellStyle name="60% - Акцент1 2 2" xfId="2094"/>
    <cellStyle name="60% - Акцент1 3" xfId="996"/>
    <cellStyle name="60% - Акцент1 4" xfId="997"/>
    <cellStyle name="60% - Акцент1 4 2" xfId="2684"/>
    <cellStyle name="60% - Акцент1 4 3" xfId="2474"/>
    <cellStyle name="60% - Акцент2 2" xfId="223"/>
    <cellStyle name="60% — акцент2 2" xfId="3030"/>
    <cellStyle name="60% - Акцент2 2 2" xfId="2095"/>
    <cellStyle name="60% - Акцент2 3" xfId="998"/>
    <cellStyle name="60% - Акцент2 4" xfId="999"/>
    <cellStyle name="60% - Акцент2 4 2" xfId="2685"/>
    <cellStyle name="60% - Акцент2 4 3" xfId="2475"/>
    <cellStyle name="60% - Акцент3 2" xfId="224"/>
    <cellStyle name="60% — акцент3 2" xfId="3034"/>
    <cellStyle name="60% - Акцент3 2 2" xfId="2096"/>
    <cellStyle name="60% - Акцент3 3" xfId="225"/>
    <cellStyle name="60% - Акцент3 3 2" xfId="2097"/>
    <cellStyle name="60% - Акцент3 4" xfId="1000"/>
    <cellStyle name="60% - Акцент3 4 2" xfId="2686"/>
    <cellStyle name="60% - Акцент3 4 3" xfId="2476"/>
    <cellStyle name="60% - Акцент3 5" xfId="1807"/>
    <cellStyle name="60% - Акцент4 2" xfId="226"/>
    <cellStyle name="60% — акцент4 2" xfId="3038"/>
    <cellStyle name="60% - Акцент4 2 2" xfId="2098"/>
    <cellStyle name="60% - Акцент4 3" xfId="227"/>
    <cellStyle name="60% - Акцент4 3 2" xfId="2099"/>
    <cellStyle name="60% - Акцент4 4" xfId="1001"/>
    <cellStyle name="60% - Акцент4 4 2" xfId="2687"/>
    <cellStyle name="60% - Акцент4 4 3" xfId="2477"/>
    <cellStyle name="60% - Акцент4 5" xfId="1808"/>
    <cellStyle name="60% - Акцент5 2" xfId="228"/>
    <cellStyle name="60% — акцент5 2" xfId="3042"/>
    <cellStyle name="60% - Акцент5 2 2" xfId="2100"/>
    <cellStyle name="60% - Акцент5 3" xfId="1002"/>
    <cellStyle name="60% - Акцент5 4" xfId="1003"/>
    <cellStyle name="60% - Акцент5 4 2" xfId="2688"/>
    <cellStyle name="60% - Акцент5 4 3" xfId="2478"/>
    <cellStyle name="60% - Акцент6 2" xfId="229"/>
    <cellStyle name="60% — акцент6 2" xfId="3046"/>
    <cellStyle name="60% - Акцент6 2 2" xfId="2101"/>
    <cellStyle name="60% - Акцент6 3" xfId="230"/>
    <cellStyle name="60% - Акцент6 3 2" xfId="2102"/>
    <cellStyle name="60% - Акцент6 4" xfId="1004"/>
    <cellStyle name="60% - Акцент6 4 2" xfId="2689"/>
    <cellStyle name="60% - Акцент6 4 3" xfId="2479"/>
    <cellStyle name="60% - Акцент6 5" xfId="1809"/>
    <cellStyle name="60% – Акцентування1" xfId="2901" builtinId="32" customBuiltin="1"/>
    <cellStyle name="60% – Акцентування1 2" xfId="1005"/>
    <cellStyle name="60% – Акцентування1 3" xfId="2103"/>
    <cellStyle name="60% – Акцентування2" xfId="2902" builtinId="36" customBuiltin="1"/>
    <cellStyle name="60% – Акцентування2 2" xfId="1006"/>
    <cellStyle name="60% – Акцентування2 3" xfId="2104"/>
    <cellStyle name="60% – Акцентування3" xfId="2903" builtinId="40" customBuiltin="1"/>
    <cellStyle name="60% – Акцентування3 2" xfId="1007"/>
    <cellStyle name="60% – Акцентування3 3" xfId="2105"/>
    <cellStyle name="60% – Акцентування4" xfId="2904" builtinId="44" customBuiltin="1"/>
    <cellStyle name="60% – Акцентування4 2" xfId="1008"/>
    <cellStyle name="60% – Акцентування4 3" xfId="2106"/>
    <cellStyle name="60% – Акцентування5" xfId="2905" builtinId="48" customBuiltin="1"/>
    <cellStyle name="60% – Акцентування5 2" xfId="1009"/>
    <cellStyle name="60% – Акцентування5 3" xfId="2107"/>
    <cellStyle name="60% – Акцентування6" xfId="2906" builtinId="52" customBuiltin="1"/>
    <cellStyle name="60% – Акцентування6 2" xfId="1010"/>
    <cellStyle name="60% – Акцентування6 3" xfId="2108"/>
    <cellStyle name="Accent1" xfId="231"/>
    <cellStyle name="Accent1 10" xfId="232"/>
    <cellStyle name="Accent1 10 2" xfId="1011"/>
    <cellStyle name="Accent1 10 3" xfId="2109"/>
    <cellStyle name="Accent1 2" xfId="233"/>
    <cellStyle name="Accent1 2 2" xfId="1012"/>
    <cellStyle name="Accent1 2 3" xfId="1873"/>
    <cellStyle name="Accent1 2 4" xfId="2110"/>
    <cellStyle name="Accent1 3" xfId="234"/>
    <cellStyle name="Accent1 3 2" xfId="1013"/>
    <cellStyle name="Accent1 3 3" xfId="2111"/>
    <cellStyle name="Accent1 4" xfId="235"/>
    <cellStyle name="Accent1 4 2" xfId="1014"/>
    <cellStyle name="Accent1 4 3" xfId="2112"/>
    <cellStyle name="Accent1 5" xfId="236"/>
    <cellStyle name="Accent1 5 2" xfId="1015"/>
    <cellStyle name="Accent1 5 3" xfId="2113"/>
    <cellStyle name="Accent1 6" xfId="237"/>
    <cellStyle name="Accent1 6 2" xfId="1016"/>
    <cellStyle name="Accent1 6 3" xfId="2114"/>
    <cellStyle name="Accent1 7" xfId="238"/>
    <cellStyle name="Accent1 7 2" xfId="1017"/>
    <cellStyle name="Accent1 7 3" xfId="2115"/>
    <cellStyle name="Accent1 8" xfId="239"/>
    <cellStyle name="Accent1 8 2" xfId="1018"/>
    <cellStyle name="Accent1 8 3" xfId="2116"/>
    <cellStyle name="Accent1 9" xfId="240"/>
    <cellStyle name="Accent1 9 2" xfId="1019"/>
    <cellStyle name="Accent1 9 3" xfId="2117"/>
    <cellStyle name="Accent2" xfId="241"/>
    <cellStyle name="Accent2 10" xfId="242"/>
    <cellStyle name="Accent2 10 2" xfId="1020"/>
    <cellStyle name="Accent2 10 3" xfId="2118"/>
    <cellStyle name="Accent2 2" xfId="243"/>
    <cellStyle name="Accent2 2 2" xfId="1021"/>
    <cellStyle name="Accent2 2 3" xfId="1874"/>
    <cellStyle name="Accent2 2 4" xfId="2119"/>
    <cellStyle name="Accent2 3" xfId="244"/>
    <cellStyle name="Accent2 3 2" xfId="1022"/>
    <cellStyle name="Accent2 3 3" xfId="2120"/>
    <cellStyle name="Accent2 4" xfId="245"/>
    <cellStyle name="Accent2 4 2" xfId="1023"/>
    <cellStyle name="Accent2 4 3" xfId="2121"/>
    <cellStyle name="Accent2 5" xfId="246"/>
    <cellStyle name="Accent2 5 2" xfId="1024"/>
    <cellStyle name="Accent2 5 3" xfId="2122"/>
    <cellStyle name="Accent2 6" xfId="247"/>
    <cellStyle name="Accent2 6 2" xfId="1025"/>
    <cellStyle name="Accent2 6 3" xfId="2123"/>
    <cellStyle name="Accent2 7" xfId="248"/>
    <cellStyle name="Accent2 7 2" xfId="1026"/>
    <cellStyle name="Accent2 7 3" xfId="2124"/>
    <cellStyle name="Accent2 8" xfId="249"/>
    <cellStyle name="Accent2 8 2" xfId="1027"/>
    <cellStyle name="Accent2 8 3" xfId="2125"/>
    <cellStyle name="Accent2 9" xfId="250"/>
    <cellStyle name="Accent2 9 2" xfId="1028"/>
    <cellStyle name="Accent2 9 3" xfId="2126"/>
    <cellStyle name="Accent3" xfId="251"/>
    <cellStyle name="Accent3 10" xfId="252"/>
    <cellStyle name="Accent3 10 2" xfId="1029"/>
    <cellStyle name="Accent3 10 3" xfId="2127"/>
    <cellStyle name="Accent3 2" xfId="253"/>
    <cellStyle name="Accent3 2 2" xfId="1030"/>
    <cellStyle name="Accent3 2 3" xfId="2128"/>
    <cellStyle name="Accent3 3" xfId="254"/>
    <cellStyle name="Accent3 3 2" xfId="1031"/>
    <cellStyle name="Accent3 3 3" xfId="2129"/>
    <cellStyle name="Accent3 4" xfId="255"/>
    <cellStyle name="Accent3 4 2" xfId="1032"/>
    <cellStyle name="Accent3 4 3" xfId="2130"/>
    <cellStyle name="Accent3 5" xfId="256"/>
    <cellStyle name="Accent3 5 2" xfId="1033"/>
    <cellStyle name="Accent3 5 3" xfId="2131"/>
    <cellStyle name="Accent3 6" xfId="257"/>
    <cellStyle name="Accent3 6 2" xfId="1034"/>
    <cellStyle name="Accent3 6 3" xfId="2132"/>
    <cellStyle name="Accent3 7" xfId="258"/>
    <cellStyle name="Accent3 7 2" xfId="1035"/>
    <cellStyle name="Accent3 7 3" xfId="2133"/>
    <cellStyle name="Accent3 8" xfId="259"/>
    <cellStyle name="Accent3 8 2" xfId="1036"/>
    <cellStyle name="Accent3 8 3" xfId="2134"/>
    <cellStyle name="Accent3 9" xfId="260"/>
    <cellStyle name="Accent3 9 2" xfId="1037"/>
    <cellStyle name="Accent3 9 3" xfId="2135"/>
    <cellStyle name="Accent4" xfId="261"/>
    <cellStyle name="Accent4 10" xfId="262"/>
    <cellStyle name="Accent4 10 2" xfId="1038"/>
    <cellStyle name="Accent4 10 3" xfId="2136"/>
    <cellStyle name="Accent4 2" xfId="263"/>
    <cellStyle name="Accent4 2 2" xfId="1039"/>
    <cellStyle name="Accent4 2 3" xfId="2137"/>
    <cellStyle name="Accent4 3" xfId="264"/>
    <cellStyle name="Accent4 3 2" xfId="1040"/>
    <cellStyle name="Accent4 3 3" xfId="2138"/>
    <cellStyle name="Accent4 4" xfId="265"/>
    <cellStyle name="Accent4 4 2" xfId="1041"/>
    <cellStyle name="Accent4 4 3" xfId="2139"/>
    <cellStyle name="Accent4 5" xfId="266"/>
    <cellStyle name="Accent4 5 2" xfId="1042"/>
    <cellStyle name="Accent4 5 3" xfId="2140"/>
    <cellStyle name="Accent4 6" xfId="267"/>
    <cellStyle name="Accent4 6 2" xfId="1043"/>
    <cellStyle name="Accent4 6 3" xfId="2141"/>
    <cellStyle name="Accent4 7" xfId="268"/>
    <cellStyle name="Accent4 7 2" xfId="1044"/>
    <cellStyle name="Accent4 7 3" xfId="2142"/>
    <cellStyle name="Accent4 8" xfId="269"/>
    <cellStyle name="Accent4 8 2" xfId="1045"/>
    <cellStyle name="Accent4 8 3" xfId="2143"/>
    <cellStyle name="Accent4 9" xfId="270"/>
    <cellStyle name="Accent4 9 2" xfId="1046"/>
    <cellStyle name="Accent4 9 3" xfId="2144"/>
    <cellStyle name="Accent5" xfId="271"/>
    <cellStyle name="Accent5 10" xfId="272"/>
    <cellStyle name="Accent5 10 2" xfId="1047"/>
    <cellStyle name="Accent5 10 3" xfId="2145"/>
    <cellStyle name="Accent5 2" xfId="273"/>
    <cellStyle name="Accent5 2 2" xfId="1048"/>
    <cellStyle name="Accent5 2 3" xfId="2146"/>
    <cellStyle name="Accent5 3" xfId="274"/>
    <cellStyle name="Accent5 3 2" xfId="1049"/>
    <cellStyle name="Accent5 3 3" xfId="2147"/>
    <cellStyle name="Accent5 4" xfId="275"/>
    <cellStyle name="Accent5 4 2" xfId="1050"/>
    <cellStyle name="Accent5 4 3" xfId="2148"/>
    <cellStyle name="Accent5 5" xfId="276"/>
    <cellStyle name="Accent5 5 2" xfId="1051"/>
    <cellStyle name="Accent5 5 3" xfId="2149"/>
    <cellStyle name="Accent5 6" xfId="277"/>
    <cellStyle name="Accent5 6 2" xfId="1052"/>
    <cellStyle name="Accent5 6 3" xfId="2150"/>
    <cellStyle name="Accent5 7" xfId="278"/>
    <cellStyle name="Accent5 7 2" xfId="1053"/>
    <cellStyle name="Accent5 7 3" xfId="2151"/>
    <cellStyle name="Accent5 8" xfId="279"/>
    <cellStyle name="Accent5 8 2" xfId="1054"/>
    <cellStyle name="Accent5 8 3" xfId="2152"/>
    <cellStyle name="Accent5 9" xfId="280"/>
    <cellStyle name="Accent5 9 2" xfId="1055"/>
    <cellStyle name="Accent5 9 3" xfId="2153"/>
    <cellStyle name="Accent6" xfId="281"/>
    <cellStyle name="Accent6 10" xfId="282"/>
    <cellStyle name="Accent6 10 2" xfId="1056"/>
    <cellStyle name="Accent6 10 3" xfId="2154"/>
    <cellStyle name="Accent6 2" xfId="283"/>
    <cellStyle name="Accent6 2 2" xfId="1057"/>
    <cellStyle name="Accent6 2 3" xfId="2155"/>
    <cellStyle name="Accent6 3" xfId="284"/>
    <cellStyle name="Accent6 3 2" xfId="1058"/>
    <cellStyle name="Accent6 3 3" xfId="2156"/>
    <cellStyle name="Accent6 4" xfId="285"/>
    <cellStyle name="Accent6 4 2" xfId="1059"/>
    <cellStyle name="Accent6 4 3" xfId="2157"/>
    <cellStyle name="Accent6 5" xfId="286"/>
    <cellStyle name="Accent6 5 2" xfId="1060"/>
    <cellStyle name="Accent6 5 3" xfId="2158"/>
    <cellStyle name="Accent6 6" xfId="287"/>
    <cellStyle name="Accent6 6 2" xfId="1061"/>
    <cellStyle name="Accent6 6 3" xfId="2159"/>
    <cellStyle name="Accent6 7" xfId="288"/>
    <cellStyle name="Accent6 7 2" xfId="1062"/>
    <cellStyle name="Accent6 7 3" xfId="2160"/>
    <cellStyle name="Accent6 8" xfId="289"/>
    <cellStyle name="Accent6 8 2" xfId="1063"/>
    <cellStyle name="Accent6 8 3" xfId="2161"/>
    <cellStyle name="Accent6 9" xfId="290"/>
    <cellStyle name="Accent6 9 2" xfId="1064"/>
    <cellStyle name="Accent6 9 3" xfId="2162"/>
    <cellStyle name="Aeia?nnueea" xfId="291"/>
    <cellStyle name="Aeia?nnueea 2" xfId="1065"/>
    <cellStyle name="Ãèïåðññûëêà" xfId="292"/>
    <cellStyle name="Ãèïåðññûëêà 2" xfId="1066"/>
    <cellStyle name="Array" xfId="293"/>
    <cellStyle name="Array Enter" xfId="294"/>
    <cellStyle name="Array_Book2" xfId="295"/>
    <cellStyle name="Bad" xfId="296"/>
    <cellStyle name="Bad 10" xfId="297"/>
    <cellStyle name="Bad 10 2" xfId="1067"/>
    <cellStyle name="Bad 10 3" xfId="2163"/>
    <cellStyle name="Bad 2" xfId="298"/>
    <cellStyle name="Bad 2 2" xfId="1068"/>
    <cellStyle name="Bad 2 3" xfId="2164"/>
    <cellStyle name="Bad 3" xfId="299"/>
    <cellStyle name="Bad 3 2" xfId="1069"/>
    <cellStyle name="Bad 3 3" xfId="2165"/>
    <cellStyle name="Bad 4" xfId="300"/>
    <cellStyle name="Bad 4 2" xfId="1070"/>
    <cellStyle name="Bad 4 3" xfId="2166"/>
    <cellStyle name="Bad 5" xfId="301"/>
    <cellStyle name="Bad 5 2" xfId="1071"/>
    <cellStyle name="Bad 5 3" xfId="2167"/>
    <cellStyle name="Bad 6" xfId="302"/>
    <cellStyle name="Bad 6 2" xfId="1072"/>
    <cellStyle name="Bad 6 3" xfId="2168"/>
    <cellStyle name="Bad 7" xfId="303"/>
    <cellStyle name="Bad 7 2" xfId="1073"/>
    <cellStyle name="Bad 7 3" xfId="2169"/>
    <cellStyle name="Bad 8" xfId="304"/>
    <cellStyle name="Bad 8 2" xfId="1074"/>
    <cellStyle name="Bad 8 3" xfId="2170"/>
    <cellStyle name="Bad 9" xfId="305"/>
    <cellStyle name="Bad 9 2" xfId="1075"/>
    <cellStyle name="Bad 9 3" xfId="2171"/>
    <cellStyle name="Cabe‡alho 1" xfId="1076"/>
    <cellStyle name="Cabe‡alho 2" xfId="1077"/>
    <cellStyle name="Cabecera 1" xfId="1078"/>
    <cellStyle name="Cabecera 2" xfId="1079"/>
    <cellStyle name="Calculation" xfId="306"/>
    <cellStyle name="Calculation 10" xfId="307"/>
    <cellStyle name="Calculation 10 2" xfId="1080"/>
    <cellStyle name="Calculation 10 3" xfId="2172"/>
    <cellStyle name="Calculation 2" xfId="308"/>
    <cellStyle name="Calculation 2 2" xfId="1081"/>
    <cellStyle name="Calculation 2 3" xfId="2173"/>
    <cellStyle name="Calculation 3" xfId="309"/>
    <cellStyle name="Calculation 3 2" xfId="1082"/>
    <cellStyle name="Calculation 3 3" xfId="2174"/>
    <cellStyle name="Calculation 4" xfId="310"/>
    <cellStyle name="Calculation 4 2" xfId="1083"/>
    <cellStyle name="Calculation 4 3" xfId="2175"/>
    <cellStyle name="Calculation 5" xfId="311"/>
    <cellStyle name="Calculation 5 2" xfId="1084"/>
    <cellStyle name="Calculation 5 3" xfId="2176"/>
    <cellStyle name="Calculation 6" xfId="312"/>
    <cellStyle name="Calculation 6 2" xfId="1085"/>
    <cellStyle name="Calculation 6 3" xfId="2177"/>
    <cellStyle name="Calculation 7" xfId="313"/>
    <cellStyle name="Calculation 7 2" xfId="1086"/>
    <cellStyle name="Calculation 7 3" xfId="2178"/>
    <cellStyle name="Calculation 8" xfId="314"/>
    <cellStyle name="Calculation 8 2" xfId="1087"/>
    <cellStyle name="Calculation 8 3" xfId="2179"/>
    <cellStyle name="Calculation 9" xfId="315"/>
    <cellStyle name="Calculation 9 2" xfId="1088"/>
    <cellStyle name="Calculation 9 3" xfId="2180"/>
    <cellStyle name="Celkem" xfId="316"/>
    <cellStyle name="Check Cell" xfId="317"/>
    <cellStyle name="Check Cell 10" xfId="318"/>
    <cellStyle name="Check Cell 10 2" xfId="1089"/>
    <cellStyle name="Check Cell 10 3" xfId="2181"/>
    <cellStyle name="Check Cell 2" xfId="319"/>
    <cellStyle name="Check Cell 2 2" xfId="1090"/>
    <cellStyle name="Check Cell 2 3" xfId="1875"/>
    <cellStyle name="Check Cell 2 4" xfId="2182"/>
    <cellStyle name="Check Cell 3" xfId="320"/>
    <cellStyle name="Check Cell 3 2" xfId="1091"/>
    <cellStyle name="Check Cell 3 3" xfId="2183"/>
    <cellStyle name="Check Cell 4" xfId="321"/>
    <cellStyle name="Check Cell 4 2" xfId="1092"/>
    <cellStyle name="Check Cell 4 3" xfId="2184"/>
    <cellStyle name="Check Cell 5" xfId="322"/>
    <cellStyle name="Check Cell 5 2" xfId="1093"/>
    <cellStyle name="Check Cell 5 3" xfId="2185"/>
    <cellStyle name="Check Cell 6" xfId="323"/>
    <cellStyle name="Check Cell 6 2" xfId="1094"/>
    <cellStyle name="Check Cell 6 3" xfId="2186"/>
    <cellStyle name="Check Cell 7" xfId="324"/>
    <cellStyle name="Check Cell 7 2" xfId="1095"/>
    <cellStyle name="Check Cell 7 3" xfId="2187"/>
    <cellStyle name="Check Cell 8" xfId="325"/>
    <cellStyle name="Check Cell 8 2" xfId="1096"/>
    <cellStyle name="Check Cell 8 3" xfId="2188"/>
    <cellStyle name="Check Cell 9" xfId="326"/>
    <cellStyle name="Check Cell 9 2" xfId="1097"/>
    <cellStyle name="Check Cell 9 3" xfId="2189"/>
    <cellStyle name="Clive" xfId="1098"/>
    <cellStyle name="clsAltData" xfId="327"/>
    <cellStyle name="clsAltData 2" xfId="1099"/>
    <cellStyle name="clsAltMRVData" xfId="328"/>
    <cellStyle name="clsAltMRVData 2" xfId="1100"/>
    <cellStyle name="clsBlank" xfId="329"/>
    <cellStyle name="clsBlank 2" xfId="1101"/>
    <cellStyle name="clsColumnHeader" xfId="330"/>
    <cellStyle name="clsColumnHeader 2" xfId="1102"/>
    <cellStyle name="clsData" xfId="331"/>
    <cellStyle name="clsData 2" xfId="1103"/>
    <cellStyle name="clsDefault" xfId="332"/>
    <cellStyle name="clsDefault 2" xfId="333"/>
    <cellStyle name="clsFooter" xfId="334"/>
    <cellStyle name="clsFooter 2" xfId="1104"/>
    <cellStyle name="clsIndexTableData" xfId="335"/>
    <cellStyle name="clsIndexTableData 2" xfId="1105"/>
    <cellStyle name="clsIndexTableHdr" xfId="336"/>
    <cellStyle name="clsIndexTableHdr 2" xfId="1106"/>
    <cellStyle name="clsIndexTableTitle" xfId="337"/>
    <cellStyle name="clsIndexTableTitle 2" xfId="1107"/>
    <cellStyle name="clsMRVData" xfId="338"/>
    <cellStyle name="clsMRVData 2" xfId="1108"/>
    <cellStyle name="clsReportFooter" xfId="339"/>
    <cellStyle name="clsReportFooter 2" xfId="1109"/>
    <cellStyle name="clsReportHeader" xfId="340"/>
    <cellStyle name="clsReportHeader 2" xfId="1110"/>
    <cellStyle name="clsRowHeader" xfId="341"/>
    <cellStyle name="clsRowHeader 2" xfId="1111"/>
    <cellStyle name="clsScale" xfId="342"/>
    <cellStyle name="clsScale 2" xfId="1112"/>
    <cellStyle name="clsSection" xfId="343"/>
    <cellStyle name="clsSection 2" xfId="1113"/>
    <cellStyle name="Column-Header" xfId="1114"/>
    <cellStyle name="Column-Header 2" xfId="1115"/>
    <cellStyle name="Column-Header 3" xfId="1116"/>
    <cellStyle name="Column-Header 4" xfId="1117"/>
    <cellStyle name="Column-Header 5" xfId="1118"/>
    <cellStyle name="Column-Header 6" xfId="1119"/>
    <cellStyle name="Column-Header 7" xfId="1120"/>
    <cellStyle name="Column-Header 7 2" xfId="1121"/>
    <cellStyle name="Column-Header 8" xfId="1122"/>
    <cellStyle name="Column-Header 8 2" xfId="1123"/>
    <cellStyle name="Column-Header 9" xfId="1124"/>
    <cellStyle name="Column-Header 9 2" xfId="1125"/>
    <cellStyle name="Column-Header_Zvit rux-koshtiv 2010 Департамент " xfId="1126"/>
    <cellStyle name="Comma  - Style1" xfId="344"/>
    <cellStyle name="Comma  - Style2" xfId="345"/>
    <cellStyle name="Comma  - Style3" xfId="346"/>
    <cellStyle name="Comma  - Style4" xfId="347"/>
    <cellStyle name="Comma  - Style5" xfId="348"/>
    <cellStyle name="Comma  - Style6" xfId="349"/>
    <cellStyle name="Comma  - Style7" xfId="350"/>
    <cellStyle name="Comma  - Style8" xfId="351"/>
    <cellStyle name="Comma [0]" xfId="352"/>
    <cellStyle name="Comma [0] 2" xfId="353"/>
    <cellStyle name="Comma [0] 2 2" xfId="2660"/>
    <cellStyle name="Comma [0] 2 2 2" xfId="3164"/>
    <cellStyle name="Comma [0] 2 3" xfId="2480"/>
    <cellStyle name="Comma [0] 2 3 2" xfId="3052"/>
    <cellStyle name="Comma [0] 3" xfId="354"/>
    <cellStyle name="Comma [0]_17.06.05 (наш)ВВП=8,2" xfId="1876"/>
    <cellStyle name="Comma [0]䧟Лист3" xfId="355"/>
    <cellStyle name="Comma [0]䧟Лист3 2" xfId="2190"/>
    <cellStyle name="Comma 10" xfId="1127"/>
    <cellStyle name="Comma 10 2" xfId="1810"/>
    <cellStyle name="Comma 10 2 2" xfId="2834"/>
    <cellStyle name="Comma 10 2 2 2" xfId="3253"/>
    <cellStyle name="Comma 10 2 3" xfId="2482"/>
    <cellStyle name="Comma 10 2 3 2" xfId="3054"/>
    <cellStyle name="Comma 10 3" xfId="2690"/>
    <cellStyle name="Comma 10 3 2" xfId="3170"/>
    <cellStyle name="Comma 10 4" xfId="2481"/>
    <cellStyle name="Comma 10 4 2" xfId="3053"/>
    <cellStyle name="Comma 11" xfId="1128"/>
    <cellStyle name="Comma 12" xfId="1129"/>
    <cellStyle name="Comma 12 2" xfId="2691"/>
    <cellStyle name="Comma 12 2 2" xfId="3171"/>
    <cellStyle name="Comma 12 3" xfId="2483"/>
    <cellStyle name="Comma 12 3 2" xfId="3055"/>
    <cellStyle name="Comma 2" xfId="356"/>
    <cellStyle name="Comma 2 2" xfId="1130"/>
    <cellStyle name="Comma 2 2 2" xfId="2692"/>
    <cellStyle name="Comma 2 2 2 2" xfId="3172"/>
    <cellStyle name="Comma 2 2 3" xfId="2485"/>
    <cellStyle name="Comma 2 2 3 2" xfId="3057"/>
    <cellStyle name="Comma 2 3" xfId="1131"/>
    <cellStyle name="Comma 2 3 2" xfId="2693"/>
    <cellStyle name="Comma 2 3 2 2" xfId="3173"/>
    <cellStyle name="Comma 2 3 3" xfId="2486"/>
    <cellStyle name="Comma 2 3 3 2" xfId="3058"/>
    <cellStyle name="Comma 2 4" xfId="1811"/>
    <cellStyle name="Comma 2 5" xfId="1877"/>
    <cellStyle name="Comma 2 6" xfId="2661"/>
    <cellStyle name="Comma 2 6 2" xfId="3165"/>
    <cellStyle name="Comma 2 7" xfId="2484"/>
    <cellStyle name="Comma 2 7 2" xfId="3056"/>
    <cellStyle name="Comma 3" xfId="357"/>
    <cellStyle name="Comma 3 2" xfId="358"/>
    <cellStyle name="Comma 3 2 2" xfId="1812"/>
    <cellStyle name="Comma 3 2 2 2" xfId="2835"/>
    <cellStyle name="Comma 3 2 2 2 2" xfId="3254"/>
    <cellStyle name="Comma 3 2 2 3" xfId="2489"/>
    <cellStyle name="Comma 3 2 2 3 2" xfId="3061"/>
    <cellStyle name="Comma 3 2 3" xfId="2663"/>
    <cellStyle name="Comma 3 2 3 2" xfId="3167"/>
    <cellStyle name="Comma 3 2 4" xfId="2488"/>
    <cellStyle name="Comma 3 2 4 2" xfId="3060"/>
    <cellStyle name="Comma 3 3" xfId="359"/>
    <cellStyle name="Comma 3 3 2" xfId="2664"/>
    <cellStyle name="Comma 3 3 2 2" xfId="3168"/>
    <cellStyle name="Comma 3 3 3" xfId="2490"/>
    <cellStyle name="Comma 3 3 3 2" xfId="3062"/>
    <cellStyle name="Comma 3 4" xfId="1878"/>
    <cellStyle name="Comma 3 4 2" xfId="2853"/>
    <cellStyle name="Comma 3 4 2 2" xfId="3272"/>
    <cellStyle name="Comma 3 5" xfId="2191"/>
    <cellStyle name="Comma 3 5 2" xfId="2857"/>
    <cellStyle name="Comma 3 5 2 2" xfId="3276"/>
    <cellStyle name="Comma 3 6" xfId="2662"/>
    <cellStyle name="Comma 3 6 2" xfId="3166"/>
    <cellStyle name="Comma 3 7" xfId="2487"/>
    <cellStyle name="Comma 3 7 2" xfId="3059"/>
    <cellStyle name="Comma 4" xfId="360"/>
    <cellStyle name="Comma 4 2" xfId="2192"/>
    <cellStyle name="Comma 4 2 2" xfId="2858"/>
    <cellStyle name="Comma 4 2 2 2" xfId="3277"/>
    <cellStyle name="Comma 5" xfId="1132"/>
    <cellStyle name="Comma 5 2" xfId="1813"/>
    <cellStyle name="Comma 5 2 2" xfId="2836"/>
    <cellStyle name="Comma 5 2 2 2" xfId="3255"/>
    <cellStyle name="Comma 5 2 3" xfId="2492"/>
    <cellStyle name="Comma 5 2 3 2" xfId="3064"/>
    <cellStyle name="Comma 5 3" xfId="2694"/>
    <cellStyle name="Comma 5 3 2" xfId="3174"/>
    <cellStyle name="Comma 5 4" xfId="2491"/>
    <cellStyle name="Comma 5 4 2" xfId="3063"/>
    <cellStyle name="Comma 6" xfId="1133"/>
    <cellStyle name="Comma 6 2" xfId="2695"/>
    <cellStyle name="Comma 6 2 2" xfId="3175"/>
    <cellStyle name="Comma 6 3" xfId="2493"/>
    <cellStyle name="Comma 6 3 2" xfId="3065"/>
    <cellStyle name="Comma 7" xfId="1134"/>
    <cellStyle name="Comma 7 2" xfId="2696"/>
    <cellStyle name="Comma 7 2 2" xfId="3176"/>
    <cellStyle name="Comma 7 3" xfId="2494"/>
    <cellStyle name="Comma 7 3 2" xfId="3066"/>
    <cellStyle name="Comma 8" xfId="1135"/>
    <cellStyle name="Comma 8 2" xfId="2697"/>
    <cellStyle name="Comma 8 2 2" xfId="3177"/>
    <cellStyle name="Comma 8 3" xfId="2495"/>
    <cellStyle name="Comma 8 3 2" xfId="3067"/>
    <cellStyle name="Comma 9" xfId="1136"/>
    <cellStyle name="Comma 9 2" xfId="2698"/>
    <cellStyle name="Comma 9 2 2" xfId="3178"/>
    <cellStyle name="Comma 9 3" xfId="2496"/>
    <cellStyle name="Comma 9 3 2" xfId="3068"/>
    <cellStyle name="Comma(3)" xfId="361"/>
    <cellStyle name="Comma_17.06.05 (наш)ВВП=8,2" xfId="1879"/>
    <cellStyle name="Comma0" xfId="362"/>
    <cellStyle name="Comma0 - Style3" xfId="363"/>
    <cellStyle name="Comma0 2" xfId="1137"/>
    <cellStyle name="Comma0 3" xfId="1138"/>
    <cellStyle name="Comma0 4" xfId="1139"/>
    <cellStyle name="Comma0 5" xfId="1140"/>
    <cellStyle name="Comma0 6" xfId="1141"/>
    <cellStyle name="Comma0 7" xfId="1142"/>
    <cellStyle name="Comma0 8" xfId="1143"/>
    <cellStyle name="Comma0_BG Money (current)" xfId="364"/>
    <cellStyle name="Curren - Style3" xfId="365"/>
    <cellStyle name="Curren - Style4" xfId="366"/>
    <cellStyle name="Currency [0]" xfId="367"/>
    <cellStyle name="Currency 2" xfId="2193"/>
    <cellStyle name="Currency_17.06.05 (наш)ВВП=8,2" xfId="1880"/>
    <cellStyle name="Currency0" xfId="368"/>
    <cellStyle name="Currency0 2" xfId="1144"/>
    <cellStyle name="Data" xfId="1145"/>
    <cellStyle name="Date" xfId="369"/>
    <cellStyle name="Date 2" xfId="1146"/>
    <cellStyle name="Date 2 2" xfId="1881"/>
    <cellStyle name="Date 3" xfId="2194"/>
    <cellStyle name="Date 4" xfId="2665"/>
    <cellStyle name="Date 5" xfId="2497"/>
    <cellStyle name="Datum" xfId="370"/>
    <cellStyle name="Define-Column" xfId="1147"/>
    <cellStyle name="Define-Column 10" xfId="1148"/>
    <cellStyle name="Define-Column 2" xfId="1149"/>
    <cellStyle name="Define-Column 3" xfId="1150"/>
    <cellStyle name="Define-Column 4" xfId="1151"/>
    <cellStyle name="Define-Column 5" xfId="1152"/>
    <cellStyle name="Define-Column 6" xfId="1153"/>
    <cellStyle name="Define-Column 7" xfId="1154"/>
    <cellStyle name="Define-Column 7 2" xfId="1155"/>
    <cellStyle name="Define-Column 7 3" xfId="1156"/>
    <cellStyle name="Define-Column 8" xfId="1157"/>
    <cellStyle name="Define-Column 8 2" xfId="1158"/>
    <cellStyle name="Define-Column 8 3" xfId="1159"/>
    <cellStyle name="Define-Column 9" xfId="1160"/>
    <cellStyle name="Define-Column 9 2" xfId="1161"/>
    <cellStyle name="Define-Column 9 3" xfId="1162"/>
    <cellStyle name="Define-Column_Zvit rux-koshtiv 2010 Департамент " xfId="1163"/>
    <cellStyle name="diskette" xfId="1164"/>
    <cellStyle name="Emphasis 1" xfId="1814"/>
    <cellStyle name="Emphasis 2" xfId="1815"/>
    <cellStyle name="Emphasis 3" xfId="1816"/>
    <cellStyle name="Euro" xfId="371"/>
    <cellStyle name="Euro 2" xfId="1165"/>
    <cellStyle name="Excel.Chart" xfId="1166"/>
    <cellStyle name="Explanatory Text" xfId="372"/>
    <cellStyle name="Explanatory Text 10" xfId="373"/>
    <cellStyle name="Explanatory Text 10 2" xfId="1167"/>
    <cellStyle name="Explanatory Text 10 3" xfId="2195"/>
    <cellStyle name="Explanatory Text 2" xfId="374"/>
    <cellStyle name="Explanatory Text 2 2" xfId="1168"/>
    <cellStyle name="Explanatory Text 2 3" xfId="2196"/>
    <cellStyle name="Explanatory Text 3" xfId="375"/>
    <cellStyle name="Explanatory Text 3 2" xfId="1169"/>
    <cellStyle name="Explanatory Text 3 3" xfId="2197"/>
    <cellStyle name="Explanatory Text 4" xfId="376"/>
    <cellStyle name="Explanatory Text 4 2" xfId="1170"/>
    <cellStyle name="Explanatory Text 4 3" xfId="2198"/>
    <cellStyle name="Explanatory Text 5" xfId="377"/>
    <cellStyle name="Explanatory Text 5 2" xfId="1171"/>
    <cellStyle name="Explanatory Text 5 3" xfId="2199"/>
    <cellStyle name="Explanatory Text 6" xfId="378"/>
    <cellStyle name="Explanatory Text 6 2" xfId="1172"/>
    <cellStyle name="Explanatory Text 6 3" xfId="2200"/>
    <cellStyle name="Explanatory Text 7" xfId="379"/>
    <cellStyle name="Explanatory Text 7 2" xfId="1173"/>
    <cellStyle name="Explanatory Text 7 3" xfId="2201"/>
    <cellStyle name="Explanatory Text 8" xfId="380"/>
    <cellStyle name="Explanatory Text 8 2" xfId="1174"/>
    <cellStyle name="Explanatory Text 8 3" xfId="2202"/>
    <cellStyle name="Explanatory Text 9" xfId="381"/>
    <cellStyle name="Explanatory Text 9 2" xfId="1175"/>
    <cellStyle name="Explanatory Text 9 3" xfId="2203"/>
    <cellStyle name="Ezres [0]_10mell99" xfId="382"/>
    <cellStyle name="Ezres_10mell99" xfId="383"/>
    <cellStyle name="F2" xfId="384"/>
    <cellStyle name="F2 2" xfId="1176"/>
    <cellStyle name="F3" xfId="385"/>
    <cellStyle name="F3 2" xfId="1177"/>
    <cellStyle name="F4" xfId="386"/>
    <cellStyle name="F4 2" xfId="1178"/>
    <cellStyle name="F5" xfId="387"/>
    <cellStyle name="F5 - Style8" xfId="388"/>
    <cellStyle name="F5 - Style8 2" xfId="1179"/>
    <cellStyle name="F5 - Style8 3" xfId="2204"/>
    <cellStyle name="F5 2" xfId="1180"/>
    <cellStyle name="F6" xfId="389"/>
    <cellStyle name="F6 - Style5" xfId="390"/>
    <cellStyle name="F6 - Style5 2" xfId="1181"/>
    <cellStyle name="F6 - Style5 3" xfId="2205"/>
    <cellStyle name="F6 2" xfId="1182"/>
    <cellStyle name="F7" xfId="391"/>
    <cellStyle name="F7 - Style7" xfId="392"/>
    <cellStyle name="F7 - Style7 2" xfId="1183"/>
    <cellStyle name="F7 - Style7 3" xfId="2206"/>
    <cellStyle name="F7 2" xfId="1184"/>
    <cellStyle name="F8" xfId="393"/>
    <cellStyle name="F8 - Style6" xfId="394"/>
    <cellStyle name="F8 - Style6 2" xfId="1185"/>
    <cellStyle name="F8 - Style6 3" xfId="2207"/>
    <cellStyle name="F8 2" xfId="1186"/>
    <cellStyle name="facha" xfId="1187"/>
    <cellStyle name="Fecha" xfId="1188"/>
    <cellStyle name="Fijo" xfId="1189"/>
    <cellStyle name="Finanční0" xfId="395"/>
    <cellStyle name="Finanèní0" xfId="396"/>
    <cellStyle name="Fixed" xfId="397"/>
    <cellStyle name="Fixed 2" xfId="1190"/>
    <cellStyle name="Fixed 2 2" xfId="1882"/>
    <cellStyle name="Fixed 2 3" xfId="2499"/>
    <cellStyle name="Fixed 3" xfId="2208"/>
    <cellStyle name="Fixed 4" xfId="2666"/>
    <cellStyle name="Fixed 5" xfId="2498"/>
    <cellStyle name="fixed0 - Style4" xfId="398"/>
    <cellStyle name="fixed0 - Style4 2" xfId="1191"/>
    <cellStyle name="fixed0 - Style4 3" xfId="2209"/>
    <cellStyle name="Fixed1 - Style1" xfId="399"/>
    <cellStyle name="Fixed1 - Style1 2" xfId="1192"/>
    <cellStyle name="Fixed1 - Style1 3" xfId="2210"/>
    <cellStyle name="Fixed1 - Style2" xfId="400"/>
    <cellStyle name="Fixed1 - Style2 2" xfId="1193"/>
    <cellStyle name="Fixed1 - Style2 3" xfId="2211"/>
    <cellStyle name="Fixed2 - Style2" xfId="401"/>
    <cellStyle name="Fixo" xfId="1194"/>
    <cellStyle name="Followed Hyperlink_17.06.05 (наш)ВВП=8,2" xfId="1883"/>
    <cellStyle name="FS10" xfId="1195"/>
    <cellStyle name="Good" xfId="402"/>
    <cellStyle name="Good 10" xfId="403"/>
    <cellStyle name="Good 10 2" xfId="1196"/>
    <cellStyle name="Good 10 3" xfId="2212"/>
    <cellStyle name="Good 2" xfId="404"/>
    <cellStyle name="Good 2 2" xfId="1197"/>
    <cellStyle name="Good 2 3" xfId="2213"/>
    <cellStyle name="Good 3" xfId="405"/>
    <cellStyle name="Good 3 2" xfId="1198"/>
    <cellStyle name="Good 3 3" xfId="2214"/>
    <cellStyle name="Good 4" xfId="406"/>
    <cellStyle name="Good 4 2" xfId="1199"/>
    <cellStyle name="Good 4 3" xfId="2215"/>
    <cellStyle name="Good 5" xfId="407"/>
    <cellStyle name="Good 5 2" xfId="1200"/>
    <cellStyle name="Good 5 3" xfId="2216"/>
    <cellStyle name="Good 6" xfId="408"/>
    <cellStyle name="Good 6 2" xfId="1201"/>
    <cellStyle name="Good 6 3" xfId="2217"/>
    <cellStyle name="Good 7" xfId="409"/>
    <cellStyle name="Good 7 2" xfId="1202"/>
    <cellStyle name="Good 7 3" xfId="2218"/>
    <cellStyle name="Good 8" xfId="410"/>
    <cellStyle name="Good 8 2" xfId="1203"/>
    <cellStyle name="Good 8 3" xfId="2219"/>
    <cellStyle name="Good 9" xfId="411"/>
    <cellStyle name="Good 9 2" xfId="1204"/>
    <cellStyle name="Good 9 3" xfId="2220"/>
    <cellStyle name="Grey" xfId="412"/>
    <cellStyle name="Heading 1" xfId="413"/>
    <cellStyle name="Heading 1 10" xfId="414"/>
    <cellStyle name="Heading 1 10 2" xfId="1205"/>
    <cellStyle name="Heading 1 10 3" xfId="2221"/>
    <cellStyle name="Heading 1 2" xfId="415"/>
    <cellStyle name="Heading 1 2 2" xfId="1206"/>
    <cellStyle name="Heading 1 2 3" xfId="2222"/>
    <cellStyle name="Heading 1 3" xfId="416"/>
    <cellStyle name="Heading 1 3 2" xfId="1207"/>
    <cellStyle name="Heading 1 3 3" xfId="2223"/>
    <cellStyle name="Heading 1 4" xfId="417"/>
    <cellStyle name="Heading 1 4 2" xfId="1208"/>
    <cellStyle name="Heading 1 4 3" xfId="2224"/>
    <cellStyle name="Heading 1 5" xfId="418"/>
    <cellStyle name="Heading 1 5 2" xfId="1209"/>
    <cellStyle name="Heading 1 5 3" xfId="2225"/>
    <cellStyle name="Heading 1 6" xfId="419"/>
    <cellStyle name="Heading 1 6 2" xfId="1210"/>
    <cellStyle name="Heading 1 6 3" xfId="2226"/>
    <cellStyle name="Heading 1 7" xfId="420"/>
    <cellStyle name="Heading 1 7 2" xfId="1211"/>
    <cellStyle name="Heading 1 7 3" xfId="2227"/>
    <cellStyle name="Heading 1 8" xfId="421"/>
    <cellStyle name="Heading 1 8 2" xfId="1212"/>
    <cellStyle name="Heading 1 8 3" xfId="2228"/>
    <cellStyle name="Heading 1 9" xfId="422"/>
    <cellStyle name="Heading 1 9 2" xfId="1213"/>
    <cellStyle name="Heading 1 9 3" xfId="2229"/>
    <cellStyle name="Heading 2" xfId="423"/>
    <cellStyle name="Heading 2 10" xfId="424"/>
    <cellStyle name="Heading 2 10 2" xfId="1214"/>
    <cellStyle name="Heading 2 10 3" xfId="2230"/>
    <cellStyle name="Heading 2 2" xfId="425"/>
    <cellStyle name="Heading 2 2 2" xfId="1215"/>
    <cellStyle name="Heading 2 2 3" xfId="2231"/>
    <cellStyle name="Heading 2 3" xfId="426"/>
    <cellStyle name="Heading 2 3 2" xfId="1216"/>
    <cellStyle name="Heading 2 3 3" xfId="2232"/>
    <cellStyle name="Heading 2 4" xfId="427"/>
    <cellStyle name="Heading 2 4 2" xfId="1217"/>
    <cellStyle name="Heading 2 4 3" xfId="2233"/>
    <cellStyle name="Heading 2 5" xfId="428"/>
    <cellStyle name="Heading 2 5 2" xfId="1218"/>
    <cellStyle name="Heading 2 5 3" xfId="2234"/>
    <cellStyle name="Heading 2 6" xfId="429"/>
    <cellStyle name="Heading 2 6 2" xfId="1219"/>
    <cellStyle name="Heading 2 6 3" xfId="2235"/>
    <cellStyle name="Heading 2 7" xfId="430"/>
    <cellStyle name="Heading 2 7 2" xfId="1220"/>
    <cellStyle name="Heading 2 7 3" xfId="2236"/>
    <cellStyle name="Heading 2 8" xfId="431"/>
    <cellStyle name="Heading 2 8 2" xfId="1221"/>
    <cellStyle name="Heading 2 8 3" xfId="2237"/>
    <cellStyle name="Heading 2 9" xfId="432"/>
    <cellStyle name="Heading 2 9 2" xfId="1222"/>
    <cellStyle name="Heading 2 9 3" xfId="2238"/>
    <cellStyle name="Heading 3" xfId="433"/>
    <cellStyle name="Heading 3 10" xfId="434"/>
    <cellStyle name="Heading 3 10 2" xfId="1223"/>
    <cellStyle name="Heading 3 10 3" xfId="2239"/>
    <cellStyle name="Heading 3 2" xfId="435"/>
    <cellStyle name="Heading 3 2 2" xfId="1224"/>
    <cellStyle name="Heading 3 2 3" xfId="2240"/>
    <cellStyle name="Heading 3 3" xfId="436"/>
    <cellStyle name="Heading 3 3 2" xfId="1225"/>
    <cellStyle name="Heading 3 3 3" xfId="2241"/>
    <cellStyle name="Heading 3 4" xfId="437"/>
    <cellStyle name="Heading 3 4 2" xfId="1226"/>
    <cellStyle name="Heading 3 4 3" xfId="2242"/>
    <cellStyle name="Heading 3 5" xfId="438"/>
    <cellStyle name="Heading 3 5 2" xfId="1227"/>
    <cellStyle name="Heading 3 5 3" xfId="2243"/>
    <cellStyle name="Heading 3 6" xfId="439"/>
    <cellStyle name="Heading 3 6 2" xfId="1228"/>
    <cellStyle name="Heading 3 6 3" xfId="2244"/>
    <cellStyle name="Heading 3 7" xfId="440"/>
    <cellStyle name="Heading 3 7 2" xfId="1229"/>
    <cellStyle name="Heading 3 7 3" xfId="2245"/>
    <cellStyle name="Heading 3 8" xfId="441"/>
    <cellStyle name="Heading 3 8 2" xfId="1230"/>
    <cellStyle name="Heading 3 8 3" xfId="2246"/>
    <cellStyle name="Heading 3 9" xfId="442"/>
    <cellStyle name="Heading 3 9 2" xfId="1231"/>
    <cellStyle name="Heading 3 9 3" xfId="2247"/>
    <cellStyle name="Heading 4" xfId="443"/>
    <cellStyle name="Heading 4 10" xfId="444"/>
    <cellStyle name="Heading 4 10 2" xfId="1232"/>
    <cellStyle name="Heading 4 10 3" xfId="2248"/>
    <cellStyle name="Heading 4 2" xfId="445"/>
    <cellStyle name="Heading 4 2 2" xfId="1233"/>
    <cellStyle name="Heading 4 2 3" xfId="2249"/>
    <cellStyle name="Heading 4 3" xfId="446"/>
    <cellStyle name="Heading 4 3 2" xfId="1234"/>
    <cellStyle name="Heading 4 3 3" xfId="2250"/>
    <cellStyle name="Heading 4 4" xfId="447"/>
    <cellStyle name="Heading 4 4 2" xfId="1235"/>
    <cellStyle name="Heading 4 4 3" xfId="2251"/>
    <cellStyle name="Heading 4 5" xfId="448"/>
    <cellStyle name="Heading 4 5 2" xfId="1236"/>
    <cellStyle name="Heading 4 5 3" xfId="2252"/>
    <cellStyle name="Heading 4 6" xfId="449"/>
    <cellStyle name="Heading 4 6 2" xfId="1237"/>
    <cellStyle name="Heading 4 6 3" xfId="2253"/>
    <cellStyle name="Heading 4 7" xfId="450"/>
    <cellStyle name="Heading 4 7 2" xfId="1238"/>
    <cellStyle name="Heading 4 7 3" xfId="2254"/>
    <cellStyle name="Heading 4 8" xfId="451"/>
    <cellStyle name="Heading 4 8 2" xfId="1239"/>
    <cellStyle name="Heading 4 8 3" xfId="2255"/>
    <cellStyle name="Heading 4 9" xfId="452"/>
    <cellStyle name="Heading 4 9 2" xfId="1240"/>
    <cellStyle name="Heading 4 9 3" xfId="2256"/>
    <cellStyle name="Heading1" xfId="453"/>
    <cellStyle name="Heading1 2" xfId="1241"/>
    <cellStyle name="Heading1 2 2" xfId="1884"/>
    <cellStyle name="Heading1 2 3" xfId="2501"/>
    <cellStyle name="Heading1 3" xfId="2257"/>
    <cellStyle name="Heading1 4" xfId="2667"/>
    <cellStyle name="Heading1 5" xfId="2500"/>
    <cellStyle name="Heading2" xfId="454"/>
    <cellStyle name="Heading2 2" xfId="1242"/>
    <cellStyle name="Heading2 2 2" xfId="1885"/>
    <cellStyle name="Heading2 2 3" xfId="2503"/>
    <cellStyle name="Heading2 3" xfId="2258"/>
    <cellStyle name="Heading2 4" xfId="2668"/>
    <cellStyle name="Heading2 5" xfId="2502"/>
    <cellStyle name="Hiperhivatkozás" xfId="455"/>
    <cellStyle name="Hipervínculo" xfId="1243"/>
    <cellStyle name="Hipervínculo visitado" xfId="1244"/>
    <cellStyle name="Hipervínculo_10-01-03 2003 2003 NUEVOS RON -NUEVOS INTERESES" xfId="1245"/>
    <cellStyle name="Hyperlink 2" xfId="456"/>
    <cellStyle name="Hyperlink 2 2" xfId="1246"/>
    <cellStyle name="Hyperlink 2 2 2" xfId="2699"/>
    <cellStyle name="Hyperlink 2 2 3" xfId="2504"/>
    <cellStyle name="Hyperlink 2 3" xfId="1247"/>
    <cellStyle name="Hyperlink 2 3 2" xfId="2700"/>
    <cellStyle name="Hyperlink 2 3 3" xfId="2505"/>
    <cellStyle name="Hyperlink 2 4" xfId="1248"/>
    <cellStyle name="Hyperlink 2 4 2" xfId="2701"/>
    <cellStyle name="Hyperlink 2 4 3" xfId="2506"/>
    <cellStyle name="Hyperlink 2 5" xfId="2259"/>
    <cellStyle name="Hyperlink 3" xfId="1249"/>
    <cellStyle name="Hyperlink 4" xfId="1250"/>
    <cellStyle name="Hyperlink 4 2" xfId="2702"/>
    <cellStyle name="Hyperlink 4 3" xfId="2507"/>
    <cellStyle name="Hyperlink seguido_NFGC_SPE_1995_2003" xfId="1251"/>
    <cellStyle name="Hyperlink_17.06.05 (наш)ВВП=8,2" xfId="1886"/>
    <cellStyle name="Iau?iue_Eeno1" xfId="457"/>
    <cellStyle name="Îáû÷íûé_Table16" xfId="458"/>
    <cellStyle name="imf-one decimal" xfId="459"/>
    <cellStyle name="imf-one decimal 2" xfId="1252"/>
    <cellStyle name="imf-one decimal 3" xfId="1253"/>
    <cellStyle name="imf-zero decimal" xfId="460"/>
    <cellStyle name="imf-zero decimal 2" xfId="1254"/>
    <cellStyle name="imf-zero decimal 3" xfId="1255"/>
    <cellStyle name="Input" xfId="461"/>
    <cellStyle name="Input [yellow]" xfId="462"/>
    <cellStyle name="Input 10" xfId="463"/>
    <cellStyle name="Input 10 2" xfId="1256"/>
    <cellStyle name="Input 10 3" xfId="2260"/>
    <cellStyle name="Input 2" xfId="464"/>
    <cellStyle name="Input 2 2" xfId="1257"/>
    <cellStyle name="Input 2 3" xfId="2261"/>
    <cellStyle name="Input 3" xfId="465"/>
    <cellStyle name="Input 3 2" xfId="1258"/>
    <cellStyle name="Input 3 3" xfId="2262"/>
    <cellStyle name="Input 4" xfId="466"/>
    <cellStyle name="Input 4 2" xfId="1259"/>
    <cellStyle name="Input 4 3" xfId="2263"/>
    <cellStyle name="Input 5" xfId="467"/>
    <cellStyle name="Input 5 2" xfId="1260"/>
    <cellStyle name="Input 5 3" xfId="2264"/>
    <cellStyle name="Input 6" xfId="468"/>
    <cellStyle name="Input 6 2" xfId="1261"/>
    <cellStyle name="Input 6 3" xfId="2265"/>
    <cellStyle name="Input 7" xfId="469"/>
    <cellStyle name="Input 7 2" xfId="1262"/>
    <cellStyle name="Input 7 3" xfId="2266"/>
    <cellStyle name="Input 8" xfId="470"/>
    <cellStyle name="Input 8 2" xfId="1263"/>
    <cellStyle name="Input 8 3" xfId="2267"/>
    <cellStyle name="Input 9" xfId="471"/>
    <cellStyle name="Input 9 2" xfId="1264"/>
    <cellStyle name="Input 9 3" xfId="2268"/>
    <cellStyle name="Ioe?uaaaoayny aeia?nnueea" xfId="472"/>
    <cellStyle name="Ioe?uaaaoayny aeia?nnueea 2" xfId="1265"/>
    <cellStyle name="Îòêðûâàâøàÿñÿ ãèïåðññûëêà" xfId="473"/>
    <cellStyle name="Îòêðûâàâøàÿñÿ ãèïåðññûëêà 2" xfId="1266"/>
    <cellStyle name="jo[" xfId="1267"/>
    <cellStyle name="Label" xfId="474"/>
    <cellStyle name="leftli - Style3" xfId="475"/>
    <cellStyle name="leftli - Style3 2" xfId="1268"/>
    <cellStyle name="leftli - Style3 3" xfId="2269"/>
    <cellStyle name="Level0" xfId="1269"/>
    <cellStyle name="Level0 10" xfId="1270"/>
    <cellStyle name="Level0 2" xfId="1271"/>
    <cellStyle name="Level0 2 2" xfId="1272"/>
    <cellStyle name="Level0 3" xfId="1273"/>
    <cellStyle name="Level0 3 2" xfId="1274"/>
    <cellStyle name="Level0 4" xfId="1275"/>
    <cellStyle name="Level0 4 2" xfId="1276"/>
    <cellStyle name="Level0 5" xfId="1277"/>
    <cellStyle name="Level0 6" xfId="1278"/>
    <cellStyle name="Level0 7" xfId="1279"/>
    <cellStyle name="Level0 7 2" xfId="1280"/>
    <cellStyle name="Level0 7 3" xfId="1281"/>
    <cellStyle name="Level0 8" xfId="1282"/>
    <cellStyle name="Level0 8 2" xfId="1283"/>
    <cellStyle name="Level0 8 3" xfId="1284"/>
    <cellStyle name="Level0 9" xfId="1285"/>
    <cellStyle name="Level0 9 2" xfId="1286"/>
    <cellStyle name="Level0 9 3" xfId="1287"/>
    <cellStyle name="Level0_Zvit rux-koshtiv 2010 Департамент " xfId="1288"/>
    <cellStyle name="Level1" xfId="1289"/>
    <cellStyle name="Level1 2" xfId="1290"/>
    <cellStyle name="Level1-Numbers" xfId="1291"/>
    <cellStyle name="Level1-Numbers 2" xfId="1292"/>
    <cellStyle name="Level1-Numbers-Hide" xfId="1293"/>
    <cellStyle name="Level2" xfId="1294"/>
    <cellStyle name="Level2 2" xfId="1295"/>
    <cellStyle name="Level2-Hide" xfId="1296"/>
    <cellStyle name="Level2-Hide 2" xfId="1297"/>
    <cellStyle name="Level2-Numbers" xfId="1298"/>
    <cellStyle name="Level2-Numbers 2" xfId="1299"/>
    <cellStyle name="Level2-Numbers-Hide" xfId="1300"/>
    <cellStyle name="Level3" xfId="1301"/>
    <cellStyle name="Level3 2" xfId="1302"/>
    <cellStyle name="Level3 3" xfId="1303"/>
    <cellStyle name="Level3_План департамент_2010_1207" xfId="1304"/>
    <cellStyle name="Level3-Hide" xfId="1305"/>
    <cellStyle name="Level3-Hide 2" xfId="1306"/>
    <cellStyle name="Level3-Numbers" xfId="1307"/>
    <cellStyle name="Level3-Numbers 2" xfId="1308"/>
    <cellStyle name="Level3-Numbers 3" xfId="1309"/>
    <cellStyle name="Level3-Numbers_План департамент_2010_1207" xfId="1310"/>
    <cellStyle name="Level3-Numbers-Hide" xfId="1311"/>
    <cellStyle name="Level4" xfId="1312"/>
    <cellStyle name="Level4 2" xfId="1313"/>
    <cellStyle name="Level4-Hide" xfId="1314"/>
    <cellStyle name="Level4-Hide 2" xfId="1315"/>
    <cellStyle name="Level4-Numbers" xfId="1316"/>
    <cellStyle name="Level4-Numbers 2" xfId="1317"/>
    <cellStyle name="Level4-Numbers-Hide" xfId="1318"/>
    <cellStyle name="Level5" xfId="1319"/>
    <cellStyle name="Level5 2" xfId="1320"/>
    <cellStyle name="Level5-Hide" xfId="1321"/>
    <cellStyle name="Level5-Hide 2" xfId="1322"/>
    <cellStyle name="Level5-Numbers" xfId="1323"/>
    <cellStyle name="Level5-Numbers 2" xfId="1324"/>
    <cellStyle name="Level5-Numbers-Hide" xfId="1325"/>
    <cellStyle name="Level6" xfId="1326"/>
    <cellStyle name="Level6 2" xfId="1327"/>
    <cellStyle name="Level6-Hide" xfId="1328"/>
    <cellStyle name="Level6-Hide 2" xfId="1329"/>
    <cellStyle name="Level6-Numbers" xfId="1330"/>
    <cellStyle name="Level6-Numbers 2" xfId="1331"/>
    <cellStyle name="Level7" xfId="1332"/>
    <cellStyle name="Level7-Hide" xfId="1333"/>
    <cellStyle name="Level7-Numbers" xfId="1334"/>
    <cellStyle name="Linked Cell" xfId="476"/>
    <cellStyle name="Linked Cell 10" xfId="477"/>
    <cellStyle name="Linked Cell 10 2" xfId="1335"/>
    <cellStyle name="Linked Cell 10 3" xfId="2270"/>
    <cellStyle name="Linked Cell 2" xfId="478"/>
    <cellStyle name="Linked Cell 2 2" xfId="1336"/>
    <cellStyle name="Linked Cell 2 3" xfId="2271"/>
    <cellStyle name="Linked Cell 3" xfId="479"/>
    <cellStyle name="Linked Cell 3 2" xfId="1337"/>
    <cellStyle name="Linked Cell 3 3" xfId="2272"/>
    <cellStyle name="Linked Cell 4" xfId="480"/>
    <cellStyle name="Linked Cell 4 2" xfId="1338"/>
    <cellStyle name="Linked Cell 4 3" xfId="2273"/>
    <cellStyle name="Linked Cell 5" xfId="481"/>
    <cellStyle name="Linked Cell 5 2" xfId="1339"/>
    <cellStyle name="Linked Cell 5 3" xfId="2274"/>
    <cellStyle name="Linked Cell 6" xfId="482"/>
    <cellStyle name="Linked Cell 6 2" xfId="1340"/>
    <cellStyle name="Linked Cell 6 3" xfId="2275"/>
    <cellStyle name="Linked Cell 7" xfId="483"/>
    <cellStyle name="Linked Cell 7 2" xfId="1341"/>
    <cellStyle name="Linked Cell 7 3" xfId="2276"/>
    <cellStyle name="Linked Cell 8" xfId="484"/>
    <cellStyle name="Linked Cell 8 2" xfId="1342"/>
    <cellStyle name="Linked Cell 8 3" xfId="2277"/>
    <cellStyle name="Linked Cell 9" xfId="485"/>
    <cellStyle name="Linked Cell 9 2" xfId="1343"/>
    <cellStyle name="Linked Cell 9 3" xfId="2278"/>
    <cellStyle name="MacroCode" xfId="486"/>
    <cellStyle name="Már látott hiperhivatkozás" xfId="487"/>
    <cellStyle name="Měna0" xfId="488"/>
    <cellStyle name="Mheading1" xfId="1344"/>
    <cellStyle name="Mheading2" xfId="1345"/>
    <cellStyle name="Millares [0]_11.1.3. bis" xfId="1346"/>
    <cellStyle name="Millares_11.1.3. bis" xfId="1347"/>
    <cellStyle name="Milliers [0]_Encours - Apr rééch" xfId="489"/>
    <cellStyle name="Milliers_Encours - Apr rééch" xfId="490"/>
    <cellStyle name="Mìna0" xfId="491"/>
    <cellStyle name="Moeda [0]_A" xfId="1348"/>
    <cellStyle name="Moeda_A" xfId="1349"/>
    <cellStyle name="Moeda0" xfId="1350"/>
    <cellStyle name="Moneda [0]_11.1.3. bis" xfId="1351"/>
    <cellStyle name="Moneda_11.1.3. bis" xfId="1352"/>
    <cellStyle name="Monétaire [0]_Encours - Apr rééch" xfId="492"/>
    <cellStyle name="Monétaire_Encours - Apr rééch" xfId="493"/>
    <cellStyle name="Monetario" xfId="1353"/>
    <cellStyle name="Monetario0" xfId="1354"/>
    <cellStyle name="Nedefinován" xfId="494"/>
    <cellStyle name="Neutral" xfId="495"/>
    <cellStyle name="Neutral 10" xfId="496"/>
    <cellStyle name="Neutral 10 2" xfId="1355"/>
    <cellStyle name="Neutral 10 3" xfId="2279"/>
    <cellStyle name="Neutral 2" xfId="497"/>
    <cellStyle name="Neutral 2 2" xfId="1356"/>
    <cellStyle name="Neutral 2 3" xfId="2280"/>
    <cellStyle name="Neutral 3" xfId="498"/>
    <cellStyle name="Neutral 3 2" xfId="1357"/>
    <cellStyle name="Neutral 3 3" xfId="2281"/>
    <cellStyle name="Neutral 4" xfId="499"/>
    <cellStyle name="Neutral 4 2" xfId="1358"/>
    <cellStyle name="Neutral 4 3" xfId="2282"/>
    <cellStyle name="Neutral 5" xfId="500"/>
    <cellStyle name="Neutral 5 2" xfId="1359"/>
    <cellStyle name="Neutral 5 3" xfId="2283"/>
    <cellStyle name="Neutral 6" xfId="501"/>
    <cellStyle name="Neutral 6 2" xfId="1360"/>
    <cellStyle name="Neutral 6 3" xfId="2284"/>
    <cellStyle name="Neutral 7" xfId="502"/>
    <cellStyle name="Neutral 7 2" xfId="1361"/>
    <cellStyle name="Neutral 7 3" xfId="2285"/>
    <cellStyle name="Neutral 8" xfId="503"/>
    <cellStyle name="Neutral 8 2" xfId="1362"/>
    <cellStyle name="Neutral 8 3" xfId="2286"/>
    <cellStyle name="Neutral 9" xfId="504"/>
    <cellStyle name="Neutral 9 2" xfId="1363"/>
    <cellStyle name="Neutral 9 3" xfId="2287"/>
    <cellStyle name="Non défini" xfId="1364"/>
    <cellStyle name="normal" xfId="505"/>
    <cellStyle name="Normal - Style1" xfId="506"/>
    <cellStyle name="Normal - Style1 2" xfId="1365"/>
    <cellStyle name="Normal - Style1 2 2" xfId="2703"/>
    <cellStyle name="Normal - Style1 2 3" xfId="2508"/>
    <cellStyle name="Normal - Style1 3" xfId="2288"/>
    <cellStyle name="Normal - Style1 4" xfId="2669"/>
    <cellStyle name="Normal - Style2" xfId="507"/>
    <cellStyle name="Normal - Style2 2" xfId="1366"/>
    <cellStyle name="Normal - Style2 3" xfId="2289"/>
    <cellStyle name="Normal - Style2_IM" xfId="1367"/>
    <cellStyle name="Normal - Style3" xfId="508"/>
    <cellStyle name="Normal - Style3 2" xfId="1368"/>
    <cellStyle name="Normal - Style4" xfId="1369"/>
    <cellStyle name="Normal - Style5" xfId="509"/>
    <cellStyle name="Normal - Style6" xfId="510"/>
    <cellStyle name="Normal - Style7" xfId="511"/>
    <cellStyle name="Normal - Style8" xfId="512"/>
    <cellStyle name="Normal 10" xfId="513"/>
    <cellStyle name="Normal 10 2" xfId="514"/>
    <cellStyle name="Normal 10 2 2" xfId="2291"/>
    <cellStyle name="Normal 10 3" xfId="1370"/>
    <cellStyle name="Normal 10 3 2" xfId="1371"/>
    <cellStyle name="Normal 10 3 2 2" xfId="2705"/>
    <cellStyle name="Normal 10 3 2 3" xfId="2510"/>
    <cellStyle name="Normal 10 3 3" xfId="2704"/>
    <cellStyle name="Normal 10 3 4" xfId="2509"/>
    <cellStyle name="Normal 10 4" xfId="2290"/>
    <cellStyle name="Normal 10_IM" xfId="1372"/>
    <cellStyle name="Normal 11" xfId="515"/>
    <cellStyle name="Normal 11 2" xfId="516"/>
    <cellStyle name="Normal 11 3" xfId="2292"/>
    <cellStyle name="Normal 12" xfId="517"/>
    <cellStyle name="Normal 12 2" xfId="518"/>
    <cellStyle name="Normal 12 3" xfId="2293"/>
    <cellStyle name="Normal 13" xfId="519"/>
    <cellStyle name="Normal 13 2" xfId="520"/>
    <cellStyle name="Normal 13 2 2" xfId="1887"/>
    <cellStyle name="Normal 13 3" xfId="2294"/>
    <cellStyle name="Normal 14" xfId="521"/>
    <cellStyle name="Normal 14 2" xfId="2295"/>
    <cellStyle name="Normal 15" xfId="522"/>
    <cellStyle name="Normal 15 2" xfId="2296"/>
    <cellStyle name="Normal 16" xfId="523"/>
    <cellStyle name="Normal 16 2" xfId="2297"/>
    <cellStyle name="Normal 17" xfId="524"/>
    <cellStyle name="Normal 17 2" xfId="2298"/>
    <cellStyle name="Normal 18" xfId="525"/>
    <cellStyle name="Normal 19" xfId="526"/>
    <cellStyle name="Normal 2" xfId="527"/>
    <cellStyle name="Normal 2 10" xfId="1373"/>
    <cellStyle name="Normal 2 11" xfId="1374"/>
    <cellStyle name="Normal 2 11 2" xfId="2706"/>
    <cellStyle name="Normal 2 11 3" xfId="2511"/>
    <cellStyle name="Normal 2 12" xfId="1375"/>
    <cellStyle name="Normal 2 12 2" xfId="2707"/>
    <cellStyle name="Normal 2 12 3" xfId="2512"/>
    <cellStyle name="Normal 2 13" xfId="1817"/>
    <cellStyle name="Normal 2 13 2" xfId="2300"/>
    <cellStyle name="Normal 2 14" xfId="1888"/>
    <cellStyle name="Normal 2 15" xfId="2299"/>
    <cellStyle name="Normal 2 2" xfId="528"/>
    <cellStyle name="Normal 2 2 2" xfId="529"/>
    <cellStyle name="Normal 2 2 2 2" xfId="530"/>
    <cellStyle name="Normal 2 2 2 2 2" xfId="1376"/>
    <cellStyle name="Normal 2 2 2 3" xfId="1377"/>
    <cellStyle name="Normal 2 2 3" xfId="1378"/>
    <cellStyle name="Normal 2 2 3 2" xfId="2708"/>
    <cellStyle name="Normal 2 2 3 3" xfId="2513"/>
    <cellStyle name="Normal 2 2 4" xfId="2301"/>
    <cellStyle name="Normal 2 3" xfId="1379"/>
    <cellStyle name="Normal 2 3 2" xfId="2709"/>
    <cellStyle name="Normal 2 3 3" xfId="2514"/>
    <cellStyle name="Normal 2 4" xfId="1380"/>
    <cellStyle name="Normal 2 4 2" xfId="2710"/>
    <cellStyle name="Normal 2 4 3" xfId="2515"/>
    <cellStyle name="Normal 2 5" xfId="1381"/>
    <cellStyle name="Normal 2 5 2" xfId="1382"/>
    <cellStyle name="Normal 2 6" xfId="1383"/>
    <cellStyle name="Normal 2 6 2" xfId="1384"/>
    <cellStyle name="Normal 2 7" xfId="1385"/>
    <cellStyle name="Normal 2 7 2" xfId="1386"/>
    <cellStyle name="Normal 2 8" xfId="1387"/>
    <cellStyle name="Normal 2 8 2" xfId="1388"/>
    <cellStyle name="Normal 2 9" xfId="1389"/>
    <cellStyle name="Normal 2_IM" xfId="1390"/>
    <cellStyle name="Normal 20" xfId="531"/>
    <cellStyle name="Normal 21" xfId="532"/>
    <cellStyle name="Normal 22" xfId="533"/>
    <cellStyle name="Normal 23" xfId="534"/>
    <cellStyle name="Normal 24" xfId="535"/>
    <cellStyle name="Normal 25" xfId="536"/>
    <cellStyle name="Normal 26" xfId="537"/>
    <cellStyle name="Normal 27" xfId="538"/>
    <cellStyle name="Normal 28" xfId="539"/>
    <cellStyle name="Normal 29" xfId="540"/>
    <cellStyle name="Normal 3" xfId="541"/>
    <cellStyle name="Normal 3 2" xfId="1391"/>
    <cellStyle name="Normal 3 2 2" xfId="1392"/>
    <cellStyle name="Normal 3 2 3" xfId="1889"/>
    <cellStyle name="Normal 3 2 4" xfId="2711"/>
    <cellStyle name="Normal 3 3" xfId="1393"/>
    <cellStyle name="Normal 3 3 2" xfId="2712"/>
    <cellStyle name="Normal 3 3 3" xfId="2516"/>
    <cellStyle name="Normal 3 4" xfId="1890"/>
    <cellStyle name="Normal 3 4 2" xfId="2854"/>
    <cellStyle name="Normal 3 4 2 2" xfId="3273"/>
    <cellStyle name="Normal 3 4 3" xfId="3008"/>
    <cellStyle name="Normal 3 5" xfId="2302"/>
    <cellStyle name="Normal 3_IM" xfId="1394"/>
    <cellStyle name="Normal 30" xfId="542"/>
    <cellStyle name="Normal 31" xfId="543"/>
    <cellStyle name="Normal 32" xfId="544"/>
    <cellStyle name="Normal 33" xfId="545"/>
    <cellStyle name="Normal 34" xfId="546"/>
    <cellStyle name="Normal 35" xfId="547"/>
    <cellStyle name="Normal 36" xfId="548"/>
    <cellStyle name="Normal 37" xfId="549"/>
    <cellStyle name="Normal 38" xfId="550"/>
    <cellStyle name="Normal 39" xfId="551"/>
    <cellStyle name="Normal 4" xfId="552"/>
    <cellStyle name="Normal 4 2" xfId="553"/>
    <cellStyle name="Normal 4 2 2" xfId="1395"/>
    <cellStyle name="Normal 4 2 3" xfId="2304"/>
    <cellStyle name="Normal 4 2 4" xfId="2303"/>
    <cellStyle name="Normal 4 3" xfId="554"/>
    <cellStyle name="Normal 4 4" xfId="1891"/>
    <cellStyle name="Normal 4_TRAVEL_CEZAR" xfId="2305"/>
    <cellStyle name="Normal 40" xfId="555"/>
    <cellStyle name="Normal 41" xfId="556"/>
    <cellStyle name="Normal 42" xfId="557"/>
    <cellStyle name="Normal 43" xfId="558"/>
    <cellStyle name="Normal 44" xfId="559"/>
    <cellStyle name="Normal 45" xfId="560"/>
    <cellStyle name="Normal 46" xfId="561"/>
    <cellStyle name="Normal 47" xfId="562"/>
    <cellStyle name="Normal 48" xfId="563"/>
    <cellStyle name="Normal 49" xfId="564"/>
    <cellStyle name="Normal 5" xfId="565"/>
    <cellStyle name="Normal 5 2" xfId="566"/>
    <cellStyle name="Normal 5 2 2" xfId="2307"/>
    <cellStyle name="Normal 5 3" xfId="1396"/>
    <cellStyle name="Normal 5 4" xfId="2306"/>
    <cellStyle name="Normal 5_IM" xfId="1397"/>
    <cellStyle name="Normal 50" xfId="567"/>
    <cellStyle name="Normal 51" xfId="568"/>
    <cellStyle name="Normal 52" xfId="569"/>
    <cellStyle name="Normal 53" xfId="570"/>
    <cellStyle name="Normal 54" xfId="571"/>
    <cellStyle name="Normal 55" xfId="572"/>
    <cellStyle name="Normal 56" xfId="573"/>
    <cellStyle name="Normal 57" xfId="574"/>
    <cellStyle name="Normal 58" xfId="575"/>
    <cellStyle name="Normal 59" xfId="576"/>
    <cellStyle name="Normal 6" xfId="577"/>
    <cellStyle name="Normal 6 2" xfId="578"/>
    <cellStyle name="Normal 6 2 2" xfId="2309"/>
    <cellStyle name="Normal 6 3" xfId="1398"/>
    <cellStyle name="Normal 6 4" xfId="2310"/>
    <cellStyle name="Normal 6 5" xfId="2308"/>
    <cellStyle name="Normal 6_IM" xfId="1399"/>
    <cellStyle name="Normal 60" xfId="579"/>
    <cellStyle name="Normal 61" xfId="580"/>
    <cellStyle name="Normal 62" xfId="581"/>
    <cellStyle name="Normal 63" xfId="1400"/>
    <cellStyle name="Normal 63 2" xfId="2713"/>
    <cellStyle name="Normal 63 3" xfId="2517"/>
    <cellStyle name="Normal 64" xfId="1401"/>
    <cellStyle name="Normal 64 2" xfId="2714"/>
    <cellStyle name="Normal 64 3" xfId="2518"/>
    <cellStyle name="Normal 65" xfId="1402"/>
    <cellStyle name="Normal 65 2" xfId="1818"/>
    <cellStyle name="Normal 65 3" xfId="1819"/>
    <cellStyle name="Normal 65 4" xfId="2715"/>
    <cellStyle name="Normal 65 5" xfId="2519"/>
    <cellStyle name="Normal 66" xfId="1403"/>
    <cellStyle name="Normal 66 2" xfId="2716"/>
    <cellStyle name="Normal 66 3" xfId="2520"/>
    <cellStyle name="Normal 67" xfId="1404"/>
    <cellStyle name="Normal 67 2" xfId="2717"/>
    <cellStyle name="Normal 67 3" xfId="2521"/>
    <cellStyle name="Normal 68" xfId="1405"/>
    <cellStyle name="Normal 69" xfId="1406"/>
    <cellStyle name="Normal 69 2" xfId="1407"/>
    <cellStyle name="Normal 7" xfId="582"/>
    <cellStyle name="Normal 7 2" xfId="583"/>
    <cellStyle name="Normal 7 2 2" xfId="2313"/>
    <cellStyle name="Normal 7 2 3" xfId="2312"/>
    <cellStyle name="Normal 7 3" xfId="2314"/>
    <cellStyle name="Normal 7 4" xfId="2311"/>
    <cellStyle name="Normal 70" xfId="2875"/>
    <cellStyle name="Normal 71" xfId="2871"/>
    <cellStyle name="Normal 72" xfId="2872"/>
    <cellStyle name="Normal 73" xfId="2870"/>
    <cellStyle name="Normal 74" xfId="2873"/>
    <cellStyle name="Normal 75" xfId="2869"/>
    <cellStyle name="Normal 76" xfId="2874"/>
    <cellStyle name="Normal 77" xfId="2868"/>
    <cellStyle name="Normal 8" xfId="584"/>
    <cellStyle name="Normal 8 2" xfId="585"/>
    <cellStyle name="Normal 8 3" xfId="1892"/>
    <cellStyle name="Normal 8 3 2" xfId="2855"/>
    <cellStyle name="Normal 8 3 2 2" xfId="3274"/>
    <cellStyle name="Normal 8 3 3" xfId="3009"/>
    <cellStyle name="Normal 8 4" xfId="2315"/>
    <cellStyle name="Normal 9" xfId="586"/>
    <cellStyle name="Normal 9 2" xfId="2316"/>
    <cellStyle name="Normal Table" xfId="587"/>
    <cellStyle name="Normál_10mell99" xfId="588"/>
    <cellStyle name="Normal_17.06.05 (наш)ВВП=8,2" xfId="1893"/>
    <cellStyle name="Normal_SEI(feb17)" xfId="589"/>
    <cellStyle name="Normal_sum" xfId="590"/>
    <cellStyle name="normální_FR NPCH-zari01" xfId="591"/>
    <cellStyle name="Note" xfId="592"/>
    <cellStyle name="Note 10" xfId="593"/>
    <cellStyle name="Note 10 2" xfId="1408"/>
    <cellStyle name="Note 10 3" xfId="2317"/>
    <cellStyle name="Note 11" xfId="594"/>
    <cellStyle name="Note 11 2" xfId="1820"/>
    <cellStyle name="Note 2" xfId="595"/>
    <cellStyle name="Note 2 2" xfId="1409"/>
    <cellStyle name="Note 2 3" xfId="2318"/>
    <cellStyle name="Note 3" xfId="596"/>
    <cellStyle name="Note 3 2" xfId="1410"/>
    <cellStyle name="Note 3 3" xfId="2319"/>
    <cellStyle name="Note 4" xfId="597"/>
    <cellStyle name="Note 4 2" xfId="1411"/>
    <cellStyle name="Note 4 3" xfId="2320"/>
    <cellStyle name="Note 5" xfId="598"/>
    <cellStyle name="Note 5 2" xfId="1412"/>
    <cellStyle name="Note 5 3" xfId="2321"/>
    <cellStyle name="Note 6" xfId="599"/>
    <cellStyle name="Note 6 2" xfId="1413"/>
    <cellStyle name="Note 6 3" xfId="2322"/>
    <cellStyle name="Note 7" xfId="600"/>
    <cellStyle name="Note 7 2" xfId="1414"/>
    <cellStyle name="Note 7 3" xfId="2323"/>
    <cellStyle name="Note 8" xfId="601"/>
    <cellStyle name="Note 8 2" xfId="1415"/>
    <cellStyle name="Note 8 3" xfId="2324"/>
    <cellStyle name="Note 9" xfId="602"/>
    <cellStyle name="Note 9 2" xfId="1416"/>
    <cellStyle name="Note 9 3" xfId="2325"/>
    <cellStyle name="Number-Cells" xfId="1417"/>
    <cellStyle name="Number-Cells-Column2" xfId="1418"/>
    <cellStyle name="Number-Cells-Column5" xfId="1419"/>
    <cellStyle name="Obično_ENG.30.04.2004" xfId="603"/>
    <cellStyle name="Ôèíàíñîâûé_Tranche" xfId="604"/>
    <cellStyle name="Output" xfId="605"/>
    <cellStyle name="Output 10" xfId="606"/>
    <cellStyle name="Output 10 2" xfId="1420"/>
    <cellStyle name="Output 10 3" xfId="2326"/>
    <cellStyle name="Output 2" xfId="607"/>
    <cellStyle name="Output 2 2" xfId="1421"/>
    <cellStyle name="Output 2 3" xfId="2327"/>
    <cellStyle name="Output 3" xfId="608"/>
    <cellStyle name="Output 3 2" xfId="1422"/>
    <cellStyle name="Output 3 3" xfId="2328"/>
    <cellStyle name="Output 4" xfId="609"/>
    <cellStyle name="Output 4 2" xfId="1423"/>
    <cellStyle name="Output 4 3" xfId="2329"/>
    <cellStyle name="Output 5" xfId="610"/>
    <cellStyle name="Output 5 2" xfId="1424"/>
    <cellStyle name="Output 5 3" xfId="2330"/>
    <cellStyle name="Output 6" xfId="611"/>
    <cellStyle name="Output 6 2" xfId="1425"/>
    <cellStyle name="Output 6 3" xfId="2331"/>
    <cellStyle name="Output 7" xfId="612"/>
    <cellStyle name="Output 7 2" xfId="1426"/>
    <cellStyle name="Output 7 3" xfId="2332"/>
    <cellStyle name="Output 8" xfId="613"/>
    <cellStyle name="Output 8 2" xfId="1427"/>
    <cellStyle name="Output 8 3" xfId="2333"/>
    <cellStyle name="Output 9" xfId="614"/>
    <cellStyle name="Output 9 2" xfId="1428"/>
    <cellStyle name="Output 9 3" xfId="2334"/>
    <cellStyle name="Pénznem [0]_10mell99" xfId="615"/>
    <cellStyle name="Pénznem_10mell99" xfId="616"/>
    <cellStyle name="Percen - Style1" xfId="617"/>
    <cellStyle name="Percent [2]" xfId="618"/>
    <cellStyle name="Percent 2" xfId="619"/>
    <cellStyle name="Percent 2 2" xfId="1429"/>
    <cellStyle name="Percent 2 3" xfId="1430"/>
    <cellStyle name="Percent 3" xfId="620"/>
    <cellStyle name="Percent 3 2" xfId="621"/>
    <cellStyle name="Percent 3 2 2" xfId="1821"/>
    <cellStyle name="Percent 3 3" xfId="622"/>
    <cellStyle name="Percent 3 4" xfId="2335"/>
    <cellStyle name="Percent 4" xfId="1431"/>
    <cellStyle name="Percent 5" xfId="1432"/>
    <cellStyle name="Percent 5 2" xfId="1822"/>
    <cellStyle name="Percent 6" xfId="2336"/>
    <cellStyle name="percentage difference" xfId="623"/>
    <cellStyle name="percentage difference 2" xfId="1433"/>
    <cellStyle name="percentage difference one decimal" xfId="624"/>
    <cellStyle name="percentage difference zero decimal" xfId="625"/>
    <cellStyle name="Percentual" xfId="1434"/>
    <cellStyle name="Pevný" xfId="626"/>
    <cellStyle name="Ponto" xfId="1435"/>
    <cellStyle name="Porcentagem_SEP1196" xfId="1436"/>
    <cellStyle name="Porcentaje" xfId="1437"/>
    <cellStyle name="Presentation" xfId="627"/>
    <cellStyle name="Presentation 2" xfId="1438"/>
    <cellStyle name="Publication" xfId="628"/>
    <cellStyle name="Punto" xfId="1439"/>
    <cellStyle name="Punto0" xfId="1440"/>
    <cellStyle name="Red Text" xfId="629"/>
    <cellStyle name="reduced" xfId="630"/>
    <cellStyle name="Row-Header" xfId="1441"/>
    <cellStyle name="Row-Header 2" xfId="1442"/>
    <cellStyle name="S0" xfId="2337"/>
    <cellStyle name="S1" xfId="2338"/>
    <cellStyle name="S2" xfId="2339"/>
    <cellStyle name="S3" xfId="2340"/>
    <cellStyle name="S4" xfId="2341"/>
    <cellStyle name="S5" xfId="2342"/>
    <cellStyle name="S6" xfId="2343"/>
    <cellStyle name="SAPBEXaggData" xfId="1443"/>
    <cellStyle name="SAPBEXaggDataEmph" xfId="1444"/>
    <cellStyle name="SAPBEXaggItem" xfId="1445"/>
    <cellStyle name="SAPBEXchaText" xfId="1446"/>
    <cellStyle name="SAPBEXexcBad" xfId="1447"/>
    <cellStyle name="SAPBEXexcCritical" xfId="1448"/>
    <cellStyle name="SAPBEXexcGood" xfId="1449"/>
    <cellStyle name="SAPBEXexcVeryBad" xfId="1450"/>
    <cellStyle name="SAPBEXfilterDrill" xfId="1451"/>
    <cellStyle name="SAPBEXfilterItem" xfId="1452"/>
    <cellStyle name="SAPBEXfilterText" xfId="1453"/>
    <cellStyle name="SAPBEXformats" xfId="1454"/>
    <cellStyle name="SAPBEXheaderData" xfId="1455"/>
    <cellStyle name="SAPBEXheaderItem" xfId="1456"/>
    <cellStyle name="SAPBEXheaderText" xfId="1457"/>
    <cellStyle name="SAPBEXresData" xfId="1458"/>
    <cellStyle name="SAPBEXresDataEmph" xfId="1459"/>
    <cellStyle name="SAPBEXresItem" xfId="1460"/>
    <cellStyle name="SAPBEXstdData" xfId="1461"/>
    <cellStyle name="SAPBEXstdDataEmph" xfId="1462"/>
    <cellStyle name="SAPBEXstdItem" xfId="1463"/>
    <cellStyle name="SAPBEXsubData" xfId="1464"/>
    <cellStyle name="SAPBEXsubDataEmph" xfId="1465"/>
    <cellStyle name="SAPBEXsubItem" xfId="1466"/>
    <cellStyle name="SAPBEXtitle" xfId="1467"/>
    <cellStyle name="SAPBEXundefined" xfId="1468"/>
    <cellStyle name="Sep. milhar [2]" xfId="1469"/>
    <cellStyle name="Separador de m" xfId="1470"/>
    <cellStyle name="Separador de milhares [0]_A" xfId="1471"/>
    <cellStyle name="Separador de milhares_A" xfId="1472"/>
    <cellStyle name="Sheet Title" xfId="1473"/>
    <cellStyle name="STYL1 - Style1" xfId="631"/>
    <cellStyle name="Style 1" xfId="2344"/>
    <cellStyle name="Style 1 2" xfId="2345"/>
    <cellStyle name="Text" xfId="632"/>
    <cellStyle name="Text 2" xfId="1474"/>
    <cellStyle name="Title" xfId="633"/>
    <cellStyle name="Title 10" xfId="634"/>
    <cellStyle name="Title 10 2" xfId="1475"/>
    <cellStyle name="Title 10 3" xfId="2346"/>
    <cellStyle name="Title 2" xfId="635"/>
    <cellStyle name="Title 2 2" xfId="1476"/>
    <cellStyle name="Title 2 3" xfId="2347"/>
    <cellStyle name="Title 3" xfId="636"/>
    <cellStyle name="Title 3 2" xfId="1477"/>
    <cellStyle name="Title 3 3" xfId="2348"/>
    <cellStyle name="Title 4" xfId="637"/>
    <cellStyle name="Title 4 2" xfId="1478"/>
    <cellStyle name="Title 4 3" xfId="2349"/>
    <cellStyle name="Title 5" xfId="638"/>
    <cellStyle name="Title 5 2" xfId="1479"/>
    <cellStyle name="Title 5 3" xfId="2350"/>
    <cellStyle name="Title 6" xfId="639"/>
    <cellStyle name="Title 6 2" xfId="1480"/>
    <cellStyle name="Title 6 3" xfId="2351"/>
    <cellStyle name="Title 7" xfId="640"/>
    <cellStyle name="Title 7 2" xfId="1481"/>
    <cellStyle name="Title 7 3" xfId="2352"/>
    <cellStyle name="Title 8" xfId="641"/>
    <cellStyle name="Title 8 2" xfId="1482"/>
    <cellStyle name="Title 8 3" xfId="2353"/>
    <cellStyle name="Title 9" xfId="642"/>
    <cellStyle name="Title 9 2" xfId="1483"/>
    <cellStyle name="Title 9 3" xfId="2354"/>
    <cellStyle name="Titulo1" xfId="1484"/>
    <cellStyle name="Titulo2" xfId="1485"/>
    <cellStyle name="TopGrey" xfId="643"/>
    <cellStyle name="Total" xfId="644"/>
    <cellStyle name="Total 2" xfId="645"/>
    <cellStyle name="Total 2 2" xfId="2356"/>
    <cellStyle name="Total 3" xfId="1894"/>
    <cellStyle name="Total 4" xfId="2355"/>
    <cellStyle name="Total 5" xfId="2522"/>
    <cellStyle name="Total_01 BoP forecast comparative scenario-4" xfId="646"/>
    <cellStyle name="Undefiniert" xfId="647"/>
    <cellStyle name="V¡rgula" xfId="1486"/>
    <cellStyle name="V¡rgula0" xfId="1487"/>
    <cellStyle name="vaca" xfId="1488"/>
    <cellStyle name="Vírgula" xfId="1489"/>
    <cellStyle name="Warning Text" xfId="648"/>
    <cellStyle name="Warning Text 10" xfId="649"/>
    <cellStyle name="Warning Text 10 2" xfId="1490"/>
    <cellStyle name="Warning Text 10 3" xfId="2357"/>
    <cellStyle name="Warning Text 2" xfId="650"/>
    <cellStyle name="Warning Text 2 2" xfId="1491"/>
    <cellStyle name="Warning Text 2 3" xfId="2358"/>
    <cellStyle name="Warning Text 3" xfId="651"/>
    <cellStyle name="Warning Text 3 2" xfId="1492"/>
    <cellStyle name="Warning Text 3 3" xfId="2359"/>
    <cellStyle name="Warning Text 4" xfId="652"/>
    <cellStyle name="Warning Text 4 2" xfId="1493"/>
    <cellStyle name="Warning Text 4 3" xfId="2360"/>
    <cellStyle name="Warning Text 5" xfId="653"/>
    <cellStyle name="Warning Text 5 2" xfId="1494"/>
    <cellStyle name="Warning Text 5 3" xfId="2361"/>
    <cellStyle name="Warning Text 6" xfId="654"/>
    <cellStyle name="Warning Text 6 2" xfId="1495"/>
    <cellStyle name="Warning Text 6 3" xfId="2362"/>
    <cellStyle name="Warning Text 7" xfId="655"/>
    <cellStyle name="Warning Text 7 2" xfId="1496"/>
    <cellStyle name="Warning Text 7 3" xfId="2363"/>
    <cellStyle name="Warning Text 8" xfId="656"/>
    <cellStyle name="Warning Text 8 2" xfId="1497"/>
    <cellStyle name="Warning Text 8 3" xfId="2364"/>
    <cellStyle name="Warning Text 9" xfId="657"/>
    <cellStyle name="Warning Text 9 2" xfId="1498"/>
    <cellStyle name="Warning Text 9 3" xfId="2365"/>
    <cellStyle name="WebAnchor1" xfId="1499"/>
    <cellStyle name="WebAnchor2" xfId="1500"/>
    <cellStyle name="WebAnchor3" xfId="1501"/>
    <cellStyle name="WebAnchor4" xfId="1502"/>
    <cellStyle name="WebAnchor5" xfId="1503"/>
    <cellStyle name="WebAnchor6" xfId="1504"/>
    <cellStyle name="WebAnchor7" xfId="1505"/>
    <cellStyle name="Webexclude" xfId="1506"/>
    <cellStyle name="WebFN" xfId="1507"/>
    <cellStyle name="WebFN1" xfId="1508"/>
    <cellStyle name="WebFN2" xfId="1509"/>
    <cellStyle name="WebFN3" xfId="1510"/>
    <cellStyle name="WebFN4" xfId="1511"/>
    <cellStyle name="WebHR" xfId="1512"/>
    <cellStyle name="WebIndent1" xfId="1513"/>
    <cellStyle name="WebIndent1wFN3" xfId="1514"/>
    <cellStyle name="WebIndent2" xfId="1515"/>
    <cellStyle name="WebNoBR" xfId="1516"/>
    <cellStyle name="Záhlaví 1" xfId="658"/>
    <cellStyle name="Záhlaví 2" xfId="659"/>
    <cellStyle name="zero" xfId="660"/>
    <cellStyle name="Акцент1 2" xfId="661"/>
    <cellStyle name="Акцент1 2 2" xfId="2366"/>
    <cellStyle name="Акцент1 3" xfId="1517"/>
    <cellStyle name="Акцент1 4" xfId="1518"/>
    <cellStyle name="Акцент1 4 2" xfId="2718"/>
    <cellStyle name="Акцент1 4 3" xfId="2523"/>
    <cellStyle name="Акцент1 5" xfId="3023"/>
    <cellStyle name="Акцент2 2" xfId="662"/>
    <cellStyle name="Акцент2 2 2" xfId="2367"/>
    <cellStyle name="Акцент2 3" xfId="1519"/>
    <cellStyle name="Акцент2 4" xfId="1520"/>
    <cellStyle name="Акцент2 4 2" xfId="2719"/>
    <cellStyle name="Акцент2 4 3" xfId="2524"/>
    <cellStyle name="Акцент2 5" xfId="3027"/>
    <cellStyle name="Акцент3 2" xfId="663"/>
    <cellStyle name="Акцент3 2 2" xfId="2368"/>
    <cellStyle name="Акцент3 3" xfId="1521"/>
    <cellStyle name="Акцент3 4" xfId="1522"/>
    <cellStyle name="Акцент3 4 2" xfId="2720"/>
    <cellStyle name="Акцент3 4 3" xfId="2525"/>
    <cellStyle name="Акцент3 5" xfId="3031"/>
    <cellStyle name="Акцент4 2" xfId="664"/>
    <cellStyle name="Акцент4 2 2" xfId="2369"/>
    <cellStyle name="Акцент4 3" xfId="1523"/>
    <cellStyle name="Акцент4 4" xfId="1524"/>
    <cellStyle name="Акцент4 4 2" xfId="2721"/>
    <cellStyle name="Акцент4 4 3" xfId="2526"/>
    <cellStyle name="Акцент4 5" xfId="3035"/>
    <cellStyle name="Акцент5 2" xfId="665"/>
    <cellStyle name="Акцент5 3" xfId="1525"/>
    <cellStyle name="Акцент5 4" xfId="1526"/>
    <cellStyle name="Акцент5 4 2" xfId="2722"/>
    <cellStyle name="Акцент5 4 3" xfId="2527"/>
    <cellStyle name="Акцент5 5" xfId="3039"/>
    <cellStyle name="Акцент6 2" xfId="666"/>
    <cellStyle name="Акцент6 2 2" xfId="2370"/>
    <cellStyle name="Акцент6 3" xfId="1527"/>
    <cellStyle name="Акцент6 4" xfId="1528"/>
    <cellStyle name="Акцент6 4 2" xfId="2723"/>
    <cellStyle name="Акцент6 4 3" xfId="2528"/>
    <cellStyle name="Акцент6 5" xfId="3043"/>
    <cellStyle name="Акцентування1" xfId="2907" builtinId="29" customBuiltin="1"/>
    <cellStyle name="Акцентування1 2" xfId="1529"/>
    <cellStyle name="Акцентування1 3" xfId="2371"/>
    <cellStyle name="Акцентування2" xfId="2908" builtinId="33" customBuiltin="1"/>
    <cellStyle name="Акцентування2 2" xfId="1530"/>
    <cellStyle name="Акцентування2 3" xfId="2372"/>
    <cellStyle name="Акцентування3" xfId="2909" builtinId="37" customBuiltin="1"/>
    <cellStyle name="Акцентування3 2" xfId="1531"/>
    <cellStyle name="Акцентування3 3" xfId="2373"/>
    <cellStyle name="Акцентування4" xfId="2910" builtinId="41" customBuiltin="1"/>
    <cellStyle name="Акцентування4 2" xfId="1532"/>
    <cellStyle name="Акцентування4 3" xfId="2374"/>
    <cellStyle name="Акцентування5" xfId="2911" builtinId="45" customBuiltin="1"/>
    <cellStyle name="Акцентування5 2" xfId="1533"/>
    <cellStyle name="Акцентування5 3" xfId="2375"/>
    <cellStyle name="Акцентування6" xfId="2912" builtinId="49" customBuiltin="1"/>
    <cellStyle name="Акцентування6 2" xfId="1534"/>
    <cellStyle name="Акцентування6 3" xfId="2376"/>
    <cellStyle name="Ввід" xfId="2884"/>
    <cellStyle name="Ввід 2" xfId="1535"/>
    <cellStyle name="Ввід 3" xfId="2377"/>
    <cellStyle name="Ввод  2" xfId="667"/>
    <cellStyle name="Ввод  2 2" xfId="2378"/>
    <cellStyle name="Ввод  3" xfId="1536"/>
    <cellStyle name="Ввод  4" xfId="1537"/>
    <cellStyle name="Ввод  4 2" xfId="2724"/>
    <cellStyle name="Ввод  4 3" xfId="2529"/>
    <cellStyle name="Вывод 2" xfId="668"/>
    <cellStyle name="Вывод 2 2" xfId="2379"/>
    <cellStyle name="Вывод 3" xfId="1538"/>
    <cellStyle name="Вывод 4" xfId="1539"/>
    <cellStyle name="Вывод 4 2" xfId="2725"/>
    <cellStyle name="Вывод 4 3" xfId="2530"/>
    <cellStyle name="Вывод 5" xfId="3019"/>
    <cellStyle name="Вычисление 2" xfId="669"/>
    <cellStyle name="Вычисление 2 2" xfId="2380"/>
    <cellStyle name="Вычисление 3" xfId="1540"/>
    <cellStyle name="Вычисление 4" xfId="1541"/>
    <cellStyle name="Вычисление 4 2" xfId="2726"/>
    <cellStyle name="Вычисление 4 3" xfId="2531"/>
    <cellStyle name="Вычисление 5" xfId="3020"/>
    <cellStyle name="Гарний" xfId="2455" builtinId="26" customBuiltin="1"/>
    <cellStyle name="Гиперссылка 3" xfId="1823"/>
    <cellStyle name="ДАТА" xfId="670"/>
    <cellStyle name="ДАТА 2" xfId="1542"/>
    <cellStyle name="Денджный_CPI (2)" xfId="671"/>
    <cellStyle name="Денежный 2" xfId="1543"/>
    <cellStyle name="Денежный 2 2" xfId="1824"/>
    <cellStyle name="Добре" xfId="672"/>
    <cellStyle name="Добре 2" xfId="1544"/>
    <cellStyle name="Добре 3" xfId="2381"/>
    <cellStyle name="Заголовки до таблиць в бюлетень" xfId="673"/>
    <cellStyle name="Заголовок 1" xfId="2451" builtinId="16" customBuiltin="1"/>
    <cellStyle name="Заголовок 1 2" xfId="674"/>
    <cellStyle name="Заголовок 1 2 2" xfId="2382"/>
    <cellStyle name="Заголовок 1 3" xfId="1545"/>
    <cellStyle name="Заголовок 1 4" xfId="1546"/>
    <cellStyle name="Заголовок 1 4 2" xfId="2727"/>
    <cellStyle name="Заголовок 1 4 3" xfId="2532"/>
    <cellStyle name="Заголовок 2" xfId="2452" builtinId="17" customBuiltin="1"/>
    <cellStyle name="Заголовок 2 2" xfId="675"/>
    <cellStyle name="Заголовок 2 2 2" xfId="2383"/>
    <cellStyle name="Заголовок 2 3" xfId="1547"/>
    <cellStyle name="Заголовок 2 4" xfId="1548"/>
    <cellStyle name="Заголовок 2 4 2" xfId="2728"/>
    <cellStyle name="Заголовок 2 4 3" xfId="2533"/>
    <cellStyle name="Заголовок 3" xfId="2453" builtinId="18" customBuiltin="1"/>
    <cellStyle name="Заголовок 3 2" xfId="676"/>
    <cellStyle name="Заголовок 3 2 2" xfId="2384"/>
    <cellStyle name="Заголовок 3 3" xfId="1549"/>
    <cellStyle name="Заголовок 3 4" xfId="1550"/>
    <cellStyle name="Заголовок 3 4 2" xfId="2729"/>
    <cellStyle name="Заголовок 3 4 3" xfId="2534"/>
    <cellStyle name="Заголовок 4" xfId="2454" builtinId="19" customBuiltin="1"/>
    <cellStyle name="Заголовок 4 2" xfId="677"/>
    <cellStyle name="Заголовок 4 2 2" xfId="2385"/>
    <cellStyle name="Заголовок 4 3" xfId="1551"/>
    <cellStyle name="Заголовок 4 4" xfId="1552"/>
    <cellStyle name="Заголовок 4 4 2" xfId="2730"/>
    <cellStyle name="Заголовок 4 4 3" xfId="2535"/>
    <cellStyle name="ЗАГОЛОВОК1" xfId="678"/>
    <cellStyle name="ЗАГОЛОВОК1 2" xfId="1553"/>
    <cellStyle name="ЗАГОЛОВОК2" xfId="679"/>
    <cellStyle name="ЗАГОЛОВОК2 2" xfId="1554"/>
    <cellStyle name="Звичайний" xfId="0" builtinId="0"/>
    <cellStyle name="Звичайний 2" xfId="680"/>
    <cellStyle name="Звичайний 2 2" xfId="2670"/>
    <cellStyle name="Звичайний 2 3" xfId="2536"/>
    <cellStyle name="Звичайний 3" xfId="1825"/>
    <cellStyle name="Звичайний 3 2" xfId="2655"/>
    <cellStyle name="Зв'язана клітинка" xfId="2885"/>
    <cellStyle name="Зв'язана клітинка 2" xfId="1555"/>
    <cellStyle name="Зв'язана клітинка 3" xfId="2386"/>
    <cellStyle name="Итог 2" xfId="681"/>
    <cellStyle name="Итог 2 2" xfId="2387"/>
    <cellStyle name="Итог 3" xfId="1556"/>
    <cellStyle name="Итог 4" xfId="1557"/>
    <cellStyle name="Итог 4 2" xfId="2731"/>
    <cellStyle name="Итог 4 3" xfId="2537"/>
    <cellStyle name="Итог 5" xfId="3022"/>
    <cellStyle name="ИТОГОВЫЙ" xfId="682"/>
    <cellStyle name="ИТОГОВЫЙ 2" xfId="1558"/>
    <cellStyle name="Контрольна клітинка" xfId="2886"/>
    <cellStyle name="Контрольна клітинка 2" xfId="1559"/>
    <cellStyle name="Контрольна клітинка 3" xfId="2388"/>
    <cellStyle name="Контрольная ячейка 2" xfId="683"/>
    <cellStyle name="Контрольная ячейка 3" xfId="1560"/>
    <cellStyle name="Контрольная ячейка 4" xfId="1561"/>
    <cellStyle name="Контрольная ячейка 4 2" xfId="2732"/>
    <cellStyle name="Контрольная ячейка 4 3" xfId="2538"/>
    <cellStyle name="Назва" xfId="684"/>
    <cellStyle name="Назва 2" xfId="1562"/>
    <cellStyle name="Назва 3" xfId="2389"/>
    <cellStyle name="Название 2" xfId="685"/>
    <cellStyle name="Название 2 2" xfId="2390"/>
    <cellStyle name="Название 3" xfId="1563"/>
    <cellStyle name="Название 4" xfId="1564"/>
    <cellStyle name="Название 4 2" xfId="2733"/>
    <cellStyle name="Название 4 3" xfId="2540"/>
    <cellStyle name="Название 5" xfId="2539"/>
    <cellStyle name="Нейтральний" xfId="2456" builtinId="28" customBuiltin="1"/>
    <cellStyle name="Нейтральный 2" xfId="686"/>
    <cellStyle name="Нейтральный 2 2" xfId="2391"/>
    <cellStyle name="Нейтральный 3" xfId="1565"/>
    <cellStyle name="Нейтральный 4" xfId="1566"/>
    <cellStyle name="Нейтральный 4 2" xfId="2734"/>
    <cellStyle name="Нейтральный 4 3" xfId="2541"/>
    <cellStyle name="Обчислення" xfId="2913" builtinId="22" customBuiltin="1"/>
    <cellStyle name="Обчислення 2" xfId="1567"/>
    <cellStyle name="Обчислення 3" xfId="2392"/>
    <cellStyle name="Обычный 10" xfId="687"/>
    <cellStyle name="Обычный 10 2" xfId="1568"/>
    <cellStyle name="Обычный 10 3" xfId="1895"/>
    <cellStyle name="Обычный 10 3 2" xfId="2856"/>
    <cellStyle name="Обычный 10 3 2 2" xfId="3275"/>
    <cellStyle name="Обычный 10 3 3" xfId="3010"/>
    <cellStyle name="Обычный 10 4" xfId="2393"/>
    <cellStyle name="Обычный 11" xfId="688"/>
    <cellStyle name="Обычный 11 2" xfId="1569"/>
    <cellStyle name="Обычный 11 3" xfId="2394"/>
    <cellStyle name="Обычный 12" xfId="689"/>
    <cellStyle name="Обычный 12 2" xfId="1570"/>
    <cellStyle name="Обычный 12 3" xfId="2395"/>
    <cellStyle name="Обычный 13" xfId="690"/>
    <cellStyle name="Обычный 13 2" xfId="1571"/>
    <cellStyle name="Обычный 13 3" xfId="2396"/>
    <cellStyle name="Обычный 14" xfId="691"/>
    <cellStyle name="Обычный 14 2" xfId="1572"/>
    <cellStyle name="Обычный 14 3" xfId="2397"/>
    <cellStyle name="Обычный 15" xfId="692"/>
    <cellStyle name="Обычный 15 2" xfId="1573"/>
    <cellStyle name="Обычный 15 3" xfId="2398"/>
    <cellStyle name="Обычный 16" xfId="693"/>
    <cellStyle name="Обычный 16 2" xfId="1574"/>
    <cellStyle name="Обычный 16 3" xfId="2399"/>
    <cellStyle name="Обычный 17" xfId="694"/>
    <cellStyle name="Обычный 17 2" xfId="1575"/>
    <cellStyle name="Обычный 17 3" xfId="2400"/>
    <cellStyle name="Обычный 18" xfId="695"/>
    <cellStyle name="Обычный 18 2" xfId="1576"/>
    <cellStyle name="Обычный 18 3" xfId="2401"/>
    <cellStyle name="Обычный 19" xfId="696"/>
    <cellStyle name="Обычный 19 2" xfId="1577"/>
    <cellStyle name="Обычный 19 2 2" xfId="2735"/>
    <cellStyle name="Обычный 19 2 3" xfId="2542"/>
    <cellStyle name="Обычный 2" xfId="697"/>
    <cellStyle name="Обычный 2 10" xfId="1578"/>
    <cellStyle name="Обычный 2 11" xfId="1579"/>
    <cellStyle name="Обычный 2 12" xfId="1580"/>
    <cellStyle name="Обычный 2 13" xfId="1581"/>
    <cellStyle name="Обычный 2 14" xfId="1582"/>
    <cellStyle name="Обычный 2 15" xfId="1583"/>
    <cellStyle name="Обычный 2 16" xfId="1584"/>
    <cellStyle name="Обычный 2 17" xfId="1585"/>
    <cellStyle name="Обычный 2 18" xfId="1826"/>
    <cellStyle name="Обычный 2 19" xfId="1827"/>
    <cellStyle name="Обычный 2 2" xfId="698"/>
    <cellStyle name="Обычный 2 2 2" xfId="699"/>
    <cellStyle name="Обычный 2 2 2 2" xfId="1586"/>
    <cellStyle name="Обычный 2 2 2 3" xfId="1587"/>
    <cellStyle name="Обычный 2 2 3" xfId="700"/>
    <cellStyle name="Обычный 2 2 3 2" xfId="1588"/>
    <cellStyle name="Обычный 2 2 3 3" xfId="2403"/>
    <cellStyle name="Обычный 2 2 4" xfId="701"/>
    <cellStyle name="Обычный 2 2 4 2" xfId="1589"/>
    <cellStyle name="Обычный 2 2 4 3" xfId="2404"/>
    <cellStyle name="Обычный 2 2 5" xfId="702"/>
    <cellStyle name="Обычный 2 2 5 2" xfId="1590"/>
    <cellStyle name="Обычный 2 2 5 3" xfId="2405"/>
    <cellStyle name="Обычный 2 2 6" xfId="703"/>
    <cellStyle name="Обычный 2 2 6 2" xfId="1591"/>
    <cellStyle name="Обычный 2 2 6 3" xfId="2406"/>
    <cellStyle name="Обычный 2 2 7" xfId="704"/>
    <cellStyle name="Обычный 2 2 7 2" xfId="1592"/>
    <cellStyle name="Обычный 2 2 7 3" xfId="2407"/>
    <cellStyle name="Обычный 2 2 8" xfId="1593"/>
    <cellStyle name="Обычный 2 2 9" xfId="2402"/>
    <cellStyle name="Обычный 2 2_004 витрати на закупівлю імпортованого газу" xfId="1594"/>
    <cellStyle name="Обычный 2 23" xfId="1896"/>
    <cellStyle name="Обычный 2 3" xfId="705"/>
    <cellStyle name="Обычный 2 3 2" xfId="1595"/>
    <cellStyle name="Обычный 2 3 3" xfId="1828"/>
    <cellStyle name="Обычный 2 3 3 2" xfId="1829"/>
    <cellStyle name="Обычный 2 3 3 2 2" xfId="2838"/>
    <cellStyle name="Обычный 2 3 3 2 2 2" xfId="3257"/>
    <cellStyle name="Обычный 2 3 3 2 3" xfId="2640"/>
    <cellStyle name="Обычный 2 3 3 2 3 2" xfId="3147"/>
    <cellStyle name="Обычный 2 3 3 2 4" xfId="2993"/>
    <cellStyle name="Обычный 2 3 3 3" xfId="2837"/>
    <cellStyle name="Обычный 2 3 3 3 2" xfId="3256"/>
    <cellStyle name="Обычный 2 3 3 4" xfId="2543"/>
    <cellStyle name="Обычный 2 3 3 4 2" xfId="3069"/>
    <cellStyle name="Обычный 2 3 3 5" xfId="2992"/>
    <cellStyle name="Обычный 2 3 4" xfId="2408"/>
    <cellStyle name="Обычный 2 3 4 2" xfId="2859"/>
    <cellStyle name="Обычный 2 3 4 3" xfId="2656"/>
    <cellStyle name="Обычный 2 3 4 3 2" xfId="3161"/>
    <cellStyle name="Обычный 2 4" xfId="706"/>
    <cellStyle name="Обычный 2 4 2" xfId="1596"/>
    <cellStyle name="Обычный 2 4 3" xfId="2409"/>
    <cellStyle name="Обычный 2 5" xfId="707"/>
    <cellStyle name="Обычный 2 5 2" xfId="1597"/>
    <cellStyle name="Обычный 2 5 3" xfId="2410"/>
    <cellStyle name="Обычный 2 6" xfId="708"/>
    <cellStyle name="Обычный 2 6 2" xfId="1598"/>
    <cellStyle name="Обычный 2 6 3" xfId="2411"/>
    <cellStyle name="Обычный 2 7" xfId="709"/>
    <cellStyle name="Обычный 2 7 2" xfId="1599"/>
    <cellStyle name="Обычный 2 7 3" xfId="2412"/>
    <cellStyle name="Обычный 2 8" xfId="1600"/>
    <cellStyle name="Обычный 2 9" xfId="1601"/>
    <cellStyle name="Обычный 2_2604-2010" xfId="1602"/>
    <cellStyle name="Обычный 20" xfId="710"/>
    <cellStyle name="Обычный 20 2" xfId="1603"/>
    <cellStyle name="Обычный 20 3" xfId="2413"/>
    <cellStyle name="Обычный 21" xfId="711"/>
    <cellStyle name="Обычный 21 2" xfId="1604"/>
    <cellStyle name="Обычный 21 3" xfId="2414"/>
    <cellStyle name="Обычный 22" xfId="712"/>
    <cellStyle name="Обычный 22 2" xfId="1605"/>
    <cellStyle name="Обычный 23" xfId="713"/>
    <cellStyle name="Обычный 23 2" xfId="1606"/>
    <cellStyle name="Обычный 24" xfId="714"/>
    <cellStyle name="Обычный 24 2" xfId="1607"/>
    <cellStyle name="Обычный 25" xfId="715"/>
    <cellStyle name="Обычный 25 2" xfId="1608"/>
    <cellStyle name="Обычный 26" xfId="716"/>
    <cellStyle name="Обычный 26 2" xfId="1609"/>
    <cellStyle name="Обычный 27" xfId="717"/>
    <cellStyle name="Обычный 27 2" xfId="1610"/>
    <cellStyle name="Обычный 28" xfId="718"/>
    <cellStyle name="Обычный 28 2" xfId="1611"/>
    <cellStyle name="Обычный 29" xfId="719"/>
    <cellStyle name="Обычный 29 2" xfId="1612"/>
    <cellStyle name="Обычный 3" xfId="720"/>
    <cellStyle name="Обычный 3 10" xfId="1613"/>
    <cellStyle name="Обычный 3 10 2" xfId="1830"/>
    <cellStyle name="Обычный 3 10 2 2" xfId="2839"/>
    <cellStyle name="Обычный 3 10 2 2 2" xfId="3258"/>
    <cellStyle name="Обычный 3 10 2 3" xfId="2641"/>
    <cellStyle name="Обычный 3 10 2 3 2" xfId="3148"/>
    <cellStyle name="Обычный 3 10 2 4" xfId="2994"/>
    <cellStyle name="Обычный 3 10 3" xfId="2736"/>
    <cellStyle name="Обычный 3 10 4" xfId="2545"/>
    <cellStyle name="Обычный 3 10 4 2" xfId="3070"/>
    <cellStyle name="Обычный 3 11" xfId="1614"/>
    <cellStyle name="Обычный 3 11 2" xfId="1831"/>
    <cellStyle name="Обычный 3 11 2 2" xfId="2840"/>
    <cellStyle name="Обычный 3 11 2 2 2" xfId="3259"/>
    <cellStyle name="Обычный 3 11 2 3" xfId="2642"/>
    <cellStyle name="Обычный 3 11 2 3 2" xfId="3149"/>
    <cellStyle name="Обычный 3 11 2 4" xfId="2995"/>
    <cellStyle name="Обычный 3 11 3" xfId="2737"/>
    <cellStyle name="Обычный 3 11 4" xfId="2546"/>
    <cellStyle name="Обычный 3 11 4 2" xfId="3071"/>
    <cellStyle name="Обычный 3 12" xfId="1615"/>
    <cellStyle name="Обычный 3 12 2" xfId="1832"/>
    <cellStyle name="Обычный 3 12 2 2" xfId="2841"/>
    <cellStyle name="Обычный 3 12 2 2 2" xfId="3260"/>
    <cellStyle name="Обычный 3 12 2 3" xfId="2643"/>
    <cellStyle name="Обычный 3 12 2 3 2" xfId="3150"/>
    <cellStyle name="Обычный 3 12 2 4" xfId="2996"/>
    <cellStyle name="Обычный 3 12 3" xfId="2738"/>
    <cellStyle name="Обычный 3 12 4" xfId="2547"/>
    <cellStyle name="Обычный 3 12 4 2" xfId="3072"/>
    <cellStyle name="Обычный 3 13" xfId="1616"/>
    <cellStyle name="Обычный 3 13 2" xfId="1833"/>
    <cellStyle name="Обычный 3 13 2 2" xfId="2842"/>
    <cellStyle name="Обычный 3 13 2 2 2" xfId="3261"/>
    <cellStyle name="Обычный 3 13 2 3" xfId="2644"/>
    <cellStyle name="Обычный 3 13 2 3 2" xfId="3151"/>
    <cellStyle name="Обычный 3 13 2 4" xfId="2997"/>
    <cellStyle name="Обычный 3 13 3" xfId="2739"/>
    <cellStyle name="Обычный 3 13 4" xfId="2548"/>
    <cellStyle name="Обычный 3 13 4 2" xfId="3073"/>
    <cellStyle name="Обычный 3 14" xfId="1617"/>
    <cellStyle name="Обычный 3 14 2" xfId="1618"/>
    <cellStyle name="Обычный 3 14 3" xfId="1619"/>
    <cellStyle name="Обычный 3 14_004 витрати на закупівлю імпортованого газу" xfId="1620"/>
    <cellStyle name="Обычный 3 15" xfId="1621"/>
    <cellStyle name="Обычный 3 15 2" xfId="2740"/>
    <cellStyle name="Обычный 3 15 3" xfId="2549"/>
    <cellStyle name="Обычный 3 16" xfId="1897"/>
    <cellStyle name="Обычный 3 17" xfId="1898"/>
    <cellStyle name="Обычный 3 18" xfId="2658"/>
    <cellStyle name="Обычный 3 19" xfId="2544"/>
    <cellStyle name="Обычный 3 2" xfId="721"/>
    <cellStyle name="Обычный 3 2 2" xfId="722"/>
    <cellStyle name="Обычный 3 2 2 2" xfId="1622"/>
    <cellStyle name="Обычный 3 2 2 3" xfId="1834"/>
    <cellStyle name="Обычный 3 2 2 4" xfId="2415"/>
    <cellStyle name="Обычный 3 2 3" xfId="1623"/>
    <cellStyle name="Обычный 3 2_borg_010609_rab22" xfId="723"/>
    <cellStyle name="Обычный 3 20" xfId="2914"/>
    <cellStyle name="Обычный 3 3" xfId="1624"/>
    <cellStyle name="Обычный 3 3 2" xfId="1899"/>
    <cellStyle name="Обычный 3 4" xfId="1625"/>
    <cellStyle name="Обычный 3 4 2" xfId="1835"/>
    <cellStyle name="Обычный 3 4 2 2" xfId="2843"/>
    <cellStyle name="Обычный 3 4 2 2 2" xfId="3262"/>
    <cellStyle name="Обычный 3 4 2 3" xfId="2645"/>
    <cellStyle name="Обычный 3 4 2 3 2" xfId="3152"/>
    <cellStyle name="Обычный 3 4 2 4" xfId="2998"/>
    <cellStyle name="Обычный 3 4 3" xfId="2741"/>
    <cellStyle name="Обычный 3 4 4" xfId="2550"/>
    <cellStyle name="Обычный 3 4 4 2" xfId="3074"/>
    <cellStyle name="Обычный 3 5" xfId="1626"/>
    <cellStyle name="Обычный 3 5 2" xfId="1836"/>
    <cellStyle name="Обычный 3 5 2 2" xfId="2844"/>
    <cellStyle name="Обычный 3 5 2 2 2" xfId="3263"/>
    <cellStyle name="Обычный 3 5 2 3" xfId="2646"/>
    <cellStyle name="Обычный 3 5 2 3 2" xfId="3153"/>
    <cellStyle name="Обычный 3 5 2 4" xfId="2999"/>
    <cellStyle name="Обычный 3 5 3" xfId="2742"/>
    <cellStyle name="Обычный 3 5 4" xfId="2551"/>
    <cellStyle name="Обычный 3 5 4 2" xfId="3075"/>
    <cellStyle name="Обычный 3 6" xfId="1627"/>
    <cellStyle name="Обычный 3 6 2" xfId="1837"/>
    <cellStyle name="Обычный 3 6 2 2" xfId="2845"/>
    <cellStyle name="Обычный 3 6 2 2 2" xfId="3264"/>
    <cellStyle name="Обычный 3 6 2 3" xfId="2647"/>
    <cellStyle name="Обычный 3 6 2 3 2" xfId="3154"/>
    <cellStyle name="Обычный 3 6 2 4" xfId="3000"/>
    <cellStyle name="Обычный 3 6 3" xfId="2743"/>
    <cellStyle name="Обычный 3 6 4" xfId="2552"/>
    <cellStyle name="Обычный 3 6 4 2" xfId="3076"/>
    <cellStyle name="Обычный 3 7" xfId="1628"/>
    <cellStyle name="Обычный 3 7 2" xfId="1838"/>
    <cellStyle name="Обычный 3 7 2 2" xfId="2846"/>
    <cellStyle name="Обычный 3 7 2 2 2" xfId="3265"/>
    <cellStyle name="Обычный 3 7 2 3" xfId="2648"/>
    <cellStyle name="Обычный 3 7 2 3 2" xfId="3155"/>
    <cellStyle name="Обычный 3 7 2 4" xfId="3001"/>
    <cellStyle name="Обычный 3 7 3" xfId="2744"/>
    <cellStyle name="Обычный 3 7 4" xfId="2553"/>
    <cellStyle name="Обычный 3 7 4 2" xfId="3077"/>
    <cellStyle name="Обычный 3 8" xfId="1629"/>
    <cellStyle name="Обычный 3 8 2" xfId="1839"/>
    <cellStyle name="Обычный 3 8 2 2" xfId="2847"/>
    <cellStyle name="Обычный 3 8 2 2 2" xfId="3266"/>
    <cellStyle name="Обычный 3 8 2 3" xfId="2649"/>
    <cellStyle name="Обычный 3 8 2 3 2" xfId="3156"/>
    <cellStyle name="Обычный 3 8 2 4" xfId="3002"/>
    <cellStyle name="Обычный 3 8 3" xfId="2745"/>
    <cellStyle name="Обычный 3 8 4" xfId="2554"/>
    <cellStyle name="Обычный 3 8 4 2" xfId="3078"/>
    <cellStyle name="Обычный 3 9" xfId="1630"/>
    <cellStyle name="Обычный 3 9 2" xfId="1840"/>
    <cellStyle name="Обычный 3 9 2 2" xfId="2848"/>
    <cellStyle name="Обычный 3 9 2 2 2" xfId="3267"/>
    <cellStyle name="Обычный 3 9 2 3" xfId="2650"/>
    <cellStyle name="Обычный 3 9 2 3 2" xfId="3157"/>
    <cellStyle name="Обычный 3 9 2 4" xfId="3003"/>
    <cellStyle name="Обычный 3 9 3" xfId="2746"/>
    <cellStyle name="Обычный 3 9 4" xfId="2555"/>
    <cellStyle name="Обычный 3 9 4 2" xfId="3079"/>
    <cellStyle name="Обычный 3_% Золотые ворота" xfId="1631"/>
    <cellStyle name="Обычный 30" xfId="724"/>
    <cellStyle name="Обычный 30 2" xfId="1632"/>
    <cellStyle name="Обычный 31" xfId="725"/>
    <cellStyle name="Обычный 31 2" xfId="1633"/>
    <cellStyle name="Обычный 32" xfId="726"/>
    <cellStyle name="Обычный 32 2" xfId="1634"/>
    <cellStyle name="Обычный 33" xfId="727"/>
    <cellStyle name="Обычный 33 2" xfId="1635"/>
    <cellStyle name="Обычный 34" xfId="728"/>
    <cellStyle name="Обычный 34 2" xfId="1636"/>
    <cellStyle name="Обычный 35" xfId="729"/>
    <cellStyle name="Обычный 35 2" xfId="1637"/>
    <cellStyle name="Обычный 36" xfId="730"/>
    <cellStyle name="Обычный 36 2" xfId="1638"/>
    <cellStyle name="Обычный 36 3" xfId="2416"/>
    <cellStyle name="Обычный 37" xfId="731"/>
    <cellStyle name="Обычный 37 2" xfId="1639"/>
    <cellStyle name="Обычный 38" xfId="732"/>
    <cellStyle name="Обычный 38 2" xfId="1640"/>
    <cellStyle name="Обычный 39" xfId="733"/>
    <cellStyle name="Обычный 39 2" xfId="1641"/>
    <cellStyle name="Обычный 4" xfId="734"/>
    <cellStyle name="Обычный 4 2" xfId="735"/>
    <cellStyle name="Обычный 4 2 2" xfId="1642"/>
    <cellStyle name="Обычный 4 2 2 2" xfId="1841"/>
    <cellStyle name="Обычный 4 3" xfId="736"/>
    <cellStyle name="Обычный 4 3 2" xfId="1900"/>
    <cellStyle name="Обычный 4 3 3" xfId="2417"/>
    <cellStyle name="Обычный 4 4" xfId="737"/>
    <cellStyle name="Обычный 4 5" xfId="1842"/>
    <cellStyle name="Обычный 4 6" xfId="2556"/>
    <cellStyle name="Обычный 4_BOP Tables for NBU_103011" xfId="738"/>
    <cellStyle name="Обычный 40" xfId="739"/>
    <cellStyle name="Обычный 40 2" xfId="1643"/>
    <cellStyle name="Обычный 41" xfId="740"/>
    <cellStyle name="Обычный 41 2" xfId="1644"/>
    <cellStyle name="Обычный 42" xfId="741"/>
    <cellStyle name="Обычный 42 2" xfId="1645"/>
    <cellStyle name="Обычный 42 3" xfId="2418"/>
    <cellStyle name="Обычный 43" xfId="785"/>
    <cellStyle name="Обычный 43 2" xfId="1901"/>
    <cellStyle name="Обычный 43 3" xfId="2419"/>
    <cellStyle name="Обычный 44" xfId="786"/>
    <cellStyle name="Обычный 44 2" xfId="1843"/>
    <cellStyle name="Обычный 44 2 2" xfId="2421"/>
    <cellStyle name="Обычный 44 2 2 2" xfId="2860"/>
    <cellStyle name="Обычный 44 2 2 2 2" xfId="3278"/>
    <cellStyle name="Обычный 44 2 2 3" xfId="3011"/>
    <cellStyle name="Обычный 44 2 3" xfId="2849"/>
    <cellStyle name="Обычный 44 2 3 2" xfId="3268"/>
    <cellStyle name="Обычный 44 2 4" xfId="2651"/>
    <cellStyle name="Обычный 44 2 4 2" xfId="3158"/>
    <cellStyle name="Обычный 44 2 5" xfId="3004"/>
    <cellStyle name="Обычный 44 3" xfId="2420"/>
    <cellStyle name="Обычный 44 4" xfId="2671"/>
    <cellStyle name="Обычный 44 4 2" xfId="3169"/>
    <cellStyle name="Обычный 44 5" xfId="2557"/>
    <cellStyle name="Обычный 44 5 2" xfId="3080"/>
    <cellStyle name="Обычный 44 6" xfId="2919"/>
    <cellStyle name="Обычный 45" xfId="742"/>
    <cellStyle name="Обычный 45 2" xfId="1646"/>
    <cellStyle name="Обычный 46" xfId="743"/>
    <cellStyle name="Обычный 46 2" xfId="1647"/>
    <cellStyle name="Обычный 47" xfId="744"/>
    <cellStyle name="Обычный 47 2" xfId="1648"/>
    <cellStyle name="Обычный 48" xfId="745"/>
    <cellStyle name="Обычный 48 2" xfId="1649"/>
    <cellStyle name="Обычный 49" xfId="746"/>
    <cellStyle name="Обычный 49 2" xfId="1650"/>
    <cellStyle name="Обычный 5" xfId="747"/>
    <cellStyle name="Обычный 5 2" xfId="748"/>
    <cellStyle name="Обычный 5 2 2" xfId="1651"/>
    <cellStyle name="Обычный 5 2 2 2" xfId="1844"/>
    <cellStyle name="Обычный 5 3" xfId="749"/>
    <cellStyle name="Обычный 5 3 2" xfId="2422"/>
    <cellStyle name="Обычный 5 4" xfId="1845"/>
    <cellStyle name="Обычный 50" xfId="750"/>
    <cellStyle name="Обычный 50 2" xfId="1652"/>
    <cellStyle name="Обычный 51" xfId="751"/>
    <cellStyle name="Обычный 51 2" xfId="1653"/>
    <cellStyle name="Обычный 52" xfId="752"/>
    <cellStyle name="Обычный 52 2" xfId="1654"/>
    <cellStyle name="Обычный 53" xfId="753"/>
    <cellStyle name="Обычный 53 2" xfId="1655"/>
    <cellStyle name="Обычный 54" xfId="754"/>
    <cellStyle name="Обычный 54 2" xfId="1656"/>
    <cellStyle name="Обычный 55" xfId="1657"/>
    <cellStyle name="Обычный 55 2" xfId="1846"/>
    <cellStyle name="Обычный 55 3" xfId="2747"/>
    <cellStyle name="Обычный 56" xfId="1658"/>
    <cellStyle name="Обычный 56 2" xfId="1847"/>
    <cellStyle name="Обычный 56 3" xfId="2748"/>
    <cellStyle name="Обычный 57" xfId="1659"/>
    <cellStyle name="Обычный 57 2" xfId="2749"/>
    <cellStyle name="Обычный 57 3" xfId="2558"/>
    <cellStyle name="Обычный 58" xfId="1660"/>
    <cellStyle name="Обычный 58 2" xfId="2424"/>
    <cellStyle name="Обычный 58 2 2" xfId="2862"/>
    <cellStyle name="Обычный 58 2 2 2" xfId="3280"/>
    <cellStyle name="Обычный 58 2 3" xfId="3013"/>
    <cellStyle name="Обычный 58 3" xfId="2423"/>
    <cellStyle name="Обычный 58 3 2" xfId="2861"/>
    <cellStyle name="Обычный 58 3 2 2" xfId="3279"/>
    <cellStyle name="Обычный 58 3 3" xfId="3012"/>
    <cellStyle name="Обычный 58 4" xfId="2750"/>
    <cellStyle name="Обычный 58 4 2" xfId="3179"/>
    <cellStyle name="Обычный 58 5" xfId="2559"/>
    <cellStyle name="Обычный 58 6" xfId="2920"/>
    <cellStyle name="Обычный 59" xfId="1661"/>
    <cellStyle name="Обычный 59 2" xfId="2426"/>
    <cellStyle name="Обычный 59 2 2" xfId="2864"/>
    <cellStyle name="Обычный 59 2 2 2" xfId="3282"/>
    <cellStyle name="Обычный 59 2 3" xfId="3015"/>
    <cellStyle name="Обычный 59 3" xfId="2425"/>
    <cellStyle name="Обычный 59 3 2" xfId="2863"/>
    <cellStyle name="Обычный 59 3 2 2" xfId="3281"/>
    <cellStyle name="Обычный 59 3 3" xfId="3014"/>
    <cellStyle name="Обычный 59 4" xfId="2751"/>
    <cellStyle name="Обычный 59 4 2" xfId="3180"/>
    <cellStyle name="Обычный 59 5" xfId="2560"/>
    <cellStyle name="Обычный 59 6" xfId="2921"/>
    <cellStyle name="Обычный 6" xfId="755"/>
    <cellStyle name="Обычный 6 2" xfId="756"/>
    <cellStyle name="Обычный 6 2 2" xfId="1662"/>
    <cellStyle name="Обычный 6 2 2 2" xfId="1848"/>
    <cellStyle name="Обычный 6 2 3" xfId="1849"/>
    <cellStyle name="Обычный 6 2 4" xfId="2427"/>
    <cellStyle name="Обычный 6 3" xfId="1663"/>
    <cellStyle name="Обычный 6 3 2" xfId="2752"/>
    <cellStyle name="Обычный 6 3 3" xfId="2561"/>
    <cellStyle name="Обычный 6 4" xfId="1664"/>
    <cellStyle name="Обычный 6 5" xfId="1850"/>
    <cellStyle name="Обычный 6_ZB_3KV_2014" xfId="2428"/>
    <cellStyle name="Обычный 60" xfId="1665"/>
    <cellStyle name="Обычный 60 2" xfId="2430"/>
    <cellStyle name="Обычный 60 2 2" xfId="2866"/>
    <cellStyle name="Обычный 60 2 2 2" xfId="3284"/>
    <cellStyle name="Обычный 60 2 3" xfId="3017"/>
    <cellStyle name="Обычный 60 3" xfId="2429"/>
    <cellStyle name="Обычный 60 3 2" xfId="2865"/>
    <cellStyle name="Обычный 60 3 2 2" xfId="3283"/>
    <cellStyle name="Обычный 60 3 3" xfId="3016"/>
    <cellStyle name="Обычный 60 4" xfId="2753"/>
    <cellStyle name="Обычный 60 4 2" xfId="3181"/>
    <cellStyle name="Обычный 60 5" xfId="2562"/>
    <cellStyle name="Обычный 60 6" xfId="2922"/>
    <cellStyle name="Обычный 61" xfId="1851"/>
    <cellStyle name="Обычный 61 2" xfId="2431"/>
    <cellStyle name="Обычный 62" xfId="1852"/>
    <cellStyle name="Обычный 62 2" xfId="2432"/>
    <cellStyle name="Обычный 63" xfId="1853"/>
    <cellStyle name="Обычный 63 2" xfId="2433"/>
    <cellStyle name="Обычный 63 3" xfId="2850"/>
    <cellStyle name="Обычный 63 3 2" xfId="3269"/>
    <cellStyle name="Обычный 63 4" xfId="2622"/>
    <cellStyle name="Обычный 63 4 2" xfId="3129"/>
    <cellStyle name="Обычный 63 5" xfId="3005"/>
    <cellStyle name="Обычный 64" xfId="1854"/>
    <cellStyle name="Обычный 64 2" xfId="2851"/>
    <cellStyle name="Обычный 64 2 2" xfId="3270"/>
    <cellStyle name="Обычный 64 3" xfId="2652"/>
    <cellStyle name="Обычный 64 3 2" xfId="3159"/>
    <cellStyle name="Обычный 64 4" xfId="3006"/>
    <cellStyle name="Обычный 65" xfId="2653"/>
    <cellStyle name="Обычный 66" xfId="2654"/>
    <cellStyle name="Обычный 66 2" xfId="3160"/>
    <cellStyle name="Обычный 67" xfId="2657"/>
    <cellStyle name="Обычный 67 2" xfId="3162"/>
    <cellStyle name="Обычный 68" xfId="2659"/>
    <cellStyle name="Обычный 68 2" xfId="3163"/>
    <cellStyle name="Обычный 69" xfId="2811"/>
    <cellStyle name="Обычный 69 2" xfId="3230"/>
    <cellStyle name="Обычный 7" xfId="757"/>
    <cellStyle name="Обычный 7 2" xfId="1666"/>
    <cellStyle name="Обычный 7 2 2" xfId="1855"/>
    <cellStyle name="Обычный 7 2 3" xfId="2563"/>
    <cellStyle name="Обычный 7 3" xfId="1856"/>
    <cellStyle name="Обычный 70" xfId="2867"/>
    <cellStyle name="Обычный 71" xfId="2877"/>
    <cellStyle name="Обычный 72" xfId="2878"/>
    <cellStyle name="Обычный 73" xfId="2879"/>
    <cellStyle name="Обычный 74" xfId="2880"/>
    <cellStyle name="Обычный 75" xfId="2881"/>
    <cellStyle name="Обычный 76" xfId="2882"/>
    <cellStyle name="Обычный 77" xfId="2883"/>
    <cellStyle name="Обычный 78" xfId="2888"/>
    <cellStyle name="Обычный 8" xfId="758"/>
    <cellStyle name="Обычный 8 2" xfId="1667"/>
    <cellStyle name="Обычный 8 3" xfId="2434"/>
    <cellStyle name="Обычный 9" xfId="759"/>
    <cellStyle name="Обычный 9 2" xfId="1668"/>
    <cellStyle name="Обычный 9 2 2" xfId="2754"/>
    <cellStyle name="Обычный 9 2 3" xfId="2564"/>
    <cellStyle name="Обычный 9 3" xfId="2435"/>
    <cellStyle name="Обычный_Forec table IMF style 39" xfId="760"/>
    <cellStyle name="Підсумок" xfId="2915" builtinId="25" customBuiltin="1"/>
    <cellStyle name="Підсумок 2" xfId="1669"/>
    <cellStyle name="Підсумок 3" xfId="2436"/>
    <cellStyle name="Плохой 2" xfId="761"/>
    <cellStyle name="Плохой 2 2" xfId="2437"/>
    <cellStyle name="Плохой 3" xfId="1670"/>
    <cellStyle name="Плохой 4" xfId="1671"/>
    <cellStyle name="Плохой 4 2" xfId="2755"/>
    <cellStyle name="Плохой 4 3" xfId="2565"/>
    <cellStyle name="Плохой 5" xfId="3018"/>
    <cellStyle name="Поганий" xfId="2916" builtinId="27" customBuiltin="1"/>
    <cellStyle name="Поганий 2" xfId="1672"/>
    <cellStyle name="Поганий 3" xfId="2438"/>
    <cellStyle name="Пояснение 2" xfId="762"/>
    <cellStyle name="Пояснение 3" xfId="1673"/>
    <cellStyle name="Пояснение 4" xfId="1674"/>
    <cellStyle name="Пояснение 4 2" xfId="2756"/>
    <cellStyle name="Пояснение 4 3" xfId="2566"/>
    <cellStyle name="Пояснение 5" xfId="3021"/>
    <cellStyle name="Примечание 2" xfId="763"/>
    <cellStyle name="Примечание 2 2" xfId="1857"/>
    <cellStyle name="Примечание 2 3" xfId="2439"/>
    <cellStyle name="Примечание 3" xfId="1675"/>
    <cellStyle name="Примечание 3 2" xfId="1858"/>
    <cellStyle name="Примечание 3 3" xfId="2757"/>
    <cellStyle name="Примечание 4" xfId="764"/>
    <cellStyle name="Примечание 4 2" xfId="1859"/>
    <cellStyle name="Примечание 4 2 2" xfId="2441"/>
    <cellStyle name="Примечание 4 3" xfId="2440"/>
    <cellStyle name="Примечание 5" xfId="2442"/>
    <cellStyle name="Примечание 6" xfId="2876"/>
    <cellStyle name="Примітка" xfId="765"/>
    <cellStyle name="Примітка 2" xfId="1676"/>
    <cellStyle name="Примітка 3" xfId="2443"/>
    <cellStyle name="Процентный 2" xfId="766"/>
    <cellStyle name="Процентный 2 10" xfId="1677"/>
    <cellStyle name="Процентный 2 11" xfId="1678"/>
    <cellStyle name="Процентный 2 12" xfId="1679"/>
    <cellStyle name="Процентный 2 13" xfId="1680"/>
    <cellStyle name="Процентный 2 14" xfId="1681"/>
    <cellStyle name="Процентный 2 15" xfId="1682"/>
    <cellStyle name="Процентный 2 16" xfId="1683"/>
    <cellStyle name="Процентный 2 17" xfId="1860"/>
    <cellStyle name="Процентный 2 2" xfId="767"/>
    <cellStyle name="Процентный 2 3" xfId="768"/>
    <cellStyle name="Процентный 2 4" xfId="769"/>
    <cellStyle name="Процентный 2 5" xfId="770"/>
    <cellStyle name="Процентный 2 6" xfId="771"/>
    <cellStyle name="Процентный 2 7" xfId="772"/>
    <cellStyle name="Процентный 2 8" xfId="1684"/>
    <cellStyle name="Процентный 2 9" xfId="1685"/>
    <cellStyle name="Процентный 3" xfId="773"/>
    <cellStyle name="Процентный 3 2" xfId="2444"/>
    <cellStyle name="Процентный 4" xfId="787"/>
    <cellStyle name="Процентный 4 2" xfId="1686"/>
    <cellStyle name="Процентный 4 2 2" xfId="1687"/>
    <cellStyle name="Процентный 4 2 3" xfId="1688"/>
    <cellStyle name="Процентный 4 3" xfId="1689"/>
    <cellStyle name="Процентный 4 4" xfId="1690"/>
    <cellStyle name="Процентный 4 5" xfId="1691"/>
    <cellStyle name="Процентный 5" xfId="1692"/>
    <cellStyle name="Процентный 5 2" xfId="2758"/>
    <cellStyle name="Процентный 5 3" xfId="2567"/>
    <cellStyle name="Процентный 6" xfId="1693"/>
    <cellStyle name="Процентный 7" xfId="1861"/>
    <cellStyle name="Процентный 8" xfId="1862"/>
    <cellStyle name="Результат" xfId="2917" builtinId="21" customBuiltin="1"/>
    <cellStyle name="Результат 2" xfId="1694"/>
    <cellStyle name="Результат 3" xfId="2445"/>
    <cellStyle name="РівеньРядків_2 3" xfId="788"/>
    <cellStyle name="РівеньСтовпців_1 2" xfId="789"/>
    <cellStyle name="Связанная ячейка 2" xfId="774"/>
    <cellStyle name="Связанная ячейка 2 2" xfId="2446"/>
    <cellStyle name="Связанная ячейка 3" xfId="1695"/>
    <cellStyle name="Связанная ячейка 4" xfId="1696"/>
    <cellStyle name="Связанная ячейка 4 2" xfId="2759"/>
    <cellStyle name="Связанная ячейка 4 3" xfId="2568"/>
    <cellStyle name="Середній" xfId="775"/>
    <cellStyle name="Середній 2" xfId="1697"/>
    <cellStyle name="Середній 3" xfId="2447"/>
    <cellStyle name="Стиль 1" xfId="776"/>
    <cellStyle name="Стиль 1 2" xfId="1698"/>
    <cellStyle name="Стиль 1 2 2" xfId="2760"/>
    <cellStyle name="Стиль 1 2 3" xfId="2569"/>
    <cellStyle name="Стиль 1 3" xfId="1699"/>
    <cellStyle name="Стиль 1 4" xfId="1700"/>
    <cellStyle name="Стиль 1 5" xfId="1701"/>
    <cellStyle name="Стиль 1 6" xfId="1702"/>
    <cellStyle name="Стиль 1 7" xfId="1703"/>
    <cellStyle name="ТЕКСТ" xfId="777"/>
    <cellStyle name="ТЕКСТ 2" xfId="1704"/>
    <cellStyle name="Текст попередження" xfId="2887"/>
    <cellStyle name="Текст попередження 2" xfId="1705"/>
    <cellStyle name="Текст попередження 3" xfId="2448"/>
    <cellStyle name="Текст пояснення" xfId="2918" builtinId="53" customBuiltin="1"/>
    <cellStyle name="Текст пояснення 2" xfId="1706"/>
    <cellStyle name="Текст пояснення 3" xfId="2449"/>
    <cellStyle name="Текст предупреждения 2" xfId="778"/>
    <cellStyle name="Текст предупреждения 3" xfId="1707"/>
    <cellStyle name="Текст предупреждения 4" xfId="1708"/>
    <cellStyle name="Текст предупреждения 4 2" xfId="2761"/>
    <cellStyle name="Текст предупреждения 4 3" xfId="2570"/>
    <cellStyle name="Тысячи [0]_1.62" xfId="1709"/>
    <cellStyle name="Тысячи_1.62" xfId="1710"/>
    <cellStyle name="УровеньСтолб_1_Структура державного боргу" xfId="1711"/>
    <cellStyle name="УровеньСтрок_1_Структура державного боргу" xfId="1712"/>
    <cellStyle name="ФИКСИРОВАННЫЙ" xfId="779"/>
    <cellStyle name="Финансовый 10" xfId="1863"/>
    <cellStyle name="Финансовый 2" xfId="780"/>
    <cellStyle name="Финансовый 2 10" xfId="1713"/>
    <cellStyle name="Финансовый 2 10 2" xfId="1714"/>
    <cellStyle name="Финансовый 2 10 2 2" xfId="2763"/>
    <cellStyle name="Финансовый 2 10 2 2 2" xfId="3183"/>
    <cellStyle name="Финансовый 2 10 2 3" xfId="2573"/>
    <cellStyle name="Финансовый 2 10 2 3 2" xfId="3082"/>
    <cellStyle name="Финансовый 2 10 2 4" xfId="2924"/>
    <cellStyle name="Финансовый 2 10 3" xfId="1715"/>
    <cellStyle name="Финансовый 2 10 3 2" xfId="2764"/>
    <cellStyle name="Финансовый 2 10 3 2 2" xfId="3184"/>
    <cellStyle name="Финансовый 2 10 3 3" xfId="2574"/>
    <cellStyle name="Финансовый 2 10 3 3 2" xfId="3083"/>
    <cellStyle name="Финансовый 2 10 3 4" xfId="2925"/>
    <cellStyle name="Финансовый 2 10 4" xfId="2762"/>
    <cellStyle name="Финансовый 2 10 4 2" xfId="3182"/>
    <cellStyle name="Финансовый 2 10 5" xfId="2572"/>
    <cellStyle name="Финансовый 2 10 5 2" xfId="3081"/>
    <cellStyle name="Финансовый 2 10 6" xfId="2923"/>
    <cellStyle name="Финансовый 2 11" xfId="1716"/>
    <cellStyle name="Финансовый 2 11 2" xfId="1717"/>
    <cellStyle name="Финансовый 2 11 2 2" xfId="2766"/>
    <cellStyle name="Финансовый 2 11 2 2 2" xfId="3186"/>
    <cellStyle name="Финансовый 2 11 2 3" xfId="2576"/>
    <cellStyle name="Финансовый 2 11 2 3 2" xfId="3085"/>
    <cellStyle name="Финансовый 2 11 2 4" xfId="2927"/>
    <cellStyle name="Финансовый 2 11 3" xfId="1718"/>
    <cellStyle name="Финансовый 2 11 3 2" xfId="2767"/>
    <cellStyle name="Финансовый 2 11 3 2 2" xfId="3187"/>
    <cellStyle name="Финансовый 2 11 3 3" xfId="2577"/>
    <cellStyle name="Финансовый 2 11 3 3 2" xfId="3086"/>
    <cellStyle name="Финансовый 2 11 3 4" xfId="2928"/>
    <cellStyle name="Финансовый 2 11 4" xfId="2765"/>
    <cellStyle name="Финансовый 2 11 4 2" xfId="3185"/>
    <cellStyle name="Финансовый 2 11 5" xfId="2575"/>
    <cellStyle name="Финансовый 2 11 5 2" xfId="3084"/>
    <cellStyle name="Финансовый 2 11 6" xfId="2926"/>
    <cellStyle name="Финансовый 2 12" xfId="1719"/>
    <cellStyle name="Финансовый 2 12 2" xfId="1720"/>
    <cellStyle name="Финансовый 2 12 2 2" xfId="2769"/>
    <cellStyle name="Финансовый 2 12 2 2 2" xfId="3189"/>
    <cellStyle name="Финансовый 2 12 2 3" xfId="2579"/>
    <cellStyle name="Финансовый 2 12 2 3 2" xfId="3088"/>
    <cellStyle name="Финансовый 2 12 2 4" xfId="2930"/>
    <cellStyle name="Финансовый 2 12 3" xfId="1721"/>
    <cellStyle name="Финансовый 2 12 3 2" xfId="2770"/>
    <cellStyle name="Финансовый 2 12 3 2 2" xfId="3190"/>
    <cellStyle name="Финансовый 2 12 3 3" xfId="2580"/>
    <cellStyle name="Финансовый 2 12 3 3 2" xfId="3089"/>
    <cellStyle name="Финансовый 2 12 3 4" xfId="2931"/>
    <cellStyle name="Финансовый 2 12 4" xfId="2768"/>
    <cellStyle name="Финансовый 2 12 4 2" xfId="3188"/>
    <cellStyle name="Финансовый 2 12 5" xfId="2578"/>
    <cellStyle name="Финансовый 2 12 5 2" xfId="3087"/>
    <cellStyle name="Финансовый 2 12 6" xfId="2929"/>
    <cellStyle name="Финансовый 2 13" xfId="1722"/>
    <cellStyle name="Финансовый 2 13 2" xfId="1723"/>
    <cellStyle name="Финансовый 2 13 2 2" xfId="2772"/>
    <cellStyle name="Финансовый 2 13 2 2 2" xfId="3192"/>
    <cellStyle name="Финансовый 2 13 2 3" xfId="2582"/>
    <cellStyle name="Финансовый 2 13 2 3 2" xfId="3091"/>
    <cellStyle name="Финансовый 2 13 2 4" xfId="2933"/>
    <cellStyle name="Финансовый 2 13 3" xfId="1724"/>
    <cellStyle name="Финансовый 2 13 3 2" xfId="2773"/>
    <cellStyle name="Финансовый 2 13 3 2 2" xfId="3193"/>
    <cellStyle name="Финансовый 2 13 3 3" xfId="2583"/>
    <cellStyle name="Финансовый 2 13 3 3 2" xfId="3092"/>
    <cellStyle name="Финансовый 2 13 3 4" xfId="2934"/>
    <cellStyle name="Финансовый 2 13 4" xfId="2771"/>
    <cellStyle name="Финансовый 2 13 4 2" xfId="3191"/>
    <cellStyle name="Финансовый 2 13 5" xfId="2581"/>
    <cellStyle name="Финансовый 2 13 5 2" xfId="3090"/>
    <cellStyle name="Финансовый 2 13 6" xfId="2932"/>
    <cellStyle name="Финансовый 2 14" xfId="1725"/>
    <cellStyle name="Финансовый 2 14 2" xfId="1726"/>
    <cellStyle name="Финансовый 2 14 2 2" xfId="2775"/>
    <cellStyle name="Финансовый 2 14 2 2 2" xfId="3195"/>
    <cellStyle name="Финансовый 2 14 2 3" xfId="2585"/>
    <cellStyle name="Финансовый 2 14 2 3 2" xfId="3094"/>
    <cellStyle name="Финансовый 2 14 2 4" xfId="2936"/>
    <cellStyle name="Финансовый 2 14 3" xfId="1727"/>
    <cellStyle name="Финансовый 2 14 3 2" xfId="2776"/>
    <cellStyle name="Финансовый 2 14 3 2 2" xfId="3196"/>
    <cellStyle name="Финансовый 2 14 3 3" xfId="2586"/>
    <cellStyle name="Финансовый 2 14 3 3 2" xfId="3095"/>
    <cellStyle name="Финансовый 2 14 3 4" xfId="2937"/>
    <cellStyle name="Финансовый 2 14 4" xfId="2774"/>
    <cellStyle name="Финансовый 2 14 4 2" xfId="3194"/>
    <cellStyle name="Финансовый 2 14 5" xfId="2584"/>
    <cellStyle name="Финансовый 2 14 5 2" xfId="3093"/>
    <cellStyle name="Финансовый 2 14 6" xfId="2935"/>
    <cellStyle name="Финансовый 2 15" xfId="1728"/>
    <cellStyle name="Финансовый 2 15 2" xfId="1729"/>
    <cellStyle name="Финансовый 2 15 2 2" xfId="2778"/>
    <cellStyle name="Финансовый 2 15 2 2 2" xfId="3198"/>
    <cellStyle name="Финансовый 2 15 2 3" xfId="2588"/>
    <cellStyle name="Финансовый 2 15 2 3 2" xfId="3097"/>
    <cellStyle name="Финансовый 2 15 2 4" xfId="2939"/>
    <cellStyle name="Финансовый 2 15 3" xfId="1730"/>
    <cellStyle name="Финансовый 2 15 3 2" xfId="2779"/>
    <cellStyle name="Финансовый 2 15 3 2 2" xfId="3199"/>
    <cellStyle name="Финансовый 2 15 3 3" xfId="2589"/>
    <cellStyle name="Финансовый 2 15 3 3 2" xfId="3098"/>
    <cellStyle name="Финансовый 2 15 3 4" xfId="2940"/>
    <cellStyle name="Финансовый 2 15 4" xfId="2777"/>
    <cellStyle name="Финансовый 2 15 4 2" xfId="3197"/>
    <cellStyle name="Финансовый 2 15 5" xfId="2587"/>
    <cellStyle name="Финансовый 2 15 5 2" xfId="3096"/>
    <cellStyle name="Финансовый 2 15 6" xfId="2938"/>
    <cellStyle name="Финансовый 2 16" xfId="1731"/>
    <cellStyle name="Финансовый 2 16 2" xfId="1732"/>
    <cellStyle name="Финансовый 2 16 2 2" xfId="2781"/>
    <cellStyle name="Финансовый 2 16 2 2 2" xfId="3201"/>
    <cellStyle name="Финансовый 2 16 2 3" xfId="2591"/>
    <cellStyle name="Финансовый 2 16 2 3 2" xfId="3100"/>
    <cellStyle name="Финансовый 2 16 2 4" xfId="2942"/>
    <cellStyle name="Финансовый 2 16 3" xfId="1733"/>
    <cellStyle name="Финансовый 2 16 3 2" xfId="2782"/>
    <cellStyle name="Финансовый 2 16 3 2 2" xfId="3202"/>
    <cellStyle name="Финансовый 2 16 3 3" xfId="2592"/>
    <cellStyle name="Финансовый 2 16 3 3 2" xfId="3101"/>
    <cellStyle name="Финансовый 2 16 3 4" xfId="2943"/>
    <cellStyle name="Финансовый 2 16 4" xfId="2780"/>
    <cellStyle name="Финансовый 2 16 4 2" xfId="3200"/>
    <cellStyle name="Финансовый 2 16 5" xfId="2590"/>
    <cellStyle name="Финансовый 2 16 5 2" xfId="3099"/>
    <cellStyle name="Финансовый 2 16 6" xfId="2941"/>
    <cellStyle name="Финансовый 2 17" xfId="1734"/>
    <cellStyle name="Финансовый 2 17 2" xfId="1735"/>
    <cellStyle name="Финансовый 2 17 3" xfId="1736"/>
    <cellStyle name="Финансовый 2 18" xfId="1737"/>
    <cellStyle name="Финансовый 2 18 2" xfId="2783"/>
    <cellStyle name="Финансовый 2 18 2 2" xfId="3203"/>
    <cellStyle name="Финансовый 2 18 3" xfId="2593"/>
    <cellStyle name="Финансовый 2 18 3 2" xfId="3102"/>
    <cellStyle name="Финансовый 2 18 4" xfId="2944"/>
    <cellStyle name="Финансовый 2 19" xfId="1738"/>
    <cellStyle name="Финансовый 2 19 2" xfId="2784"/>
    <cellStyle name="Финансовый 2 19 2 2" xfId="3204"/>
    <cellStyle name="Финансовый 2 19 3" xfId="2594"/>
    <cellStyle name="Финансовый 2 19 3 2" xfId="3103"/>
    <cellStyle name="Финансовый 2 19 4" xfId="2945"/>
    <cellStyle name="Финансовый 2 2" xfId="1739"/>
    <cellStyle name="Финансовый 2 2 2" xfId="1740"/>
    <cellStyle name="Финансовый 2 2 2 2" xfId="1864"/>
    <cellStyle name="Финансовый 2 2 2 3" xfId="1865"/>
    <cellStyle name="Финансовый 2 2 2 4" xfId="2786"/>
    <cellStyle name="Финансовый 2 2 2 4 2" xfId="3206"/>
    <cellStyle name="Финансовый 2 2 2 5" xfId="2596"/>
    <cellStyle name="Финансовый 2 2 2 5 2" xfId="3104"/>
    <cellStyle name="Финансовый 2 2 2 6" xfId="2947"/>
    <cellStyle name="Финансовый 2 2 3" xfId="1741"/>
    <cellStyle name="Финансовый 2 2 3 2" xfId="1866"/>
    <cellStyle name="Финансовый 2 2 3 3" xfId="2787"/>
    <cellStyle name="Финансовый 2 2 3 3 2" xfId="3207"/>
    <cellStyle name="Финансовый 2 2 3 4" xfId="2597"/>
    <cellStyle name="Финансовый 2 2 3 4 2" xfId="3105"/>
    <cellStyle name="Финансовый 2 2 3 5" xfId="2948"/>
    <cellStyle name="Финансовый 2 2 4" xfId="1867"/>
    <cellStyle name="Финансовый 2 2 4 2" xfId="2852"/>
    <cellStyle name="Финансовый 2 2 4 2 2" xfId="3271"/>
    <cellStyle name="Финансовый 2 2 4 3" xfId="2598"/>
    <cellStyle name="Финансовый 2 2 4 3 2" xfId="3106"/>
    <cellStyle name="Финансовый 2 2 4 4" xfId="3007"/>
    <cellStyle name="Финансовый 2 2 5" xfId="2785"/>
    <cellStyle name="Финансовый 2 2 5 2" xfId="3205"/>
    <cellStyle name="Финансовый 2 2 6" xfId="2595"/>
    <cellStyle name="Финансовый 2 2 7" xfId="2946"/>
    <cellStyle name="Финансовый 2 20" xfId="1742"/>
    <cellStyle name="Финансовый 2 20 2" xfId="2788"/>
    <cellStyle name="Финансовый 2 20 2 2" xfId="3208"/>
    <cellStyle name="Финансовый 2 20 3" xfId="2599"/>
    <cellStyle name="Финансовый 2 20 3 2" xfId="3107"/>
    <cellStyle name="Финансовый 2 21" xfId="1868"/>
    <cellStyle name="Финансовый 2 22" xfId="2571"/>
    <cellStyle name="Финансовый 2 25" xfId="1902"/>
    <cellStyle name="Финансовый 2 3" xfId="1743"/>
    <cellStyle name="Финансовый 2 3 2" xfId="1744"/>
    <cellStyle name="Финансовый 2 3 2 2" xfId="2790"/>
    <cellStyle name="Финансовый 2 3 2 2 2" xfId="3210"/>
    <cellStyle name="Финансовый 2 3 2 3" xfId="2601"/>
    <cellStyle name="Финансовый 2 3 2 3 2" xfId="3109"/>
    <cellStyle name="Финансовый 2 3 2 4" xfId="2950"/>
    <cellStyle name="Финансовый 2 3 3" xfId="1745"/>
    <cellStyle name="Финансовый 2 3 3 2" xfId="2791"/>
    <cellStyle name="Финансовый 2 3 3 2 2" xfId="3211"/>
    <cellStyle name="Финансовый 2 3 3 3" xfId="2602"/>
    <cellStyle name="Финансовый 2 3 3 3 2" xfId="3110"/>
    <cellStyle name="Финансовый 2 3 3 4" xfId="2951"/>
    <cellStyle name="Финансовый 2 3 4" xfId="2789"/>
    <cellStyle name="Финансовый 2 3 4 2" xfId="3209"/>
    <cellStyle name="Финансовый 2 3 5" xfId="2600"/>
    <cellStyle name="Финансовый 2 3 5 2" xfId="3108"/>
    <cellStyle name="Финансовый 2 3 6" xfId="2949"/>
    <cellStyle name="Финансовый 2 4" xfId="1746"/>
    <cellStyle name="Финансовый 2 4 2" xfId="1747"/>
    <cellStyle name="Финансовый 2 4 2 2" xfId="2793"/>
    <cellStyle name="Финансовый 2 4 2 2 2" xfId="3213"/>
    <cellStyle name="Финансовый 2 4 2 3" xfId="2604"/>
    <cellStyle name="Финансовый 2 4 2 3 2" xfId="3112"/>
    <cellStyle name="Финансовый 2 4 2 4" xfId="2953"/>
    <cellStyle name="Финансовый 2 4 3" xfId="1748"/>
    <cellStyle name="Финансовый 2 4 3 2" xfId="2794"/>
    <cellStyle name="Финансовый 2 4 3 2 2" xfId="3214"/>
    <cellStyle name="Финансовый 2 4 3 3" xfId="2605"/>
    <cellStyle name="Финансовый 2 4 3 3 2" xfId="3113"/>
    <cellStyle name="Финансовый 2 4 3 4" xfId="2954"/>
    <cellStyle name="Финансовый 2 4 4" xfId="2792"/>
    <cellStyle name="Финансовый 2 4 4 2" xfId="3212"/>
    <cellStyle name="Финансовый 2 4 5" xfId="2603"/>
    <cellStyle name="Финансовый 2 4 5 2" xfId="3111"/>
    <cellStyle name="Финансовый 2 4 6" xfId="2952"/>
    <cellStyle name="Финансовый 2 5" xfId="1749"/>
    <cellStyle name="Финансовый 2 5 2" xfId="1750"/>
    <cellStyle name="Финансовый 2 5 2 2" xfId="2796"/>
    <cellStyle name="Финансовый 2 5 2 2 2" xfId="3216"/>
    <cellStyle name="Финансовый 2 5 2 3" xfId="2607"/>
    <cellStyle name="Финансовый 2 5 2 3 2" xfId="3115"/>
    <cellStyle name="Финансовый 2 5 2 4" xfId="2956"/>
    <cellStyle name="Финансовый 2 5 3" xfId="1751"/>
    <cellStyle name="Финансовый 2 5 3 2" xfId="2797"/>
    <cellStyle name="Финансовый 2 5 3 2 2" xfId="3217"/>
    <cellStyle name="Финансовый 2 5 3 3" xfId="2608"/>
    <cellStyle name="Финансовый 2 5 3 3 2" xfId="3116"/>
    <cellStyle name="Финансовый 2 5 3 4" xfId="2957"/>
    <cellStyle name="Финансовый 2 5 4" xfId="2795"/>
    <cellStyle name="Финансовый 2 5 4 2" xfId="3215"/>
    <cellStyle name="Финансовый 2 5 5" xfId="2606"/>
    <cellStyle name="Финансовый 2 5 5 2" xfId="3114"/>
    <cellStyle name="Финансовый 2 5 6" xfId="2955"/>
    <cellStyle name="Финансовый 2 6" xfId="1752"/>
    <cellStyle name="Финансовый 2 6 2" xfId="1753"/>
    <cellStyle name="Финансовый 2 6 2 2" xfId="2799"/>
    <cellStyle name="Финансовый 2 6 2 2 2" xfId="3219"/>
    <cellStyle name="Финансовый 2 6 2 3" xfId="2610"/>
    <cellStyle name="Финансовый 2 6 2 3 2" xfId="3118"/>
    <cellStyle name="Финансовый 2 6 2 4" xfId="2959"/>
    <cellStyle name="Финансовый 2 6 3" xfId="1754"/>
    <cellStyle name="Финансовый 2 6 3 2" xfId="2800"/>
    <cellStyle name="Финансовый 2 6 3 2 2" xfId="3220"/>
    <cellStyle name="Финансовый 2 6 3 3" xfId="2611"/>
    <cellStyle name="Финансовый 2 6 3 3 2" xfId="3119"/>
    <cellStyle name="Финансовый 2 6 3 4" xfId="2960"/>
    <cellStyle name="Финансовый 2 6 4" xfId="2798"/>
    <cellStyle name="Финансовый 2 6 4 2" xfId="3218"/>
    <cellStyle name="Финансовый 2 6 5" xfId="2609"/>
    <cellStyle name="Финансовый 2 6 5 2" xfId="3117"/>
    <cellStyle name="Финансовый 2 6 6" xfId="2958"/>
    <cellStyle name="Финансовый 2 7" xfId="1755"/>
    <cellStyle name="Финансовый 2 7 2" xfId="1756"/>
    <cellStyle name="Финансовый 2 7 2 2" xfId="2802"/>
    <cellStyle name="Финансовый 2 7 2 2 2" xfId="3222"/>
    <cellStyle name="Финансовый 2 7 2 3" xfId="2613"/>
    <cellStyle name="Финансовый 2 7 2 3 2" xfId="3121"/>
    <cellStyle name="Финансовый 2 7 2 4" xfId="2962"/>
    <cellStyle name="Финансовый 2 7 3" xfId="1757"/>
    <cellStyle name="Финансовый 2 7 3 2" xfId="2803"/>
    <cellStyle name="Финансовый 2 7 3 2 2" xfId="3223"/>
    <cellStyle name="Финансовый 2 7 3 3" xfId="2614"/>
    <cellStyle name="Финансовый 2 7 3 3 2" xfId="3122"/>
    <cellStyle name="Финансовый 2 7 3 4" xfId="2963"/>
    <cellStyle name="Финансовый 2 7 4" xfId="2801"/>
    <cellStyle name="Финансовый 2 7 4 2" xfId="3221"/>
    <cellStyle name="Финансовый 2 7 5" xfId="2612"/>
    <cellStyle name="Финансовый 2 7 5 2" xfId="3120"/>
    <cellStyle name="Финансовый 2 7 6" xfId="2961"/>
    <cellStyle name="Финансовый 2 8" xfId="1758"/>
    <cellStyle name="Финансовый 2 8 2" xfId="1759"/>
    <cellStyle name="Финансовый 2 8 2 2" xfId="2805"/>
    <cellStyle name="Финансовый 2 8 2 2 2" xfId="3225"/>
    <cellStyle name="Финансовый 2 8 2 3" xfId="2616"/>
    <cellStyle name="Финансовый 2 8 2 3 2" xfId="3124"/>
    <cellStyle name="Финансовый 2 8 2 4" xfId="2965"/>
    <cellStyle name="Финансовый 2 8 3" xfId="1760"/>
    <cellStyle name="Финансовый 2 8 3 2" xfId="2806"/>
    <cellStyle name="Финансовый 2 8 3 2 2" xfId="3226"/>
    <cellStyle name="Финансовый 2 8 3 3" xfId="2617"/>
    <cellStyle name="Финансовый 2 8 3 3 2" xfId="3125"/>
    <cellStyle name="Финансовый 2 8 3 4" xfId="2966"/>
    <cellStyle name="Финансовый 2 8 4" xfId="2804"/>
    <cellStyle name="Финансовый 2 8 4 2" xfId="3224"/>
    <cellStyle name="Финансовый 2 8 5" xfId="2615"/>
    <cellStyle name="Финансовый 2 8 5 2" xfId="3123"/>
    <cellStyle name="Финансовый 2 8 6" xfId="2964"/>
    <cellStyle name="Финансовый 2 9" xfId="1761"/>
    <cellStyle name="Финансовый 2 9 2" xfId="1762"/>
    <cellStyle name="Финансовый 2 9 2 2" xfId="2808"/>
    <cellStyle name="Финансовый 2 9 2 2 2" xfId="3228"/>
    <cellStyle name="Финансовый 2 9 2 3" xfId="2619"/>
    <cellStyle name="Финансовый 2 9 2 3 2" xfId="3127"/>
    <cellStyle name="Финансовый 2 9 2 4" xfId="2968"/>
    <cellStyle name="Финансовый 2 9 3" xfId="1763"/>
    <cellStyle name="Финансовый 2 9 3 2" xfId="2809"/>
    <cellStyle name="Финансовый 2 9 3 2 2" xfId="3229"/>
    <cellStyle name="Финансовый 2 9 3 3" xfId="2620"/>
    <cellStyle name="Финансовый 2 9 3 3 2" xfId="3128"/>
    <cellStyle name="Финансовый 2 9 3 4" xfId="2969"/>
    <cellStyle name="Финансовый 2 9 4" xfId="2807"/>
    <cellStyle name="Финансовый 2 9 4 2" xfId="3227"/>
    <cellStyle name="Финансовый 2 9 5" xfId="2618"/>
    <cellStyle name="Финансовый 2 9 5 2" xfId="3126"/>
    <cellStyle name="Финансовый 2 9 6" xfId="2967"/>
    <cellStyle name="Финансовый 3" xfId="784"/>
    <cellStyle name="Финансовый 3 2" xfId="1764"/>
    <cellStyle name="Финансовый 4" xfId="1765"/>
    <cellStyle name="Финансовый 4 2" xfId="1766"/>
    <cellStyle name="Финансовый 4 2 2" xfId="1767"/>
    <cellStyle name="Финансовый 4 2 3" xfId="1768"/>
    <cellStyle name="Финансовый 4 2 4" xfId="1769"/>
    <cellStyle name="Финансовый 4 3" xfId="1770"/>
    <cellStyle name="Финансовый 4 3 2" xfId="1771"/>
    <cellStyle name="Финансовый 4 3 3" xfId="1772"/>
    <cellStyle name="Финансовый 5" xfId="1773"/>
    <cellStyle name="Финансовый 5 2" xfId="1774"/>
    <cellStyle name="Финансовый 5 3" xfId="1775"/>
    <cellStyle name="Финансовый 6" xfId="1776"/>
    <cellStyle name="Финансовый 7" xfId="1777"/>
    <cellStyle name="Финансовый 8" xfId="1778"/>
    <cellStyle name="Финансовый 8 2" xfId="1869"/>
    <cellStyle name="Финансовый 8 3" xfId="1870"/>
    <cellStyle name="Финансовый 9" xfId="1779"/>
    <cellStyle name="Финансовый 9 2" xfId="1871"/>
    <cellStyle name="Финансовый 9 3" xfId="1872"/>
    <cellStyle name="Фᦸнансовый" xfId="781"/>
    <cellStyle name="Хороший 2" xfId="782"/>
    <cellStyle name="Хороший 2 2" xfId="2450"/>
    <cellStyle name="Хороший 3" xfId="1780"/>
    <cellStyle name="Хороший 4" xfId="1781"/>
    <cellStyle name="Хороший 4 2" xfId="2810"/>
    <cellStyle name="Хороший 4 3" xfId="2621"/>
    <cellStyle name="числовой" xfId="1782"/>
    <cellStyle name="Шапка" xfId="783"/>
    <cellStyle name="Ю" xfId="1783"/>
    <cellStyle name="Ю-FreeSet_10" xfId="1784"/>
  </cellStyles>
  <dxfs count="0"/>
  <tableStyles count="0" defaultTableStyle="TableStyleMedium2" defaultPivotStyle="PivotStyleLight16"/>
  <colors>
    <mruColors>
      <color rgb="FFA3417C"/>
      <color rgb="FF057C48"/>
      <color rgb="FFF7FBF9"/>
      <color rgb="FFECF4EF"/>
      <color rgb="FFE0ECE5"/>
      <color rgb="FFBAD4C5"/>
      <color rgb="FFD6E6DD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5:$A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485775</xdr:colOff>
          <xdr:row>2</xdr:row>
          <xdr:rowOff>38100</xdr:rowOff>
        </xdr:to>
        <xdr:sp macro="" textlink="">
          <xdr:nvSpPr>
            <xdr:cNvPr id="608257" name="List Box 1" hidden="1">
              <a:extLst>
                <a:ext uri="{63B3BB69-23CF-44E3-9099-C40C66FF867C}">
                  <a14:compatExt spid="_x0000_s60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r_Forecast\Macro%20Forecast\2016_04%20IR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W44"/>
  <sheetViews>
    <sheetView showGridLines="0" tabSelected="1" showOutlineSymbols="0" zoomScale="85" zoomScaleNormal="85" zoomScaleSheetLayoutView="85" workbookViewId="0">
      <selection activeCell="Y8" sqref="Y8"/>
    </sheetView>
  </sheetViews>
  <sheetFormatPr defaultColWidth="9.33203125" defaultRowHeight="12.75"/>
  <cols>
    <col min="1" max="1" width="10" style="16" customWidth="1"/>
    <col min="2" max="2" width="72.1640625" style="16" customWidth="1"/>
    <col min="3" max="3" width="8.83203125" style="16" customWidth="1"/>
    <col min="4" max="4" width="8.5" style="16" customWidth="1"/>
    <col min="5" max="5" width="9.1640625" style="16" customWidth="1"/>
    <col min="6" max="10" width="9.33203125" style="16"/>
    <col min="11" max="11" width="9.1640625" style="16" customWidth="1"/>
    <col min="12" max="16" width="9.33203125" style="16"/>
    <col min="17" max="17" width="9.1640625" style="75" customWidth="1"/>
    <col min="18" max="22" width="9.33203125" style="16"/>
    <col min="23" max="23" width="9.33203125" style="75"/>
    <col min="24" max="16384" width="9.33203125" style="16"/>
  </cols>
  <sheetData>
    <row r="1" spans="1:23">
      <c r="A1" s="1">
        <v>1</v>
      </c>
    </row>
    <row r="2" spans="1:23" ht="15.75">
      <c r="A2" s="1"/>
      <c r="B2" s="60" t="str">
        <f>IF(A1=1,"Національний банк України","National Bank of Ukraine")</f>
        <v>Національний банк України</v>
      </c>
      <c r="U2" s="89" t="str">
        <f>IF(A1=1,"Інфляційний звіт","Inflation Report")</f>
        <v>Інфляційний звіт</v>
      </c>
      <c r="V2" s="89"/>
      <c r="W2" s="89"/>
    </row>
    <row r="3" spans="1:23">
      <c r="A3" s="1"/>
      <c r="V3" s="90" t="str">
        <f>IF(A1=1,"Квітень 2018 року","April 2018")</f>
        <v>Квітень 2018 року</v>
      </c>
      <c r="W3" s="90"/>
    </row>
    <row r="4" spans="1:23" ht="24" customHeight="1">
      <c r="B4" s="2" t="str">
        <f>IF(A1=1,"Макроекономічний прогноз","Macroeconomic Forecast ")</f>
        <v>Макроекономічний прогноз</v>
      </c>
      <c r="C4" s="3"/>
      <c r="D4" s="3"/>
    </row>
    <row r="5" spans="1:23" ht="5.25" customHeight="1">
      <c r="A5" s="16" t="s">
        <v>4</v>
      </c>
      <c r="B5" s="4"/>
    </row>
    <row r="6" spans="1:23" ht="15.75">
      <c r="A6" s="21" t="s">
        <v>5</v>
      </c>
      <c r="B6" s="87" t="str">
        <f>IF(A1=1,"Показники","Indicators")</f>
        <v>Показники</v>
      </c>
      <c r="C6" s="88">
        <v>2015</v>
      </c>
      <c r="D6" s="88">
        <v>2016</v>
      </c>
      <c r="E6" s="88">
        <v>2017</v>
      </c>
      <c r="F6" s="88">
        <v>2018</v>
      </c>
      <c r="G6" s="88"/>
      <c r="H6" s="88"/>
      <c r="I6" s="88"/>
      <c r="J6" s="88"/>
      <c r="K6" s="88"/>
      <c r="L6" s="88">
        <v>2019</v>
      </c>
      <c r="M6" s="88"/>
      <c r="N6" s="88"/>
      <c r="O6" s="88"/>
      <c r="P6" s="88"/>
      <c r="Q6" s="88"/>
      <c r="R6" s="88">
        <v>2020</v>
      </c>
      <c r="S6" s="88"/>
      <c r="T6" s="88"/>
      <c r="U6" s="88"/>
      <c r="V6" s="88"/>
      <c r="W6" s="88"/>
    </row>
    <row r="7" spans="1:23" ht="15.75" customHeight="1">
      <c r="B7" s="87"/>
      <c r="C7" s="88"/>
      <c r="D7" s="88"/>
      <c r="E7" s="88"/>
      <c r="F7" s="88"/>
      <c r="G7" s="88"/>
      <c r="H7" s="88"/>
      <c r="I7" s="88"/>
      <c r="J7" s="91" t="str">
        <f>IF(A1=1,"поточ-ний прогноз","current forecast")</f>
        <v>поточ-ний прогноз</v>
      </c>
      <c r="K7" s="63" t="str">
        <f>IF(A1=1,"прогноз","forecast")</f>
        <v>прогноз</v>
      </c>
      <c r="L7" s="88"/>
      <c r="M7" s="88"/>
      <c r="N7" s="88"/>
      <c r="O7" s="88"/>
      <c r="P7" s="91" t="str">
        <f>IF(A1=1,"поточ-ний прогноз","current forecast")</f>
        <v>поточ-ний прогноз</v>
      </c>
      <c r="Q7" s="76" t="str">
        <f>IF(A1=1,"прогноз","forecast")</f>
        <v>прогноз</v>
      </c>
      <c r="R7" s="88"/>
      <c r="S7" s="88"/>
      <c r="T7" s="88"/>
      <c r="U7" s="88"/>
      <c r="V7" s="91" t="str">
        <f>IF(A1=1,"поточ-ний прогноз","current forecast")</f>
        <v>поточ-ний прогноз</v>
      </c>
      <c r="W7" s="76" t="str">
        <f>IF(A1=1,"прогноз","forecast")</f>
        <v>прогноз</v>
      </c>
    </row>
    <row r="8" spans="1:23" ht="19.5" customHeight="1">
      <c r="B8" s="87"/>
      <c r="C8" s="88"/>
      <c r="D8" s="88"/>
      <c r="E8" s="88"/>
      <c r="F8" s="22" t="s">
        <v>0</v>
      </c>
      <c r="G8" s="22" t="s">
        <v>1</v>
      </c>
      <c r="H8" s="22" t="s">
        <v>2</v>
      </c>
      <c r="I8" s="22" t="s">
        <v>3</v>
      </c>
      <c r="J8" s="91"/>
      <c r="K8" s="64" t="str">
        <f>IF(A1=1,"01.2018","01.2018")</f>
        <v>01.2018</v>
      </c>
      <c r="L8" s="22" t="s">
        <v>0</v>
      </c>
      <c r="M8" s="22" t="s">
        <v>1</v>
      </c>
      <c r="N8" s="22" t="s">
        <v>2</v>
      </c>
      <c r="O8" s="22" t="s">
        <v>3</v>
      </c>
      <c r="P8" s="91"/>
      <c r="Q8" s="77" t="str">
        <f>IF(A1=1,"01.2018","01.2018")</f>
        <v>01.2018</v>
      </c>
      <c r="R8" s="22" t="s">
        <v>0</v>
      </c>
      <c r="S8" s="22" t="s">
        <v>1</v>
      </c>
      <c r="T8" s="22" t="s">
        <v>2</v>
      </c>
      <c r="U8" s="22" t="s">
        <v>3</v>
      </c>
      <c r="V8" s="91"/>
      <c r="W8" s="77" t="str">
        <f>IF(A1=1,"01.2018","01.2018")</f>
        <v>01.2018</v>
      </c>
    </row>
    <row r="9" spans="1:23" ht="9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8"/>
      <c r="R9" s="7"/>
      <c r="S9" s="7"/>
      <c r="T9" s="7"/>
      <c r="U9" s="7"/>
      <c r="V9" s="7"/>
      <c r="W9" s="78"/>
    </row>
    <row r="10" spans="1:23" ht="15.75">
      <c r="B10" s="23" t="str">
        <f>IF(A1=1,"РЕАЛЬНИЙ СЕКТОР, зміна в річному вимірі (%), якщо не зазначено інше","REAL ECONOMY, % yoy, unless otherwise stated")</f>
        <v>РЕАЛЬНИЙ СЕКТОР, зміна в річному вимірі (%), якщо не зазначено інше</v>
      </c>
      <c r="C10" s="20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9"/>
      <c r="R10" s="5"/>
      <c r="S10" s="5"/>
      <c r="T10" s="5"/>
      <c r="U10" s="5"/>
      <c r="V10" s="5"/>
      <c r="W10" s="79"/>
    </row>
    <row r="11" spans="1:23" ht="15.75">
      <c r="B11" s="25" t="str">
        <f>IF(A1=1,"Номінальний ВВП, млрд грн","Nominal GDP, UAH bn")</f>
        <v>Номінальний ВВП, млрд грн</v>
      </c>
      <c r="C11" s="38">
        <v>1988.5</v>
      </c>
      <c r="D11" s="38">
        <v>2385</v>
      </c>
      <c r="E11" s="38">
        <v>2982.9</v>
      </c>
      <c r="F11" s="26">
        <v>689</v>
      </c>
      <c r="G11" s="26">
        <v>773.4</v>
      </c>
      <c r="H11" s="26">
        <v>967.2</v>
      </c>
      <c r="I11" s="26">
        <v>1021.3</v>
      </c>
      <c r="J11" s="38">
        <v>3451</v>
      </c>
      <c r="K11" s="65">
        <v>3393.8</v>
      </c>
      <c r="L11" s="26">
        <v>778.3</v>
      </c>
      <c r="M11" s="26">
        <v>861.1</v>
      </c>
      <c r="N11" s="26">
        <v>1075.3</v>
      </c>
      <c r="O11" s="26">
        <v>1127.4000000000001</v>
      </c>
      <c r="P11" s="38">
        <v>3842.2</v>
      </c>
      <c r="Q11" s="65">
        <v>3778.7</v>
      </c>
      <c r="R11" s="26">
        <v>852</v>
      </c>
      <c r="S11" s="26">
        <v>937.4</v>
      </c>
      <c r="T11" s="26">
        <v>1171.5</v>
      </c>
      <c r="U11" s="26">
        <v>1225</v>
      </c>
      <c r="V11" s="38">
        <v>4185.8999999999996</v>
      </c>
      <c r="W11" s="65">
        <v>4116.7</v>
      </c>
    </row>
    <row r="12" spans="1:23" ht="15.75">
      <c r="B12" s="27" t="str">
        <f>IF(A1=1,"Реальний ВВП","Real GDP")</f>
        <v>Реальний ВВП</v>
      </c>
      <c r="C12" s="39">
        <v>-9.8000000000000007</v>
      </c>
      <c r="D12" s="39">
        <v>2.4</v>
      </c>
      <c r="E12" s="39">
        <v>2.5</v>
      </c>
      <c r="F12" s="9">
        <v>2.2999999999999998</v>
      </c>
      <c r="G12" s="9">
        <v>3.4</v>
      </c>
      <c r="H12" s="9">
        <v>3.9</v>
      </c>
      <c r="I12" s="9">
        <v>3.9</v>
      </c>
      <c r="J12" s="39">
        <v>3.4</v>
      </c>
      <c r="K12" s="66">
        <v>3.4</v>
      </c>
      <c r="L12" s="9">
        <v>4.0999999999999996</v>
      </c>
      <c r="M12" s="9">
        <v>2.9</v>
      </c>
      <c r="N12" s="9">
        <v>2.7</v>
      </c>
      <c r="O12" s="9">
        <v>2.2000000000000002</v>
      </c>
      <c r="P12" s="39">
        <v>2.9</v>
      </c>
      <c r="Q12" s="66">
        <v>2.9</v>
      </c>
      <c r="R12" s="9">
        <v>2.2999999999999998</v>
      </c>
      <c r="S12" s="9">
        <v>2.7</v>
      </c>
      <c r="T12" s="9">
        <v>3</v>
      </c>
      <c r="U12" s="9">
        <v>3.5</v>
      </c>
      <c r="V12" s="39">
        <v>2.9</v>
      </c>
      <c r="W12" s="66">
        <v>2.9</v>
      </c>
    </row>
    <row r="13" spans="1:23" ht="15.75">
      <c r="B13" s="47" t="str">
        <f>IF(A1=1,"Дефлятор ВВП","GDP Deflator")</f>
        <v>Дефлятор ВВП</v>
      </c>
      <c r="C13" s="48">
        <v>38.9</v>
      </c>
      <c r="D13" s="48">
        <v>17.100000000000001</v>
      </c>
      <c r="E13" s="48">
        <v>22</v>
      </c>
      <c r="F13" s="49">
        <v>14</v>
      </c>
      <c r="G13" s="49">
        <v>12.5</v>
      </c>
      <c r="H13" s="49">
        <v>11</v>
      </c>
      <c r="I13" s="49">
        <v>10</v>
      </c>
      <c r="J13" s="48">
        <v>11.9</v>
      </c>
      <c r="K13" s="67">
        <v>12</v>
      </c>
      <c r="L13" s="49">
        <v>8.5</v>
      </c>
      <c r="M13" s="49">
        <v>8.1999999999999993</v>
      </c>
      <c r="N13" s="49">
        <v>8.1</v>
      </c>
      <c r="O13" s="49">
        <v>8</v>
      </c>
      <c r="P13" s="48">
        <v>8.1999999999999993</v>
      </c>
      <c r="Q13" s="67">
        <v>8.1999999999999993</v>
      </c>
      <c r="R13" s="49">
        <v>7</v>
      </c>
      <c r="S13" s="49">
        <v>6</v>
      </c>
      <c r="T13" s="49">
        <v>5.5</v>
      </c>
      <c r="U13" s="49">
        <v>5</v>
      </c>
      <c r="V13" s="48">
        <v>5.9</v>
      </c>
      <c r="W13" s="67">
        <v>5.9</v>
      </c>
    </row>
    <row r="14" spans="1:23" ht="15.75">
      <c r="B14" s="28" t="str">
        <f>IF(A1=1,"ІСЦ (середнє за період)","Consumer prices (period average)")</f>
        <v>ІСЦ (середнє за період)</v>
      </c>
      <c r="C14" s="40">
        <v>48.7</v>
      </c>
      <c r="D14" s="40">
        <v>13.9</v>
      </c>
      <c r="E14" s="40">
        <v>14.5</v>
      </c>
      <c r="F14" s="19" t="s">
        <v>6</v>
      </c>
      <c r="G14" s="19" t="s">
        <v>6</v>
      </c>
      <c r="H14" s="19" t="s">
        <v>6</v>
      </c>
      <c r="I14" s="19" t="s">
        <v>6</v>
      </c>
      <c r="J14" s="40">
        <v>10.9</v>
      </c>
      <c r="K14" s="68">
        <v>11</v>
      </c>
      <c r="L14" s="19" t="s">
        <v>6</v>
      </c>
      <c r="M14" s="19" t="s">
        <v>6</v>
      </c>
      <c r="N14" s="19" t="s">
        <v>6</v>
      </c>
      <c r="O14" s="19" t="s">
        <v>6</v>
      </c>
      <c r="P14" s="40">
        <v>7.4</v>
      </c>
      <c r="Q14" s="68">
        <v>7.3</v>
      </c>
      <c r="R14" s="19" t="s">
        <v>6</v>
      </c>
      <c r="S14" s="19" t="s">
        <v>6</v>
      </c>
      <c r="T14" s="19" t="s">
        <v>6</v>
      </c>
      <c r="U14" s="19" t="s">
        <v>6</v>
      </c>
      <c r="V14" s="40">
        <v>5.5</v>
      </c>
      <c r="W14" s="68">
        <v>5.7</v>
      </c>
    </row>
    <row r="15" spans="1:23" ht="15.75">
      <c r="B15" s="50" t="str">
        <f>IF(A1=1,"ІЦВ (середнє за період)","Producer prices (period average)")</f>
        <v>ІЦВ (середнє за період)</v>
      </c>
      <c r="C15" s="51">
        <v>36</v>
      </c>
      <c r="D15" s="51">
        <v>20.5</v>
      </c>
      <c r="E15" s="51">
        <v>26.3</v>
      </c>
      <c r="F15" s="52" t="s">
        <v>6</v>
      </c>
      <c r="G15" s="52" t="s">
        <v>6</v>
      </c>
      <c r="H15" s="52" t="s">
        <v>6</v>
      </c>
      <c r="I15" s="52" t="s">
        <v>6</v>
      </c>
      <c r="J15" s="51">
        <v>13.5</v>
      </c>
      <c r="K15" s="69">
        <v>15.2</v>
      </c>
      <c r="L15" s="52" t="s">
        <v>6</v>
      </c>
      <c r="M15" s="52" t="s">
        <v>6</v>
      </c>
      <c r="N15" s="52" t="s">
        <v>6</v>
      </c>
      <c r="O15" s="52" t="s">
        <v>6</v>
      </c>
      <c r="P15" s="51">
        <v>8.1</v>
      </c>
      <c r="Q15" s="69">
        <v>8.6</v>
      </c>
      <c r="R15" s="52" t="s">
        <v>6</v>
      </c>
      <c r="S15" s="52" t="s">
        <v>6</v>
      </c>
      <c r="T15" s="52" t="s">
        <v>6</v>
      </c>
      <c r="U15" s="52" t="s">
        <v>6</v>
      </c>
      <c r="V15" s="51">
        <v>7.8</v>
      </c>
      <c r="W15" s="69">
        <v>8.1</v>
      </c>
    </row>
    <row r="16" spans="1:23" ht="15.75">
      <c r="B16" s="29" t="str">
        <f>IF(A1=1,"ІСЦ","Consumer prices (end of period) ")</f>
        <v>ІСЦ</v>
      </c>
      <c r="C16" s="41">
        <v>43.3</v>
      </c>
      <c r="D16" s="41">
        <v>12.4</v>
      </c>
      <c r="E16" s="41">
        <v>13.7</v>
      </c>
      <c r="F16" s="6">
        <v>13.2</v>
      </c>
      <c r="G16" s="6">
        <v>10.199999999999999</v>
      </c>
      <c r="H16" s="6">
        <v>8.8000000000000007</v>
      </c>
      <c r="I16" s="6">
        <v>8.9</v>
      </c>
      <c r="J16" s="41">
        <v>8.9</v>
      </c>
      <c r="K16" s="70">
        <v>8.9</v>
      </c>
      <c r="L16" s="6">
        <v>7.9</v>
      </c>
      <c r="M16" s="6">
        <v>8.1</v>
      </c>
      <c r="N16" s="6">
        <v>7.1</v>
      </c>
      <c r="O16" s="6">
        <v>5.8</v>
      </c>
      <c r="P16" s="41">
        <v>5.8</v>
      </c>
      <c r="Q16" s="70">
        <v>5.8</v>
      </c>
      <c r="R16" s="6">
        <v>5.7</v>
      </c>
      <c r="S16" s="6">
        <v>5.8</v>
      </c>
      <c r="T16" s="6">
        <v>5.3</v>
      </c>
      <c r="U16" s="6">
        <v>5</v>
      </c>
      <c r="V16" s="41">
        <v>5</v>
      </c>
      <c r="W16" s="70">
        <v>5</v>
      </c>
    </row>
    <row r="17" spans="2:23" ht="15.75">
      <c r="B17" s="30" t="str">
        <f>IF(A1=1,"Базова інфляція","Core inflation  (end of period) ")</f>
        <v>Базова інфляція</v>
      </c>
      <c r="C17" s="40">
        <v>34.700000000000003</v>
      </c>
      <c r="D17" s="40">
        <v>5.8</v>
      </c>
      <c r="E17" s="40">
        <v>9.5</v>
      </c>
      <c r="F17" s="6">
        <v>9.4</v>
      </c>
      <c r="G17" s="6">
        <v>9.1999999999999993</v>
      </c>
      <c r="H17" s="6">
        <v>8.5</v>
      </c>
      <c r="I17" s="6">
        <v>7.7</v>
      </c>
      <c r="J17" s="40">
        <v>7.7</v>
      </c>
      <c r="K17" s="68">
        <v>8.1999999999999993</v>
      </c>
      <c r="L17" s="6">
        <v>7.1</v>
      </c>
      <c r="M17" s="6">
        <v>7</v>
      </c>
      <c r="N17" s="6">
        <v>6.1</v>
      </c>
      <c r="O17" s="6">
        <v>4.8</v>
      </c>
      <c r="P17" s="40">
        <v>4.8</v>
      </c>
      <c r="Q17" s="68">
        <v>4.8</v>
      </c>
      <c r="R17" s="6">
        <v>4.5999999999999996</v>
      </c>
      <c r="S17" s="6">
        <v>4.5</v>
      </c>
      <c r="T17" s="6">
        <v>3.6</v>
      </c>
      <c r="U17" s="6">
        <v>3.3</v>
      </c>
      <c r="V17" s="40">
        <v>3.3</v>
      </c>
      <c r="W17" s="68">
        <v>3.2</v>
      </c>
    </row>
    <row r="18" spans="2:23" ht="15.75">
      <c r="B18" s="30" t="str">
        <f>IF(A1=1,"Небазова інфляція","Non-сore inflation  (end of period)")</f>
        <v>Небазова інфляція</v>
      </c>
      <c r="C18" s="40">
        <v>50.9</v>
      </c>
      <c r="D18" s="40">
        <v>18.3</v>
      </c>
      <c r="E18" s="40">
        <v>19.399999999999999</v>
      </c>
      <c r="F18" s="6">
        <v>18.2</v>
      </c>
      <c r="G18" s="6">
        <v>11.6</v>
      </c>
      <c r="H18" s="6">
        <v>9.1999999999999993</v>
      </c>
      <c r="I18" s="6">
        <v>10.5</v>
      </c>
      <c r="J18" s="40">
        <v>10.5</v>
      </c>
      <c r="K18" s="68">
        <v>9.9</v>
      </c>
      <c r="L18" s="6">
        <v>8.9</v>
      </c>
      <c r="M18" s="6">
        <v>9.6999999999999993</v>
      </c>
      <c r="N18" s="6">
        <v>8.4</v>
      </c>
      <c r="O18" s="6">
        <v>7.1</v>
      </c>
      <c r="P18" s="40">
        <v>7.1</v>
      </c>
      <c r="Q18" s="68">
        <v>7.2</v>
      </c>
      <c r="R18" s="6">
        <v>7.1</v>
      </c>
      <c r="S18" s="6">
        <v>7.5</v>
      </c>
      <c r="T18" s="6">
        <v>7.5</v>
      </c>
      <c r="U18" s="6">
        <v>7.2</v>
      </c>
      <c r="V18" s="40">
        <v>7.2</v>
      </c>
      <c r="W18" s="68">
        <v>7.4</v>
      </c>
    </row>
    <row r="19" spans="2:23" ht="15.75">
      <c r="B19" s="31" t="str">
        <f>IF(A1=1,"у тому числі сирі продтовари","raw foods (end of period)")</f>
        <v>у тому числі сирі продтовари</v>
      </c>
      <c r="C19" s="40">
        <v>40.700000000000003</v>
      </c>
      <c r="D19" s="40">
        <v>1.2</v>
      </c>
      <c r="E19" s="40">
        <v>23.5</v>
      </c>
      <c r="F19" s="6">
        <v>23.3</v>
      </c>
      <c r="G19" s="6">
        <v>8.4</v>
      </c>
      <c r="H19" s="6">
        <v>3.7</v>
      </c>
      <c r="I19" s="6">
        <v>5.9</v>
      </c>
      <c r="J19" s="40">
        <v>5.9</v>
      </c>
      <c r="K19" s="68">
        <v>4.5999999999999996</v>
      </c>
      <c r="L19" s="6">
        <v>4</v>
      </c>
      <c r="M19" s="6">
        <v>5.4</v>
      </c>
      <c r="N19" s="6">
        <v>5</v>
      </c>
      <c r="O19" s="6">
        <v>4</v>
      </c>
      <c r="P19" s="40">
        <v>4</v>
      </c>
      <c r="Q19" s="68">
        <v>4</v>
      </c>
      <c r="R19" s="6">
        <v>3.8</v>
      </c>
      <c r="S19" s="6">
        <v>3.6</v>
      </c>
      <c r="T19" s="6">
        <v>3.2</v>
      </c>
      <c r="U19" s="6">
        <v>3.1</v>
      </c>
      <c r="V19" s="40">
        <v>3.1</v>
      </c>
      <c r="W19" s="68">
        <v>2.9</v>
      </c>
    </row>
    <row r="20" spans="2:23" ht="15.75">
      <c r="B20" s="53" t="str">
        <f>IF(A1=1,"у тому числі адміністративно регульовані ціни","administrative prices (end of period)")</f>
        <v>у тому числі адміністративно регульовані ціни</v>
      </c>
      <c r="C20" s="51">
        <v>64.400000000000006</v>
      </c>
      <c r="D20" s="51">
        <v>34.6</v>
      </c>
      <c r="E20" s="51">
        <v>16.100000000000001</v>
      </c>
      <c r="F20" s="49">
        <v>13.6</v>
      </c>
      <c r="G20" s="49">
        <v>12.8</v>
      </c>
      <c r="H20" s="49">
        <v>13.2</v>
      </c>
      <c r="I20" s="49">
        <v>14.6</v>
      </c>
      <c r="J20" s="51">
        <v>14.6</v>
      </c>
      <c r="K20" s="69">
        <v>13.8</v>
      </c>
      <c r="L20" s="49">
        <v>13.8</v>
      </c>
      <c r="M20" s="49">
        <v>13.7</v>
      </c>
      <c r="N20" s="49">
        <v>11.6</v>
      </c>
      <c r="O20" s="49">
        <v>10</v>
      </c>
      <c r="P20" s="51">
        <v>10</v>
      </c>
      <c r="Q20" s="69">
        <v>9.6</v>
      </c>
      <c r="R20" s="49">
        <v>10</v>
      </c>
      <c r="S20" s="49">
        <v>10.6</v>
      </c>
      <c r="T20" s="49">
        <v>10.4</v>
      </c>
      <c r="U20" s="49">
        <v>10.4</v>
      </c>
      <c r="V20" s="51">
        <v>10.4</v>
      </c>
      <c r="W20" s="69">
        <v>10.6</v>
      </c>
    </row>
    <row r="21" spans="2:23" ht="15.75">
      <c r="B21" s="29" t="str">
        <f>IF(A1=1,"ІЦВ","Producer prices (end of period) ")</f>
        <v>ІЦВ</v>
      </c>
      <c r="C21" s="41">
        <v>25.4</v>
      </c>
      <c r="D21" s="41">
        <v>35.700000000000003</v>
      </c>
      <c r="E21" s="41">
        <v>16.600000000000001</v>
      </c>
      <c r="F21" s="6">
        <v>15.9</v>
      </c>
      <c r="G21" s="6">
        <v>14</v>
      </c>
      <c r="H21" s="6">
        <v>11.5</v>
      </c>
      <c r="I21" s="6">
        <v>8.8000000000000007</v>
      </c>
      <c r="J21" s="41">
        <v>8.8000000000000007</v>
      </c>
      <c r="K21" s="70">
        <v>9.8000000000000007</v>
      </c>
      <c r="L21" s="6">
        <v>7</v>
      </c>
      <c r="M21" s="6">
        <v>8.9</v>
      </c>
      <c r="N21" s="6">
        <v>9.1999999999999993</v>
      </c>
      <c r="O21" s="6">
        <v>8.4</v>
      </c>
      <c r="P21" s="41">
        <v>8.4</v>
      </c>
      <c r="Q21" s="70">
        <v>9</v>
      </c>
      <c r="R21" s="6">
        <v>6</v>
      </c>
      <c r="S21" s="6">
        <v>8.6999999999999993</v>
      </c>
      <c r="T21" s="6">
        <v>8.1</v>
      </c>
      <c r="U21" s="6">
        <v>8.1</v>
      </c>
      <c r="V21" s="41">
        <v>8.1</v>
      </c>
      <c r="W21" s="70">
        <v>8.4</v>
      </c>
    </row>
    <row r="22" spans="2:23" ht="8.25" customHeight="1">
      <c r="B22" s="32"/>
      <c r="C22" s="8"/>
      <c r="D22" s="8"/>
      <c r="E22" s="17"/>
      <c r="F22" s="17"/>
      <c r="G22" s="17"/>
      <c r="H22" s="17"/>
      <c r="I22" s="17"/>
      <c r="J22" s="17"/>
      <c r="K22" s="61"/>
      <c r="L22" s="17"/>
      <c r="M22" s="17"/>
      <c r="N22" s="17"/>
      <c r="O22" s="17"/>
      <c r="P22" s="17"/>
      <c r="Q22" s="61"/>
      <c r="R22" s="17"/>
      <c r="S22" s="17"/>
      <c r="T22" s="17"/>
      <c r="U22" s="17"/>
      <c r="V22" s="17"/>
      <c r="W22" s="61"/>
    </row>
    <row r="23" spans="2:23" ht="15.75">
      <c r="B23" s="23" t="str">
        <f>IF($A$1=1,"ФІСКАЛЬНИЙ СЕКТОР","FISCAL SECTOR")</f>
        <v>ФІСКАЛЬНИЙ СЕКТОР</v>
      </c>
      <c r="C23" s="5"/>
      <c r="D23" s="5"/>
      <c r="E23" s="20"/>
      <c r="F23" s="20"/>
      <c r="G23" s="20"/>
      <c r="H23" s="20"/>
      <c r="I23" s="20"/>
      <c r="J23" s="20"/>
      <c r="K23" s="62"/>
      <c r="L23" s="20"/>
      <c r="M23" s="20"/>
      <c r="N23" s="20"/>
      <c r="O23" s="20"/>
      <c r="P23" s="20"/>
      <c r="Q23" s="80"/>
      <c r="R23" s="20"/>
      <c r="S23" s="20"/>
      <c r="T23" s="20"/>
      <c r="U23" s="20"/>
      <c r="V23" s="20"/>
      <c r="W23" s="80"/>
    </row>
    <row r="24" spans="2:23" ht="15.75">
      <c r="B24" s="33" t="str">
        <f>IF($A$1=1,"Зведений бюджет, cальдо, млрд грн","Consolidated budget balance, UAH bn")</f>
        <v>Зведений бюджет, cальдо, млрд грн</v>
      </c>
      <c r="C24" s="39">
        <v>-30.9</v>
      </c>
      <c r="D24" s="39">
        <v>-54.8</v>
      </c>
      <c r="E24" s="39">
        <v>-42.1</v>
      </c>
      <c r="F24" s="9" t="s">
        <v>6</v>
      </c>
      <c r="G24" s="9" t="s">
        <v>6</v>
      </c>
      <c r="H24" s="9" t="s">
        <v>6</v>
      </c>
      <c r="I24" s="9" t="s">
        <v>6</v>
      </c>
      <c r="J24" s="39">
        <v>-81.900000000000006</v>
      </c>
      <c r="K24" s="66">
        <v>-82.2</v>
      </c>
      <c r="L24" s="9" t="s">
        <v>6</v>
      </c>
      <c r="M24" s="9" t="s">
        <v>6</v>
      </c>
      <c r="N24" s="9" t="s">
        <v>6</v>
      </c>
      <c r="O24" s="9" t="s">
        <v>6</v>
      </c>
      <c r="P24" s="39">
        <v>-100.3</v>
      </c>
      <c r="Q24" s="66">
        <v>-98.6</v>
      </c>
      <c r="R24" s="9" t="s">
        <v>6</v>
      </c>
      <c r="S24" s="9" t="s">
        <v>6</v>
      </c>
      <c r="T24" s="9" t="s">
        <v>6</v>
      </c>
      <c r="U24" s="9" t="s">
        <v>6</v>
      </c>
      <c r="V24" s="39">
        <v>-84.1</v>
      </c>
      <c r="W24" s="66">
        <v>-83.2</v>
      </c>
    </row>
    <row r="25" spans="2:23" ht="15.75">
      <c r="B25" s="54" t="str">
        <f>IF($A$1=1,"% ВВП","% of GDP")</f>
        <v>% ВВП</v>
      </c>
      <c r="C25" s="51">
        <v>-1.6</v>
      </c>
      <c r="D25" s="51">
        <v>-2.2999999999999998</v>
      </c>
      <c r="E25" s="51">
        <v>-1.4</v>
      </c>
      <c r="F25" s="49" t="s">
        <v>6</v>
      </c>
      <c r="G25" s="49" t="s">
        <v>6</v>
      </c>
      <c r="H25" s="49" t="s">
        <v>6</v>
      </c>
      <c r="I25" s="49" t="s">
        <v>6</v>
      </c>
      <c r="J25" s="51">
        <v>-2.4</v>
      </c>
      <c r="K25" s="69">
        <v>-2.4</v>
      </c>
      <c r="L25" s="49" t="s">
        <v>6</v>
      </c>
      <c r="M25" s="49" t="s">
        <v>6</v>
      </c>
      <c r="N25" s="49" t="s">
        <v>6</v>
      </c>
      <c r="O25" s="49" t="s">
        <v>6</v>
      </c>
      <c r="P25" s="51">
        <v>-2.6</v>
      </c>
      <c r="Q25" s="69">
        <v>-2.6</v>
      </c>
      <c r="R25" s="49" t="s">
        <v>6</v>
      </c>
      <c r="S25" s="49" t="s">
        <v>6</v>
      </c>
      <c r="T25" s="49" t="s">
        <v>6</v>
      </c>
      <c r="U25" s="49" t="s">
        <v>6</v>
      </c>
      <c r="V25" s="51">
        <v>-2</v>
      </c>
      <c r="W25" s="69">
        <v>-2</v>
      </c>
    </row>
    <row r="26" spans="2:23" ht="15.75">
      <c r="B26" s="33" t="str">
        <f>IF($A$1=1,"Баланс CЗДУ (метод. МВФ), млрд грн","Public sector fiscal balance (IMF methodology), UAH bn")</f>
        <v>Баланс CЗДУ (метод. МВФ), млрд грн</v>
      </c>
      <c r="C26" s="39">
        <v>-17</v>
      </c>
      <c r="D26" s="39">
        <v>-50.3</v>
      </c>
      <c r="E26" s="39">
        <v>-39.200000000000003</v>
      </c>
      <c r="F26" s="9" t="s">
        <v>6</v>
      </c>
      <c r="G26" s="9" t="s">
        <v>6</v>
      </c>
      <c r="H26" s="9" t="s">
        <v>6</v>
      </c>
      <c r="I26" s="9" t="s">
        <v>6</v>
      </c>
      <c r="J26" s="39">
        <v>-82.8</v>
      </c>
      <c r="K26" s="66">
        <v>-82.8</v>
      </c>
      <c r="L26" s="9" t="s">
        <v>6</v>
      </c>
      <c r="M26" s="9" t="s">
        <v>6</v>
      </c>
      <c r="N26" s="9" t="s">
        <v>6</v>
      </c>
      <c r="O26" s="9" t="s">
        <v>6</v>
      </c>
      <c r="P26" s="39">
        <v>-98.9</v>
      </c>
      <c r="Q26" s="66">
        <v>-96.9</v>
      </c>
      <c r="R26" s="9" t="s">
        <v>6</v>
      </c>
      <c r="S26" s="9" t="s">
        <v>6</v>
      </c>
      <c r="T26" s="9" t="s">
        <v>6</v>
      </c>
      <c r="U26" s="9" t="s">
        <v>6</v>
      </c>
      <c r="V26" s="39">
        <v>-82.1</v>
      </c>
      <c r="W26" s="66">
        <v>-81</v>
      </c>
    </row>
    <row r="27" spans="2:23" ht="15.75">
      <c r="B27" s="34" t="str">
        <f>IF($A$1=1,"% ВВП","% of GDP")</f>
        <v>% ВВП</v>
      </c>
      <c r="C27" s="40">
        <v>-0.9</v>
      </c>
      <c r="D27" s="40">
        <v>-2.1</v>
      </c>
      <c r="E27" s="40">
        <v>-1.3</v>
      </c>
      <c r="F27" s="6" t="s">
        <v>6</v>
      </c>
      <c r="G27" s="6" t="s">
        <v>6</v>
      </c>
      <c r="H27" s="6" t="s">
        <v>6</v>
      </c>
      <c r="I27" s="6" t="s">
        <v>6</v>
      </c>
      <c r="J27" s="40">
        <v>-2.4</v>
      </c>
      <c r="K27" s="68">
        <v>-2.4</v>
      </c>
      <c r="L27" s="6" t="s">
        <v>6</v>
      </c>
      <c r="M27" s="6" t="s">
        <v>6</v>
      </c>
      <c r="N27" s="6" t="s">
        <v>6</v>
      </c>
      <c r="O27" s="6" t="s">
        <v>6</v>
      </c>
      <c r="P27" s="40">
        <v>-2.6</v>
      </c>
      <c r="Q27" s="68">
        <v>-2.6</v>
      </c>
      <c r="R27" s="6" t="s">
        <v>6</v>
      </c>
      <c r="S27" s="6" t="s">
        <v>6</v>
      </c>
      <c r="T27" s="6" t="s">
        <v>6</v>
      </c>
      <c r="U27" s="6" t="s">
        <v>6</v>
      </c>
      <c r="V27" s="40">
        <v>-2</v>
      </c>
      <c r="W27" s="68">
        <v>-2</v>
      </c>
    </row>
    <row r="28" spans="2:23" ht="15.75">
      <c r="B28" s="35" t="str">
        <f>IF($A$1=1,"Баланс СЗДУ та НАК ''Нафтогаз України'', млрд грн","General government and Naftogaz financing, UAH bn")</f>
        <v>Баланс СЗДУ та НАК ''Нафтогаз України'', млрд грн</v>
      </c>
      <c r="C28" s="42">
        <v>-37.5</v>
      </c>
      <c r="D28" s="42">
        <v>-50.3</v>
      </c>
      <c r="E28" s="42">
        <v>-39.200000000000003</v>
      </c>
      <c r="F28" s="9" t="s">
        <v>6</v>
      </c>
      <c r="G28" s="9" t="s">
        <v>6</v>
      </c>
      <c r="H28" s="9" t="s">
        <v>6</v>
      </c>
      <c r="I28" s="9" t="s">
        <v>6</v>
      </c>
      <c r="J28" s="42">
        <v>-82.8</v>
      </c>
      <c r="K28" s="68">
        <v>-82.8</v>
      </c>
      <c r="L28" s="9" t="s">
        <v>6</v>
      </c>
      <c r="M28" s="9" t="s">
        <v>6</v>
      </c>
      <c r="N28" s="9" t="s">
        <v>6</v>
      </c>
      <c r="O28" s="9" t="s">
        <v>6</v>
      </c>
      <c r="P28" s="42">
        <v>-98.9</v>
      </c>
      <c r="Q28" s="68">
        <v>-96.9</v>
      </c>
      <c r="R28" s="9" t="s">
        <v>6</v>
      </c>
      <c r="S28" s="9" t="s">
        <v>6</v>
      </c>
      <c r="T28" s="9" t="s">
        <v>6</v>
      </c>
      <c r="U28" s="9" t="s">
        <v>6</v>
      </c>
      <c r="V28" s="42">
        <v>-82.1</v>
      </c>
      <c r="W28" s="68">
        <v>-81</v>
      </c>
    </row>
    <row r="29" spans="2:23" ht="15.75">
      <c r="B29" s="36" t="str">
        <f>IF($A$1=1,"Баланс СЗДУ та НАК ''Нафтогаз України'', % ВВП","General government and Naftogaz financing, % of GDP")</f>
        <v>Баланс СЗДУ та НАК ''Нафтогаз України'', % ВВП</v>
      </c>
      <c r="C29" s="40">
        <v>-1.9</v>
      </c>
      <c r="D29" s="40">
        <v>-2.1</v>
      </c>
      <c r="E29" s="40">
        <v>-1.3</v>
      </c>
      <c r="F29" s="6" t="s">
        <v>6</v>
      </c>
      <c r="G29" s="6" t="s">
        <v>6</v>
      </c>
      <c r="H29" s="6" t="s">
        <v>6</v>
      </c>
      <c r="I29" s="6" t="s">
        <v>6</v>
      </c>
      <c r="J29" s="40">
        <v>-2.4</v>
      </c>
      <c r="K29" s="68">
        <v>-2.4</v>
      </c>
      <c r="L29" s="6" t="s">
        <v>6</v>
      </c>
      <c r="M29" s="6" t="s">
        <v>6</v>
      </c>
      <c r="N29" s="6" t="s">
        <v>6</v>
      </c>
      <c r="O29" s="6" t="s">
        <v>6</v>
      </c>
      <c r="P29" s="40">
        <v>-2.6</v>
      </c>
      <c r="Q29" s="68">
        <v>-2.6</v>
      </c>
      <c r="R29" s="6" t="s">
        <v>6</v>
      </c>
      <c r="S29" s="6" t="s">
        <v>6</v>
      </c>
      <c r="T29" s="6" t="s">
        <v>6</v>
      </c>
      <c r="U29" s="6" t="s">
        <v>6</v>
      </c>
      <c r="V29" s="40">
        <v>-2</v>
      </c>
      <c r="W29" s="68">
        <v>-2</v>
      </c>
    </row>
    <row r="30" spans="2:23" ht="6.75" customHeight="1">
      <c r="B30" s="10"/>
      <c r="C30" s="10"/>
      <c r="D30" s="10"/>
      <c r="E30" s="18"/>
      <c r="F30" s="18"/>
      <c r="G30" s="18"/>
      <c r="H30" s="18"/>
      <c r="I30" s="18"/>
      <c r="J30" s="18"/>
      <c r="K30" s="10"/>
      <c r="L30" s="18"/>
      <c r="M30" s="18"/>
      <c r="N30" s="18"/>
      <c r="O30" s="18"/>
      <c r="P30" s="18"/>
      <c r="Q30" s="81"/>
      <c r="R30" s="18"/>
      <c r="S30" s="18"/>
      <c r="T30" s="18"/>
      <c r="U30" s="18"/>
      <c r="V30" s="18"/>
      <c r="W30" s="85"/>
    </row>
    <row r="31" spans="2:23" ht="15.75">
      <c r="B31" s="23" t="str">
        <f>IF(A1=1,"ПЛАТІЖНИЙ БАЛАНС (за аналітичною формою НБУ)","BALANCE OF PAYMENTS (NBU methodology)")</f>
        <v>ПЛАТІЖНИЙ БАЛАНС (за аналітичною формою НБУ)</v>
      </c>
      <c r="C31" s="5"/>
      <c r="D31" s="5"/>
      <c r="E31" s="20"/>
      <c r="F31" s="20"/>
      <c r="G31" s="20"/>
      <c r="H31" s="20"/>
      <c r="I31" s="20"/>
      <c r="J31" s="20"/>
      <c r="K31" s="5"/>
      <c r="L31" s="20"/>
      <c r="M31" s="20"/>
      <c r="N31" s="20"/>
      <c r="O31" s="20"/>
      <c r="P31" s="20"/>
      <c r="Q31" s="79"/>
      <c r="R31" s="20"/>
      <c r="S31" s="20"/>
      <c r="T31" s="20"/>
      <c r="U31" s="20"/>
      <c r="V31" s="20"/>
      <c r="W31" s="80"/>
    </row>
    <row r="32" spans="2:23" ht="15.75">
      <c r="B32" s="10" t="str">
        <f>IF(A1=1,"Поточний рахунок, млрд дол","Current account balance, USD bn")</f>
        <v>Поточний рахунок, млрд дол</v>
      </c>
      <c r="C32" s="42">
        <v>1.6</v>
      </c>
      <c r="D32" s="42">
        <v>-1.3</v>
      </c>
      <c r="E32" s="42">
        <v>-2.1</v>
      </c>
      <c r="F32" s="11">
        <v>-1</v>
      </c>
      <c r="G32" s="11">
        <v>0.1</v>
      </c>
      <c r="H32" s="11">
        <v>-1.5</v>
      </c>
      <c r="I32" s="11">
        <v>0</v>
      </c>
      <c r="J32" s="44">
        <v>-2.4</v>
      </c>
      <c r="K32" s="71">
        <v>-3.5</v>
      </c>
      <c r="L32" s="11">
        <v>-1.4</v>
      </c>
      <c r="M32" s="11">
        <v>-0.1</v>
      </c>
      <c r="N32" s="11">
        <v>-1.3</v>
      </c>
      <c r="O32" s="11">
        <v>-0.3</v>
      </c>
      <c r="P32" s="44">
        <v>-3.2</v>
      </c>
      <c r="Q32" s="71">
        <v>-4.2</v>
      </c>
      <c r="R32" s="11">
        <v>-1.7</v>
      </c>
      <c r="S32" s="11">
        <v>-0.2</v>
      </c>
      <c r="T32" s="11">
        <v>-1.3</v>
      </c>
      <c r="U32" s="11">
        <v>-0.8</v>
      </c>
      <c r="V32" s="44">
        <v>-3.9</v>
      </c>
      <c r="W32" s="71">
        <v>-4.7</v>
      </c>
    </row>
    <row r="33" spans="2:23" ht="15.75">
      <c r="B33" s="10" t="str">
        <f>IF(A1=1,"Фінансовий рахунок, млрд дол","Financial account, USD bn")</f>
        <v>Фінансовий рахунок, млрд дол</v>
      </c>
      <c r="C33" s="42">
        <v>1.2</v>
      </c>
      <c r="D33" s="42">
        <v>-2.6</v>
      </c>
      <c r="E33" s="42">
        <v>-4.7</v>
      </c>
      <c r="F33" s="11">
        <v>-0.6</v>
      </c>
      <c r="G33" s="11">
        <v>-1.7</v>
      </c>
      <c r="H33" s="11">
        <v>-3.2</v>
      </c>
      <c r="I33" s="11">
        <v>0.6</v>
      </c>
      <c r="J33" s="45">
        <v>-5</v>
      </c>
      <c r="K33" s="71">
        <v>-5.2</v>
      </c>
      <c r="L33" s="11">
        <v>-1</v>
      </c>
      <c r="M33" s="11">
        <v>-1.2</v>
      </c>
      <c r="N33" s="11">
        <v>-0.2</v>
      </c>
      <c r="O33" s="11">
        <v>0</v>
      </c>
      <c r="P33" s="45">
        <v>-2.4</v>
      </c>
      <c r="Q33" s="71">
        <v>-3.2</v>
      </c>
      <c r="R33" s="11">
        <v>-2.2999999999999998</v>
      </c>
      <c r="S33" s="11">
        <v>-1.4</v>
      </c>
      <c r="T33" s="11">
        <v>0.1</v>
      </c>
      <c r="U33" s="11">
        <v>-0.3</v>
      </c>
      <c r="V33" s="45">
        <v>-3.9</v>
      </c>
      <c r="W33" s="71">
        <v>-4.5999999999999996</v>
      </c>
    </row>
    <row r="34" spans="2:23" ht="15.75">
      <c r="B34" s="27" t="str">
        <f>IF(A1=1,"Зведений баланс, млрд дол","BOP overall balance, USD bn")</f>
        <v>Зведений баланс, млрд дол</v>
      </c>
      <c r="C34" s="39">
        <v>0.8</v>
      </c>
      <c r="D34" s="39">
        <v>1.3</v>
      </c>
      <c r="E34" s="39">
        <v>2.6</v>
      </c>
      <c r="F34" s="11">
        <v>-0.3</v>
      </c>
      <c r="G34" s="11">
        <v>1.7</v>
      </c>
      <c r="H34" s="11">
        <v>1.8</v>
      </c>
      <c r="I34" s="11">
        <v>-0.6</v>
      </c>
      <c r="J34" s="46">
        <v>2.6</v>
      </c>
      <c r="K34" s="66">
        <v>1.8</v>
      </c>
      <c r="L34" s="11">
        <v>-0.4</v>
      </c>
      <c r="M34" s="11">
        <v>1.1000000000000001</v>
      </c>
      <c r="N34" s="11">
        <v>-1.1000000000000001</v>
      </c>
      <c r="O34" s="11">
        <v>-0.4</v>
      </c>
      <c r="P34" s="46">
        <v>-0.8</v>
      </c>
      <c r="Q34" s="66">
        <v>-1.1000000000000001</v>
      </c>
      <c r="R34" s="11">
        <v>0.7</v>
      </c>
      <c r="S34" s="11">
        <v>1.2</v>
      </c>
      <c r="T34" s="11">
        <v>-1.4</v>
      </c>
      <c r="U34" s="11">
        <v>-0.5</v>
      </c>
      <c r="V34" s="46">
        <v>0</v>
      </c>
      <c r="W34" s="66">
        <v>-0.1</v>
      </c>
    </row>
    <row r="35" spans="2:23" ht="15.75">
      <c r="B35" s="27" t="str">
        <f>IF(A1=1,"Валові резерви, млрд дол","Gross reserves, USD bn")</f>
        <v>Валові резерви, млрд дол</v>
      </c>
      <c r="C35" s="39">
        <v>13.3</v>
      </c>
      <c r="D35" s="39">
        <v>15.5</v>
      </c>
      <c r="E35" s="39">
        <v>18.8</v>
      </c>
      <c r="F35" s="11">
        <v>18.2</v>
      </c>
      <c r="G35" s="11">
        <v>19.399999999999999</v>
      </c>
      <c r="H35" s="11">
        <v>22.7</v>
      </c>
      <c r="I35" s="11">
        <v>21.6</v>
      </c>
      <c r="J35" s="46">
        <v>21.6</v>
      </c>
      <c r="K35" s="66">
        <v>20.5</v>
      </c>
      <c r="L35" s="11">
        <v>20.6</v>
      </c>
      <c r="M35" s="11">
        <v>21.2</v>
      </c>
      <c r="N35" s="11">
        <v>19.5</v>
      </c>
      <c r="O35" s="11">
        <v>19.100000000000001</v>
      </c>
      <c r="P35" s="46">
        <v>19.100000000000001</v>
      </c>
      <c r="Q35" s="66">
        <v>17.8</v>
      </c>
      <c r="R35" s="11">
        <v>20.2</v>
      </c>
      <c r="S35" s="11">
        <v>21.4</v>
      </c>
      <c r="T35" s="11">
        <v>20.399999999999999</v>
      </c>
      <c r="U35" s="11">
        <v>20</v>
      </c>
      <c r="V35" s="46">
        <v>20</v>
      </c>
      <c r="W35" s="66">
        <v>18.600000000000001</v>
      </c>
    </row>
    <row r="36" spans="2:23" ht="15.75">
      <c r="B36" s="58" t="str">
        <f>IF(A1=1,"Місяців імпорту майбутнього періоду","Months of future imports")</f>
        <v>Місяців імпорту майбутнього періоду</v>
      </c>
      <c r="C36" s="55">
        <v>3.1</v>
      </c>
      <c r="D36" s="55">
        <v>3.2</v>
      </c>
      <c r="E36" s="55">
        <v>3.4</v>
      </c>
      <c r="F36" s="56">
        <v>3.3</v>
      </c>
      <c r="G36" s="56">
        <v>3.4</v>
      </c>
      <c r="H36" s="56">
        <v>4</v>
      </c>
      <c r="I36" s="56">
        <v>3.7</v>
      </c>
      <c r="J36" s="59">
        <v>3.7</v>
      </c>
      <c r="K36" s="72">
        <v>3.7</v>
      </c>
      <c r="L36" s="56">
        <v>3.4</v>
      </c>
      <c r="M36" s="56">
        <v>3.5</v>
      </c>
      <c r="N36" s="56">
        <v>3.3</v>
      </c>
      <c r="O36" s="56">
        <v>3.1</v>
      </c>
      <c r="P36" s="57">
        <v>3.1</v>
      </c>
      <c r="Q36" s="72">
        <v>3</v>
      </c>
      <c r="R36" s="56">
        <v>3.2</v>
      </c>
      <c r="S36" s="56">
        <v>3.4</v>
      </c>
      <c r="T36" s="56">
        <v>3.2</v>
      </c>
      <c r="U36" s="56">
        <v>3.2</v>
      </c>
      <c r="V36" s="57">
        <v>3.2</v>
      </c>
      <c r="W36" s="72">
        <v>3</v>
      </c>
    </row>
    <row r="37" spans="2:23" ht="15.75">
      <c r="B37" s="10" t="str">
        <f>IF(A1=1,"Експорт товарів, річна зміна (%)","Export of goods, % yoy")</f>
        <v>Експорт товарів, річна зміна (%)</v>
      </c>
      <c r="C37" s="42">
        <v>-29.9</v>
      </c>
      <c r="D37" s="42">
        <v>-5.3</v>
      </c>
      <c r="E37" s="42">
        <v>18.3</v>
      </c>
      <c r="F37" s="11">
        <v>8</v>
      </c>
      <c r="G37" s="11">
        <v>6.5</v>
      </c>
      <c r="H37" s="11">
        <v>5.3</v>
      </c>
      <c r="I37" s="11">
        <v>5.7</v>
      </c>
      <c r="J37" s="45">
        <v>6.3</v>
      </c>
      <c r="K37" s="71">
        <v>3.3</v>
      </c>
      <c r="L37" s="11">
        <v>-2.2999999999999998</v>
      </c>
      <c r="M37" s="11">
        <v>6.9</v>
      </c>
      <c r="N37" s="11">
        <v>7.5</v>
      </c>
      <c r="O37" s="11">
        <v>5.7</v>
      </c>
      <c r="P37" s="45">
        <v>4.5</v>
      </c>
      <c r="Q37" s="71">
        <v>5.0999999999999996</v>
      </c>
      <c r="R37" s="11">
        <v>8</v>
      </c>
      <c r="S37" s="11">
        <v>3.8</v>
      </c>
      <c r="T37" s="11">
        <v>5.4</v>
      </c>
      <c r="U37" s="11">
        <v>5.8</v>
      </c>
      <c r="V37" s="45">
        <v>5.7</v>
      </c>
      <c r="W37" s="71">
        <v>6.2</v>
      </c>
    </row>
    <row r="38" spans="2:23" ht="15.75">
      <c r="B38" s="10" t="str">
        <f>IF(A1=1,"Імпорт товарів, річна зміна (%)","Import of goods, % yoy")</f>
        <v>Імпорт товарів, річна зміна (%)</v>
      </c>
      <c r="C38" s="42">
        <v>-32.6</v>
      </c>
      <c r="D38" s="42">
        <v>4.2</v>
      </c>
      <c r="E38" s="42">
        <v>21.1</v>
      </c>
      <c r="F38" s="11">
        <v>11.9</v>
      </c>
      <c r="G38" s="11">
        <v>6.8</v>
      </c>
      <c r="H38" s="11">
        <v>7.8</v>
      </c>
      <c r="I38" s="11">
        <v>-1.2</v>
      </c>
      <c r="J38" s="44">
        <v>5.9</v>
      </c>
      <c r="K38" s="71">
        <v>3.6</v>
      </c>
      <c r="L38" s="11">
        <v>2.7</v>
      </c>
      <c r="M38" s="11">
        <v>6.9</v>
      </c>
      <c r="N38" s="11">
        <v>4.9000000000000004</v>
      </c>
      <c r="O38" s="11">
        <v>7.8</v>
      </c>
      <c r="P38" s="44">
        <v>5.6</v>
      </c>
      <c r="Q38" s="71">
        <v>6.3</v>
      </c>
      <c r="R38" s="11">
        <v>6.4</v>
      </c>
      <c r="S38" s="11">
        <v>2.7</v>
      </c>
      <c r="T38" s="11">
        <v>3.5</v>
      </c>
      <c r="U38" s="11">
        <v>6.3</v>
      </c>
      <c r="V38" s="44">
        <v>4.7</v>
      </c>
      <c r="W38" s="71">
        <v>5.4</v>
      </c>
    </row>
    <row r="39" spans="2:23" ht="8.25" customHeight="1">
      <c r="B39" s="7"/>
      <c r="C39" s="12"/>
      <c r="D39" s="12"/>
      <c r="E39" s="12"/>
      <c r="F39" s="12"/>
      <c r="G39" s="12"/>
      <c r="H39" s="12"/>
      <c r="I39" s="12"/>
      <c r="J39" s="12"/>
      <c r="K39" s="73"/>
      <c r="L39" s="12"/>
      <c r="M39" s="12"/>
      <c r="N39" s="12"/>
      <c r="O39" s="12"/>
      <c r="P39" s="12"/>
      <c r="Q39" s="82"/>
      <c r="R39" s="12"/>
      <c r="S39" s="12"/>
      <c r="T39" s="12"/>
      <c r="U39" s="12"/>
      <c r="V39" s="12"/>
      <c r="W39" s="86"/>
    </row>
    <row r="40" spans="2:23" ht="15.75">
      <c r="B40" s="23" t="str">
        <f>IF(A1=1,"МОНЕТАРНІ РАХУНКИ (зміна з початку року, %)","MONETARY ACCOUNTS (Qumulative since the beginning of the year)")</f>
        <v>МОНЕТАРНІ РАХУНКИ (зміна з початку року, %)</v>
      </c>
      <c r="C40" s="5"/>
      <c r="D40" s="5"/>
      <c r="E40" s="20"/>
      <c r="F40" s="5"/>
      <c r="G40" s="5"/>
      <c r="H40" s="5"/>
      <c r="I40" s="5"/>
      <c r="J40" s="5"/>
      <c r="K40" s="74"/>
      <c r="L40" s="20"/>
      <c r="M40" s="20"/>
      <c r="N40" s="20"/>
      <c r="O40" s="20"/>
      <c r="P40" s="20"/>
      <c r="Q40" s="83"/>
      <c r="R40" s="20"/>
      <c r="S40" s="20"/>
      <c r="T40" s="20"/>
      <c r="U40" s="20"/>
      <c r="V40" s="20"/>
      <c r="W40" s="83"/>
    </row>
    <row r="41" spans="2:23" ht="15.75">
      <c r="B41" s="10" t="str">
        <f>IF(A1=1,"Грошова база, %","Monetary base, %")</f>
        <v>Грошова база, %</v>
      </c>
      <c r="C41" s="43">
        <v>0.8</v>
      </c>
      <c r="D41" s="43">
        <v>13.6</v>
      </c>
      <c r="E41" s="43">
        <v>4.5999999999999996</v>
      </c>
      <c r="F41" s="13">
        <v>-1.5</v>
      </c>
      <c r="G41" s="13">
        <v>4.2</v>
      </c>
      <c r="H41" s="13">
        <v>4.7</v>
      </c>
      <c r="I41" s="13">
        <v>11</v>
      </c>
      <c r="J41" s="43">
        <v>11</v>
      </c>
      <c r="K41" s="66">
        <v>9.3000000000000007</v>
      </c>
      <c r="L41" s="13">
        <v>-3.7</v>
      </c>
      <c r="M41" s="13">
        <v>-0.7</v>
      </c>
      <c r="N41" s="13">
        <v>-0.5</v>
      </c>
      <c r="O41" s="13">
        <v>5.2</v>
      </c>
      <c r="P41" s="43">
        <v>5.2</v>
      </c>
      <c r="Q41" s="66">
        <v>5.3</v>
      </c>
      <c r="R41" s="13">
        <v>-3.1</v>
      </c>
      <c r="S41" s="13">
        <v>-0.8</v>
      </c>
      <c r="T41" s="13">
        <v>-0.6</v>
      </c>
      <c r="U41" s="13">
        <v>3.8</v>
      </c>
      <c r="V41" s="43">
        <v>3.8</v>
      </c>
      <c r="W41" s="66">
        <v>3.8</v>
      </c>
    </row>
    <row r="42" spans="2:23" ht="15.75">
      <c r="B42" s="10" t="str">
        <f>IF(A1=1,"Грошова маса, %","Broad money, %")</f>
        <v>Грошова маса, %</v>
      </c>
      <c r="C42" s="43">
        <v>3.9</v>
      </c>
      <c r="D42" s="43">
        <v>10.9</v>
      </c>
      <c r="E42" s="43">
        <v>9.6</v>
      </c>
      <c r="F42" s="13">
        <v>-3.3</v>
      </c>
      <c r="G42" s="13">
        <v>-0.5</v>
      </c>
      <c r="H42" s="13">
        <v>3</v>
      </c>
      <c r="I42" s="13">
        <v>10.6</v>
      </c>
      <c r="J42" s="43">
        <v>10.6</v>
      </c>
      <c r="K42" s="66">
        <v>10.199999999999999</v>
      </c>
      <c r="L42" s="13">
        <v>-1.8</v>
      </c>
      <c r="M42" s="13">
        <v>0</v>
      </c>
      <c r="N42" s="13">
        <v>1.3</v>
      </c>
      <c r="O42" s="13">
        <v>8.5</v>
      </c>
      <c r="P42" s="43">
        <v>8.5</v>
      </c>
      <c r="Q42" s="66">
        <v>9.6</v>
      </c>
      <c r="R42" s="13">
        <v>-1.4</v>
      </c>
      <c r="S42" s="13">
        <v>-0.3</v>
      </c>
      <c r="T42" s="13">
        <v>1.8</v>
      </c>
      <c r="U42" s="13">
        <v>8.3000000000000007</v>
      </c>
      <c r="V42" s="43">
        <v>8.3000000000000007</v>
      </c>
      <c r="W42" s="66">
        <v>8.4</v>
      </c>
    </row>
    <row r="43" spans="2:23" ht="15.75">
      <c r="B43" s="10" t="str">
        <f>IF(A1=1,"Швидкість обертання (на кінець року)","Velocity of broad money (end of year)")</f>
        <v>Швидкість обертання (на кінець року)</v>
      </c>
      <c r="C43" s="43">
        <v>2</v>
      </c>
      <c r="D43" s="43">
        <v>2.2000000000000002</v>
      </c>
      <c r="E43" s="43">
        <v>2.4</v>
      </c>
      <c r="F43" s="13" t="s">
        <v>6</v>
      </c>
      <c r="G43" s="13" t="s">
        <v>6</v>
      </c>
      <c r="H43" s="13" t="s">
        <v>6</v>
      </c>
      <c r="I43" s="37" t="s">
        <v>6</v>
      </c>
      <c r="J43" s="43">
        <v>2.6</v>
      </c>
      <c r="K43" s="66">
        <v>2.6</v>
      </c>
      <c r="L43" s="13" t="s">
        <v>6</v>
      </c>
      <c r="M43" s="13" t="s">
        <v>6</v>
      </c>
      <c r="N43" s="13" t="s">
        <v>6</v>
      </c>
      <c r="O43" s="37" t="s">
        <v>6</v>
      </c>
      <c r="P43" s="43">
        <v>2.6</v>
      </c>
      <c r="Q43" s="66">
        <v>2.6</v>
      </c>
      <c r="R43" s="13" t="s">
        <v>6</v>
      </c>
      <c r="S43" s="13" t="s">
        <v>6</v>
      </c>
      <c r="T43" s="13" t="s">
        <v>6</v>
      </c>
      <c r="U43" s="37" t="s">
        <v>6</v>
      </c>
      <c r="V43" s="43">
        <v>2.7</v>
      </c>
      <c r="W43" s="66">
        <v>2.6</v>
      </c>
    </row>
    <row r="44" spans="2:23">
      <c r="C44" s="15"/>
      <c r="D44" s="14"/>
      <c r="Q44" s="84"/>
    </row>
  </sheetData>
  <mergeCells count="15">
    <mergeCell ref="U2:W2"/>
    <mergeCell ref="V3:W3"/>
    <mergeCell ref="R6:W6"/>
    <mergeCell ref="F7:I7"/>
    <mergeCell ref="J7:J8"/>
    <mergeCell ref="L7:O7"/>
    <mergeCell ref="P7:P8"/>
    <mergeCell ref="R7:U7"/>
    <mergeCell ref="V7:V8"/>
    <mergeCell ref="L6:Q6"/>
    <mergeCell ref="B6:B8"/>
    <mergeCell ref="C6:C8"/>
    <mergeCell ref="D6:D8"/>
    <mergeCell ref="F6:K6"/>
    <mergeCell ref="E6:E8"/>
  </mergeCells>
  <pageMargins left="0.55118110236220474" right="0.11811023622047245" top="0.78740157480314965" bottom="7.874015748031496E-2" header="0.15748031496062992" footer="0.19685039370078741"/>
  <pageSetup paperSize="9" scale="58" orientation="landscape" r:id="rId1"/>
  <headerFooter alignWithMargins="0">
    <oddFooter>&amp;R19.04.2018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8257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485775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Forecast</vt:lpstr>
      <vt:lpstr>Forecast!Область_друку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Юхименко Тетяна Василівна</cp:lastModifiedBy>
  <cp:lastPrinted>2018-04-20T07:50:21Z</cp:lastPrinted>
  <dcterms:created xsi:type="dcterms:W3CDTF">2008-08-15T07:59:50Z</dcterms:created>
  <dcterms:modified xsi:type="dcterms:W3CDTF">2018-04-20T08:47:15Z</dcterms:modified>
</cp:coreProperties>
</file>