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195" windowWidth="13560" windowHeight="8910" firstSheet="3" activeTab="4"/>
  </bookViews>
  <sheets>
    <sheet name="Інфляція" sheetId="4" r:id="rId1"/>
    <sheet name="Економічна активність" sheetId="2" r:id="rId2"/>
    <sheet name="Ринок праці" sheetId="31" r:id="rId3"/>
    <sheet name="Фіскальний сектор" sheetId="32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 localSheetId="5">#REF!</definedName>
    <definedName name="__tab06" localSheetId="2">#REF!</definedName>
    <definedName name="__tab06">#REF!</definedName>
    <definedName name="__tab07" localSheetId="5">#REF!</definedName>
    <definedName name="__tab07" localSheetId="2">#REF!</definedName>
    <definedName name="__tab07">#REF!</definedName>
    <definedName name="__Tab1" localSheetId="5">#REF!</definedName>
    <definedName name="__Tab1" localSheetId="2">#REF!</definedName>
    <definedName name="__Tab1">#REF!</definedName>
    <definedName name="__UKR1" localSheetId="5">#REF!</definedName>
    <definedName name="__UKR1" localSheetId="2">#REF!</definedName>
    <definedName name="__UKR1">#REF!</definedName>
    <definedName name="__UKR2" localSheetId="5">#REF!</definedName>
    <definedName name="__UKR2" localSheetId="2">#REF!</definedName>
    <definedName name="__UKR2">#REF!</definedName>
    <definedName name="__UKR3" localSheetId="5">#REF!</definedName>
    <definedName name="__UKR3" localSheetId="2">#REF!</definedName>
    <definedName name="__UKR3">#REF!</definedName>
    <definedName name="_cpi2" localSheetId="1">#REF!</definedName>
    <definedName name="_cpi2" localSheetId="5">#REF!</definedName>
    <definedName name="_cpi2" localSheetId="0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5" hidden="1">#REF!</definedName>
    <definedName name="_Fill" localSheetId="0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5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5" hidden="1">{#N/A,#N/A,FALSE,"т04"}</definedName>
    <definedName name="_t04" localSheetId="0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0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5">#REF!</definedName>
    <definedName name="_wpi2" localSheetId="0">#REF!</definedName>
    <definedName name="_wpi2" localSheetId="2">#REF!</definedName>
    <definedName name="_wpi2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1" hidden="1">{#N/A,#N/A,FALSE,"т02бд"}</definedName>
    <definedName name="aaa" localSheetId="5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5" hidden="1">{#N/A,#N/A,FALSE,"т02бд"}</definedName>
    <definedName name="af" localSheetId="0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5">[2]Links!#REF!</definedName>
    <definedName name="AGRRMY" localSheetId="0">[1]Links!#REF!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1" hidden="1">{#N/A,#N/A,FALSE,"т02бд"}</definedName>
    <definedName name="asasa" localSheetId="5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5" hidden="1">{#N/A,#N/A,FALSE,"т02бд"}</definedName>
    <definedName name="asf" localSheetId="0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5" hidden="1">{#N/A,#N/A,FALSE,"т02бд"}</definedName>
    <definedName name="asfasg" localSheetId="0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5" hidden="1">{#N/A,#N/A,FALSE,"т04"}</definedName>
    <definedName name="asfdasdf" localSheetId="0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5" hidden="1">{#N/A,#N/A,FALSE,"т02бд"}</definedName>
    <definedName name="asgf" localSheetId="0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5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5">[2]Links!#REF!</definedName>
    <definedName name="BDEF_f" localSheetId="0">[1]Links!#REF!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5">[2]Links!#REF!</definedName>
    <definedName name="BDEFgdp_f" localSheetId="0">[1]Links!#REF!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5">[2]Links!#REF!</definedName>
    <definedName name="BEXPgdp_f" localSheetId="0">[1]Links!#REF!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5">[2]Links!#REF!</definedName>
    <definedName name="BREVgdp_f" localSheetId="0">[1]Links!#REF!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1">[2]C!#REF!</definedName>
    <definedName name="bull" localSheetId="5">[2]C!#REF!</definedName>
    <definedName name="bull" localSheetId="0">[1]C!#REF!</definedName>
    <definedName name="bull" localSheetId="2">[2]C!#REF!</definedName>
    <definedName name="bull">[2]C!#REF!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1">[2]Links!#REF!</definedName>
    <definedName name="CONS_f" localSheetId="5">[2]Links!#REF!</definedName>
    <definedName name="CONS_f" localSheetId="0">[1]Links!#REF!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5">#REF!</definedName>
    <definedName name="CPI" localSheetId="0">[4]Links!$B$2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5">#REF!</definedName>
    <definedName name="CPI_I" localSheetId="0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5">[2]Links!#REF!</definedName>
    <definedName name="CPIA_f" localSheetId="0">[1]Links!#REF!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0">[1]C!#REF!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5">[2]Links!#REF!</definedName>
    <definedName name="CPIFA_f" localSheetId="0">[1]Links!#REF!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5">[2]Links!#REF!</definedName>
    <definedName name="CPIFmov_f" localSheetId="0">[1]Links!#REF!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5">[2]Links!#REF!</definedName>
    <definedName name="CPImov_f" localSheetId="0">[1]Links!#REF!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5">[2]Links!#REF!</definedName>
    <definedName name="CPINFA_f" localSheetId="0">[1]Links!#REF!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5">[2]Links!#REF!</definedName>
    <definedName name="CPINFmov_f" localSheetId="0">[1]Links!#REF!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5">[2]Links!#REF!</definedName>
    <definedName name="CPISA_f" localSheetId="0">[1]Links!#REF!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5">[2]Links!#REF!</definedName>
    <definedName name="CPISmov_f" localSheetId="0">[1]Links!#REF!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5">[2]Links!#REF!</definedName>
    <definedName name="CURR_f" localSheetId="0">[1]Links!#REF!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5">[2]Links!#REF!</definedName>
    <definedName name="D_SHARES_f" localSheetId="0">[1]Links!#REF!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1">[2]Links!#REF!</definedName>
    <definedName name="DD_f" localSheetId="5">[2]Links!#REF!</definedName>
    <definedName name="DD_f" localSheetId="0">[1]Links!#REF!</definedName>
    <definedName name="DD_f" localSheetId="2">[2]Links!#REF!</definedName>
    <definedName name="DD_f">[2]Links!#REF!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5">#REF!</definedName>
    <definedName name="DEFL" localSheetId="0">#REF!</definedName>
    <definedName name="DEFL" localSheetId="2">#REF!</definedName>
    <definedName name="DEFL">#REF!</definedName>
    <definedName name="defl2" localSheetId="1">#REF!</definedName>
    <definedName name="defl2" localSheetId="5">#REF!</definedName>
    <definedName name="defl2" localSheetId="0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5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2">#REF!</definedName>
    <definedName name="Dif_1">#REF!</definedName>
    <definedName name="Dif_2" localSheetId="1">#REF!</definedName>
    <definedName name="Dif_2" localSheetId="5">#REF!</definedName>
    <definedName name="Dif_2" localSheetId="0">#REF!</definedName>
    <definedName name="Dif_2" localSheetId="2">#REF!</definedName>
    <definedName name="Dif_2">#REF!</definedName>
    <definedName name="dsf" localSheetId="5" hidden="1">{#N/A,#N/A,FALSE,"т02бд"}</definedName>
    <definedName name="dsf" localSheetId="0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5" hidden="1">{#N/A,#N/A,FALSE,"т02бд"}</definedName>
    <definedName name="dsfb" localSheetId="0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5" hidden="1">{#N/A,#N/A,FALSE,"т02бд"}</definedName>
    <definedName name="dsfg" localSheetId="0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5">[2]Links!#REF!</definedName>
    <definedName name="ENTS_f" localSheetId="0">[1]Links!#REF!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0">[1]Links!#REF!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5">[2]Links!#REF!</definedName>
    <definedName name="EXPEND_f" localSheetId="0">[1]Links!#REF!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5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5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5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5" hidden="1">{#N/A,#N/A,FALSE,"т17-1банки (2)"}</definedName>
    <definedName name="fgk" localSheetId="0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5" hidden="1">{#N/A,#N/A,FALSE,"т02бд"}</definedName>
    <definedName name="fgkf" localSheetId="0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5" hidden="1">{#N/A,#N/A,FALSE,"т04"}</definedName>
    <definedName name="fkfgk" localSheetId="0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5" hidden="1">{#N/A,#N/A,FALSE,"т02бд"}</definedName>
    <definedName name="fkfkgk" localSheetId="0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5" hidden="1">{#N/A,#N/A,FALSE,"т02бд"}</definedName>
    <definedName name="Food_comp" localSheetId="0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5">#REF!</definedName>
    <definedName name="g" localSheetId="0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5">[2]Links!#REF!</definedName>
    <definedName name="GDPM_f" localSheetId="0">[1]Links!#REF!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0">[1]Links!#REF!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5">[2]Links!#REF!</definedName>
    <definedName name="GDPNC_f" localSheetId="0">[1]Links!#REF!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5">[2]Links!#REF!</definedName>
    <definedName name="GDPRG_f" localSheetId="0">[1]Links!#REF!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5">[2]Links!#REF!</definedName>
    <definedName name="GDPRM_f" localSheetId="0">[1]Links!#REF!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0">[1]Links!#REF!</definedName>
    <definedName name="GDPRMG_f" localSheetId="2">[2]Links!#REF!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 localSheetId="2">[2]Links!#REF!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5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5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5">[2]Links!#REF!</definedName>
    <definedName name="GNCRMY" localSheetId="0">[1]Links!#REF!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5">[2]Links!#REF!</definedName>
    <definedName name="GOODS_f" localSheetId="0">[1]Links!#REF!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0">[1]Links!#REF!</definedName>
    <definedName name="GRANT_f" localSheetId="2">[2]Links!#REF!</definedName>
    <definedName name="GRANT_f">[2]Links!#REF!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5">[2]Links!#REF!</definedName>
    <definedName name="INCBAL_f" localSheetId="0">[1]Links!#REF!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5">[2]Links!#REF!</definedName>
    <definedName name="INCC_f" localSheetId="0">[1]Links!#REF!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5">[2]Links!#REF!</definedName>
    <definedName name="INCCURR_f" localSheetId="0">[1]Links!#REF!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5">[2]Links!#REF!</definedName>
    <definedName name="INCO_f" localSheetId="0">[1]Links!#REF!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5">[2]Links!#REF!</definedName>
    <definedName name="INDRMY" localSheetId="0">[1]Links!#REF!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5">#REF!</definedName>
    <definedName name="item" localSheetId="0">#REF!</definedName>
    <definedName name="item" localSheetId="2">#REF!</definedName>
    <definedName name="item">#REF!</definedName>
    <definedName name="j">[3]Links!$B$64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5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5">[2]Links!#REF!</definedName>
    <definedName name="M0R_f" localSheetId="0">[1]Links!#REF!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5">[2]Links!#REF!</definedName>
    <definedName name="M1m_f" localSheetId="0">[1]Links!#REF!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0">[1]Links!#REF!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5">[2]Links!#REF!</definedName>
    <definedName name="M2m_f" localSheetId="0">[1]Links!#REF!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0">[1]Links!#REF!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5">[2]Links!#REF!</definedName>
    <definedName name="M3m_f" localSheetId="0">[1]Links!#REF!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0">[1]Links!#REF!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5">[2]C!#REF!</definedName>
    <definedName name="macro" localSheetId="0">[1]C!#REF!</definedName>
    <definedName name="macro" localSheetId="2">[2]C!#REF!</definedName>
    <definedName name="macro" localSheetId="3">[2]C!#REF!</definedName>
    <definedName name="macro">[2]C!#REF!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1">[2]C!#REF!</definedName>
    <definedName name="main_m" localSheetId="5">[2]C!#REF!</definedName>
    <definedName name="main_m" localSheetId="0">[1]C!#REF!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5">[2]Links!#REF!</definedName>
    <definedName name="MBR_f" localSheetId="0">[1]Links!#REF!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 localSheetId="2">[2]Links!#REF!</definedName>
    <definedName name="MNTZ_f">[2]Links!#REF!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1">#REF!</definedName>
    <definedName name="Month" localSheetId="5">#REF!</definedName>
    <definedName name="Month" localSheetId="0">[4]C!$H$7</definedName>
    <definedName name="Month" localSheetId="2">#REF!</definedName>
    <definedName name="Month" localSheetId="3">#REF!</definedName>
    <definedName name="Month">#REF!</definedName>
    <definedName name="Month_" localSheetId="5">#REF!</definedName>
    <definedName name="Month_" localSheetId="0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5" hidden="1">{#N/A,#N/A,FALSE,"т04"}</definedName>
    <definedName name="njgf" localSheetId="0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5">#REF!</definedName>
    <definedName name="Notes" localSheetId="2">#REF!</definedName>
    <definedName name="Notes">#REF!</definedName>
    <definedName name="Number" localSheetId="1">#REF!</definedName>
    <definedName name="Number" localSheetId="5">#REF!</definedName>
    <definedName name="Number" localSheetId="0">[19]C!#REF!</definedName>
    <definedName name="Number" localSheetId="2">#REF!</definedName>
    <definedName name="Number" localSheetId="3">#REF!</definedName>
    <definedName name="Number">#REF!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1">[2]Links!#REF!</definedName>
    <definedName name="PAYMENT_f" localSheetId="0">[1]Links!#REF!</definedName>
    <definedName name="PAYMENT_f" localSheetId="2">[2]Links!#REF!</definedName>
    <definedName name="PAYMENT_f">[2]Links!#REF!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1">[2]Links!#REF!</definedName>
    <definedName name="PENSION_f" localSheetId="5">[2]Links!#REF!</definedName>
    <definedName name="PENSION_f" localSheetId="0">[1]Links!#REF!</definedName>
    <definedName name="PENSION_f" localSheetId="2">[2]Links!#REF!</definedName>
    <definedName name="PENSION_f">[2]Links!#REF!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5" hidden="1">{#N/A,#N/A,FALSE,"т02бд"}</definedName>
    <definedName name="q" localSheetId="0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5" hidden="1">{#N/A,#N/A,FALSE,"т04"}</definedName>
    <definedName name="qart" localSheetId="0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5" hidden="1">{#N/A,#N/A,FALSE,"т02бд"}</definedName>
    <definedName name="qq" localSheetId="0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1">[2]Links!#REF!</definedName>
    <definedName name="REF_f" localSheetId="5">[2]Links!#REF!</definedName>
    <definedName name="REF_f" localSheetId="0">[1]Links!#REF!</definedName>
    <definedName name="REF_f" localSheetId="2">[2]Links!#REF!</definedName>
    <definedName name="REF_f">[2]Links!#REF!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1">[2]Links!#REF!</definedName>
    <definedName name="REZREQ_f" localSheetId="5">[2]Links!#REF!</definedName>
    <definedName name="REZREQ_f" localSheetId="0">[1]Links!#REF!</definedName>
    <definedName name="REZREQ_f" localSheetId="2">[2]Links!#REF!</definedName>
    <definedName name="REZREQ_f">[2]Links!#REF!</definedName>
    <definedName name="rrr" localSheetId="5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2">#REF!</definedName>
    <definedName name="RTab1.1">#REF!</definedName>
    <definedName name="RTab1.1a" localSheetId="1">#REF!</definedName>
    <definedName name="RTab1.1a" localSheetId="5">#REF!</definedName>
    <definedName name="RTab1.1a" localSheetId="0">#REF!</definedName>
    <definedName name="RTab1.1a" localSheetId="2">#REF!</definedName>
    <definedName name="RTab1.1a">#REF!</definedName>
    <definedName name="RTab1.2" localSheetId="1">#REF!</definedName>
    <definedName name="RTab1.2" localSheetId="5">#REF!</definedName>
    <definedName name="RTab1.2" localSheetId="0">#REF!</definedName>
    <definedName name="RTab1.2" localSheetId="2">#REF!</definedName>
    <definedName name="RTab1.2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1">[2]Links!#REF!</definedName>
    <definedName name="S_CONS_f" localSheetId="5">[2]Links!#REF!</definedName>
    <definedName name="S_CONS_f" localSheetId="0">[1]Links!#REF!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0">[1]Links!#REF!</definedName>
    <definedName name="S_CURR_f" localSheetId="2">[2]Links!#REF!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 localSheetId="2">[2]Links!#REF!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 localSheetId="2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 localSheetId="2">[2]Links!#REF!</definedName>
    <definedName name="SERVICES_f">[2]Links!#REF!</definedName>
    <definedName name="sf" localSheetId="5" hidden="1">{#N/A,#N/A,FALSE,"т02бд"}</definedName>
    <definedName name="sf" localSheetId="0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5">[2]Links!#REF!</definedName>
    <definedName name="SOCIAL_f" localSheetId="0">[1]Links!#REF!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5">[2]Links!#REF!</definedName>
    <definedName name="SPD_f" localSheetId="0">[1]Links!#REF!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1" hidden="1">{#N/A,#N/A,FALSE,"т04"}</definedName>
    <definedName name="t05n" localSheetId="5" hidden="1">{#N/A,#N/A,FALSE,"т04"}</definedName>
    <definedName name="t05n" localSheetId="0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0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5">#REF!</definedName>
    <definedName name="Tab1.1" localSheetId="0">#REF!</definedName>
    <definedName name="Tab1.1" localSheetId="2">#REF!</definedName>
    <definedName name="Tab1.1">#REF!</definedName>
    <definedName name="Tab1.1a" localSheetId="1">#REF!</definedName>
    <definedName name="Tab1.1a" localSheetId="5">#REF!</definedName>
    <definedName name="Tab1.1a" localSheetId="0">#REF!</definedName>
    <definedName name="Tab1.1a" localSheetId="2">#REF!</definedName>
    <definedName name="Tab1.1a">#REF!</definedName>
    <definedName name="Tab6.5" localSheetId="1">#REF!</definedName>
    <definedName name="Tab6.5" localSheetId="5">#REF!</definedName>
    <definedName name="Tab6.5" localSheetId="0">#REF!</definedName>
    <definedName name="Tab6.5" localSheetId="2">#REF!</definedName>
    <definedName name="Tab6.5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1">[2]Links!#REF!</definedName>
    <definedName name="TAX_f" localSheetId="5">[2]Links!#REF!</definedName>
    <definedName name="TAX_f" localSheetId="0">[1]Links!#REF!</definedName>
    <definedName name="TAX_f" localSheetId="2">[2]Links!#REF!</definedName>
    <definedName name="TAX_f">[2]Links!#REF!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1">[2]Links!#REF!</definedName>
    <definedName name="TB" localSheetId="5">[2]Links!#REF!</definedName>
    <definedName name="TB" localSheetId="0">[1]Links!#REF!</definedName>
    <definedName name="TB" localSheetId="2">[2]Links!#REF!</definedName>
    <definedName name="TB">[2]Links!#REF!</definedName>
    <definedName name="TB_f" localSheetId="1">[2]Links!#REF!</definedName>
    <definedName name="TB_f" localSheetId="5">[2]Links!#REF!</definedName>
    <definedName name="TB_f" localSheetId="0">[1]Links!#REF!</definedName>
    <definedName name="TB_f" localSheetId="2">[2]Links!#REF!</definedName>
    <definedName name="TB_f">[2]Links!#REF!</definedName>
    <definedName name="TD_f" localSheetId="1">[2]Links!#REF!</definedName>
    <definedName name="TD_f" localSheetId="5">[2]Links!#REF!</definedName>
    <definedName name="TD_f" localSheetId="0">[1]Links!#REF!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5">[2]Links!#REF!</definedName>
    <definedName name="WAGE_f" localSheetId="0">[1]Links!#REF!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5">[2]Links!#REF!</definedName>
    <definedName name="WAGER_f" localSheetId="0">[1]Links!#REF!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5">[2]Links!#REF!</definedName>
    <definedName name="WAGESK_f" localSheetId="0">[1]Links!#REF!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0">[1]Links!#REF!</definedName>
    <definedName name="WAGESP_f" localSheetId="2">[2]Links!#REF!</definedName>
    <definedName name="WAGESP_f">[2]Links!#REF!</definedName>
    <definedName name="WAGESR_f" localSheetId="1">[2]Links!#REF!</definedName>
    <definedName name="WAGESR_f" localSheetId="0">[1]Links!#REF!</definedName>
    <definedName name="WAGESR_f" localSheetId="2">[2]Links!#REF!</definedName>
    <definedName name="WAGESR_f">[2]Links!#REF!</definedName>
    <definedName name="WAGESW_f" localSheetId="1">[2]Links!#REF!</definedName>
    <definedName name="WAGESW_f" localSheetId="0">[1]Links!#REF!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5">#REF!</definedName>
    <definedName name="WPI" localSheetId="0">[4]Links!$B$7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5">[2]Links!#REF!</definedName>
    <definedName name="WPIA_f" localSheetId="0">[1]Links!#REF!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5">[2]Links!#REF!</definedName>
    <definedName name="WPImov_f" localSheetId="0">[1]Links!#REF!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5" hidden="1">{#N/A,#N/A,FALSE,"т04"}</definedName>
    <definedName name="wrn.04." localSheetId="0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5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5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5" hidden="1">{#N/A,#N/A,FALSE,"т04"}</definedName>
    <definedName name="xzcb" localSheetId="0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5">#REF!</definedName>
    <definedName name="Year" localSheetId="0">[19]C!#REF!</definedName>
    <definedName name="Year" localSheetId="2">#REF!</definedName>
    <definedName name="Year" localSheetId="3">#REF!</definedName>
    <definedName name="Year">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5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5" hidden="1">{#N/A,#N/A,FALSE,"т02бд"}</definedName>
    <definedName name="а" localSheetId="0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5" hidden="1">{#N/A,#N/A,FALSE,"т02бд"}</definedName>
    <definedName name="бюдж2" localSheetId="0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5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2">#REF!</definedName>
    <definedName name="збз1998">#REF!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5" hidden="1">{#N/A,#N/A,FALSE,"т02бд"}</definedName>
    <definedName name="іва" localSheetId="0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5">#REF!</definedName>
    <definedName name="нy69" localSheetId="0">#REF!</definedName>
    <definedName name="нy69" localSheetId="2">#REF!</definedName>
    <definedName name="нy69">#REF!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2">#REF!</definedName>
    <definedName name="нука69">#REF!</definedName>
    <definedName name="_xlnm.Print_Area" localSheetId="1">'Економічна активність'!$B$1:$S$21</definedName>
    <definedName name="_xlnm.Print_Area" localSheetId="5">'Зовнішній сектор'!$A$1:$I$43</definedName>
    <definedName name="_xlnm.Print_Area" localSheetId="0">Інфляція!$A$1:$P$44</definedName>
    <definedName name="_xlnm.Print_Area" localSheetId="4">'Монетарний сектор'!$A$1:$U$64</definedName>
    <definedName name="_xlnm.Print_Area" localSheetId="3">'Фіскальний сектор'!$A$2:$K$64</definedName>
    <definedName name="_xlnm.Print_Area">#N/A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5" hidden="1">{#N/A,#N/A,FALSE,"т04"}</definedName>
    <definedName name="пп" localSheetId="0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1">#REF!</definedName>
    <definedName name="т01" localSheetId="5">#REF!</definedName>
    <definedName name="т01" localSheetId="0">#REF!</definedName>
    <definedName name="т01" localSheetId="2">#REF!</definedName>
    <definedName name="т01">#REF!</definedName>
    <definedName name="т05" localSheetId="1" hidden="1">{#N/A,#N/A,FALSE,"т04"}</definedName>
    <definedName name="т05" localSheetId="5" hidden="1">{#N/A,#N/A,FALSE,"т04"}</definedName>
    <definedName name="т05" localSheetId="0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5">#REF!</definedName>
    <definedName name="т17.2" localSheetId="0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5">#REF!</definedName>
    <definedName name="т17.4" localSheetId="0">#REF!</definedName>
    <definedName name="т17.4" localSheetId="2">#REF!</definedName>
    <definedName name="т17.4">#REF!</definedName>
    <definedName name="т17.4.1999" localSheetId="1">#REF!</definedName>
    <definedName name="т17.4.1999" localSheetId="5">#REF!</definedName>
    <definedName name="т17.4.1999" localSheetId="0">#REF!</definedName>
    <definedName name="т17.4.1999" localSheetId="2">#REF!</definedName>
    <definedName name="т17.4.1999">#REF!</definedName>
    <definedName name="т17.4.2001" localSheetId="1">#REF!</definedName>
    <definedName name="т17.4.2001" localSheetId="5">#REF!</definedName>
    <definedName name="т17.4.2001" localSheetId="0">#REF!</definedName>
    <definedName name="т17.4.2001" localSheetId="2">#REF!</definedName>
    <definedName name="т17.4.2001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5" hidden="1">{#N/A,#N/A,FALSE,"т02бд"}</definedName>
    <definedName name="ф" localSheetId="0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5" hidden="1">{#N/A,#N/A,FALSE,"т02бд"}</definedName>
    <definedName name="фіва" localSheetId="0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5" hidden="1">{#N/A,#N/A,FALSE,"т02бд"}</definedName>
    <definedName name="фф" localSheetId="0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5" hidden="1">{#N/A,#N/A,FALSE,"т02бд"}</definedName>
    <definedName name="ффф" localSheetId="0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H46" i="32" l="1"/>
  <c r="H47" i="32"/>
  <c r="H48" i="32"/>
  <c r="H49" i="32"/>
  <c r="H50" i="32"/>
  <c r="H51" i="32"/>
  <c r="H52" i="32"/>
  <c r="H53" i="32"/>
  <c r="H55" i="32"/>
  <c r="H57" i="32"/>
  <c r="H59" i="32"/>
  <c r="H60" i="32"/>
  <c r="H61" i="32"/>
  <c r="H63" i="32"/>
  <c r="H64" i="32"/>
  <c r="H45" i="32"/>
  <c r="I63" i="32" l="1"/>
  <c r="I61" i="32"/>
  <c r="I60" i="32"/>
  <c r="E59" i="32"/>
  <c r="I55" i="32"/>
  <c r="F53" i="32"/>
  <c r="E53" i="32"/>
  <c r="I53" i="32" s="1"/>
  <c r="I52" i="32"/>
  <c r="G52" i="32"/>
  <c r="F52" i="32"/>
  <c r="I51" i="32"/>
  <c r="G51" i="32"/>
  <c r="F51" i="32"/>
  <c r="I50" i="32"/>
  <c r="I49" i="32"/>
  <c r="G49" i="32"/>
  <c r="F49" i="32"/>
  <c r="I48" i="32"/>
  <c r="G48" i="32"/>
  <c r="F48" i="32"/>
  <c r="I47" i="32"/>
  <c r="G47" i="32"/>
  <c r="F47" i="32"/>
  <c r="I46" i="32"/>
  <c r="G46" i="32"/>
  <c r="F46" i="32"/>
  <c r="I45" i="32"/>
  <c r="E40" i="32"/>
  <c r="D40" i="32"/>
  <c r="C40" i="32"/>
  <c r="I38" i="32"/>
  <c r="H38" i="32"/>
  <c r="I36" i="32"/>
  <c r="H36" i="32"/>
  <c r="I35" i="32"/>
  <c r="H35" i="32"/>
  <c r="E34" i="32"/>
  <c r="D34" i="32"/>
  <c r="C34" i="32"/>
  <c r="I30" i="32"/>
  <c r="H30" i="32"/>
  <c r="G30" i="32"/>
  <c r="F30" i="32"/>
  <c r="I29" i="32"/>
  <c r="H29" i="32"/>
  <c r="G29" i="32"/>
  <c r="F29" i="32"/>
  <c r="I28" i="32"/>
  <c r="H28" i="32"/>
  <c r="G28" i="32"/>
  <c r="F28" i="32"/>
  <c r="E26" i="32"/>
  <c r="I26" i="32" s="1"/>
  <c r="D26" i="32"/>
  <c r="H26" i="32" s="1"/>
  <c r="C26" i="32"/>
  <c r="I25" i="32"/>
  <c r="H25" i="32"/>
  <c r="G25" i="32"/>
  <c r="F25" i="32"/>
  <c r="I24" i="32"/>
  <c r="H24" i="32"/>
  <c r="G24" i="32"/>
  <c r="F24" i="32"/>
  <c r="I23" i="32"/>
  <c r="H23" i="32"/>
  <c r="G23" i="32"/>
  <c r="F23" i="32"/>
  <c r="I22" i="32"/>
  <c r="H22" i="32"/>
  <c r="G22" i="32"/>
  <c r="F22" i="32"/>
  <c r="I21" i="32"/>
  <c r="H21" i="32"/>
  <c r="G21" i="32"/>
  <c r="F21" i="32"/>
  <c r="I20" i="32"/>
  <c r="H20" i="32"/>
  <c r="G20" i="32"/>
  <c r="F20" i="32"/>
  <c r="I19" i="32"/>
  <c r="H19" i="32"/>
  <c r="G19" i="32"/>
  <c r="F19" i="32"/>
  <c r="I17" i="32"/>
  <c r="H17" i="32"/>
  <c r="E15" i="32"/>
  <c r="I15" i="32" s="1"/>
  <c r="D15" i="32"/>
  <c r="H15" i="32" s="1"/>
  <c r="C15" i="32"/>
  <c r="I14" i="32"/>
  <c r="H14" i="32"/>
  <c r="G14" i="32"/>
  <c r="F14" i="32"/>
  <c r="I13" i="32"/>
  <c r="H13" i="32"/>
  <c r="G13" i="32"/>
  <c r="F13" i="32"/>
  <c r="I12" i="32"/>
  <c r="H12" i="32"/>
  <c r="I11" i="32"/>
  <c r="H11" i="32"/>
  <c r="G11" i="32"/>
  <c r="F11" i="32"/>
  <c r="I10" i="32"/>
  <c r="H10" i="32"/>
  <c r="G10" i="32"/>
  <c r="F10" i="32"/>
  <c r="I9" i="32"/>
  <c r="H9" i="32"/>
  <c r="G9" i="32"/>
  <c r="F9" i="32"/>
  <c r="I8" i="32"/>
  <c r="H8" i="32"/>
  <c r="G8" i="32"/>
  <c r="F8" i="32"/>
  <c r="I7" i="32"/>
  <c r="H7" i="32"/>
  <c r="G15" i="32" l="1"/>
  <c r="G7" i="32" s="1"/>
  <c r="F26" i="32"/>
  <c r="F17" i="32" s="1"/>
  <c r="G53" i="32"/>
  <c r="F15" i="32"/>
  <c r="F7" i="32" s="1"/>
  <c r="G26" i="32"/>
  <c r="G17" i="32" s="1"/>
  <c r="AF19" i="31"/>
  <c r="AE19" i="31"/>
  <c r="AF18" i="31"/>
  <c r="AE18" i="31"/>
  <c r="AF17" i="31"/>
  <c r="AE17" i="31"/>
  <c r="AF16" i="31"/>
  <c r="AE16" i="31"/>
  <c r="AD16" i="31"/>
  <c r="AF15" i="31"/>
  <c r="AE15" i="31"/>
  <c r="F12" i="31"/>
  <c r="E12" i="31"/>
  <c r="S11" i="31"/>
  <c r="R11" i="31"/>
  <c r="Q11" i="31"/>
  <c r="F10" i="31"/>
  <c r="AF7" i="31"/>
  <c r="AE7" i="31"/>
  <c r="AF5" i="31"/>
  <c r="AE5" i="31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E11" author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comments2.xml><?xml version="1.0" encoding="utf-8"?>
<comments xmlns="http://schemas.openxmlformats.org/spreadsheetml/2006/main">
  <authors>
    <author>M.Ryabokin</author>
    <author>Tokarchuk</author>
  </authors>
  <commentList>
    <comment ref="E47" authorId="0">
      <text>
        <r>
          <rPr>
            <b/>
            <sz val="8"/>
            <color indexed="81"/>
            <rFont val="Tahoma"/>
            <family val="2"/>
            <charset val="204"/>
          </rPr>
          <t>M.Ryabokin:</t>
        </r>
        <r>
          <rPr>
            <sz val="8"/>
            <color indexed="81"/>
            <rFont val="Tahoma"/>
            <family val="2"/>
            <charset val="204"/>
          </rPr>
          <t xml:space="preserve">
по балансу</t>
        </r>
      </text>
    </comment>
    <comment ref="A50" authorId="1">
      <text>
        <r>
          <rPr>
            <b/>
            <sz val="10"/>
            <color indexed="81"/>
            <rFont val="Tahoma"/>
            <family val="2"/>
            <charset val="204"/>
          </rPr>
          <t>Tokarchuk:</t>
        </r>
        <r>
          <rPr>
            <sz val="10"/>
            <color indexed="81"/>
            <rFont val="Tahoma"/>
            <family val="2"/>
            <charset val="204"/>
          </rPr>
          <t xml:space="preserve">
за поточним курсом</t>
        </r>
      </text>
    </comment>
  </commentList>
</comments>
</file>

<file path=xl/sharedStrings.xml><?xml version="1.0" encoding="utf-8"?>
<sst xmlns="http://schemas.openxmlformats.org/spreadsheetml/2006/main" count="524" uniqueCount="330">
  <si>
    <t>Компонента</t>
  </si>
  <si>
    <t>Частка в ІВБГ (дані за 2014 рік), %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</si>
  <si>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</si>
  <si>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</si>
  <si>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</si>
  <si>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</si>
  <si>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</si>
  <si>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</si>
  <si>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</si>
  <si>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</si>
  <si>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</si>
  <si>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</si>
  <si>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</si>
  <si>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</si>
  <si>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</si>
  <si>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</si>
  <si>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</si>
  <si>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</si>
  <si>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</si>
  <si>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</si>
  <si>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</si>
  <si>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</si>
  <si>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</si>
  <si>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</si>
  <si>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</si>
  <si>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</si>
  <si>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</si>
  <si>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</si>
  <si>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</si>
  <si>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</si>
  <si>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</si>
  <si>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t xml:space="preserve">    у тому числі за рахунок бюджетних коштів</t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</si>
  <si>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</si>
  <si>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</si>
  <si>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</si>
  <si>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</si>
  <si>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</si>
  <si>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</si>
  <si>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зміна,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</si>
  <si>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</si>
  <si>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</si>
  <si>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</si>
  <si>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</si>
  <si>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</si>
  <si>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</si>
  <si>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</si>
  <si>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</si>
  <si>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</si>
  <si>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</si>
  <si>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</si>
  <si>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</si>
  <si>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</si>
  <si>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</si>
  <si>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</si>
  <si>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</si>
  <si>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</si>
  <si>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</si>
  <si>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</si>
  <si>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</si>
  <si>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</si>
  <si>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</si>
  <si>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</si>
  <si>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</si>
  <si>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</si>
  <si>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</si>
  <si>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</si>
  <si>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</si>
  <si>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</si>
  <si>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</si>
  <si>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</si>
  <si>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</si>
  <si>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</si>
  <si>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</si>
  <si>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</si>
  <si>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</si>
  <si>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</si>
  <si>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</si>
  <si>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</si>
  <si>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</si>
  <si>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</si>
  <si>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</si>
  <si>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</si>
  <si>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</si>
  <si>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</si>
  <si>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</si>
  <si>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</si>
  <si>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</si>
  <si>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</si>
  <si>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</si>
  <si>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</si>
  <si>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</si>
  <si>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</si>
  <si>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</si>
  <si>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</si>
  <si>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</si>
  <si>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</si>
  <si>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</si>
  <si>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</si>
  <si>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</si>
  <si>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</si>
  <si>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</si>
  <si>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</si>
  <si>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</si>
  <si>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</si>
  <si>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</si>
  <si>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</si>
  <si>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</si>
  <si>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</si>
  <si>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</si>
  <si>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</si>
  <si>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</si>
  <si>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</si>
  <si>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</si>
  <si>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t>січень</t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</si>
  <si>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</si>
  <si>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</si>
  <si>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</si>
  <si>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</si>
  <si>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</si>
  <si>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</si>
  <si>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</si>
  <si>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t xml:space="preserve">                                   Основні показники, що характеризують стан грошово-кредитного ринку, млн. грн.</t>
  </si>
  <si>
    <t>Міжнародні валютні резерви Національного банку (за поточним курсом), млн. дол. США</t>
  </si>
  <si>
    <t>Готівковий валютний ринок, млн. дол. США</t>
  </si>
  <si>
    <t>Інформація щодо депозитів і кредитів уключає дані тільки щодо резидентів та містить нараховані доходи.</t>
  </si>
  <si>
    <t>* Оперативні дані.</t>
  </si>
  <si>
    <t>млн. грн.</t>
  </si>
  <si>
    <t xml:space="preserve"> млн. грн.</t>
  </si>
  <si>
    <t>Темп приросту, %</t>
  </si>
  <si>
    <r>
      <t>2015 рік</t>
    </r>
    <r>
      <rPr>
        <b/>
        <vertAlign val="superscript"/>
        <sz val="10"/>
        <rFont val="Times New Roman"/>
        <family val="1"/>
        <charset val="204"/>
      </rPr>
      <t>5</t>
    </r>
  </si>
  <si>
    <r>
      <t>3455</t>
    </r>
    <r>
      <rPr>
        <vertAlign val="superscript"/>
        <sz val="10"/>
        <rFont val="Times New Roman"/>
        <family val="1"/>
        <charset val="204"/>
      </rPr>
      <t>6</t>
    </r>
  </si>
  <si>
    <r>
      <t>3633</t>
    </r>
    <r>
      <rPr>
        <vertAlign val="superscript"/>
        <sz val="10"/>
        <rFont val="Times New Roman"/>
        <family val="1"/>
        <charset val="204"/>
      </rPr>
      <t>6</t>
    </r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</si>
  <si>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</si>
  <si>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</si>
  <si>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r>
      <t>1574.8</t>
    </r>
    <r>
      <rPr>
        <vertAlign val="superscript"/>
        <sz val="10"/>
        <rFont val="Times New Roman"/>
        <family val="1"/>
        <charset val="204"/>
      </rPr>
      <t>6</t>
    </r>
  </si>
  <si>
    <r>
      <t>25.3</t>
    </r>
    <r>
      <rPr>
        <vertAlign val="superscript"/>
        <sz val="10"/>
        <rFont val="Times New Roman"/>
        <family val="1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</si>
  <si>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період)</t>
    </r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</si>
  <si>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</si>
  <si>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</si>
  <si>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</si>
  <si>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</si>
  <si>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</si>
  <si>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</si>
  <si>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</si>
  <si>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</si>
  <si>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</si>
  <si>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</si>
  <si>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</si>
  <si>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</si>
  <si>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</si>
  <si>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</si>
  <si>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</si>
  <si>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</si>
  <si>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</si>
  <si>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</si>
  <si>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</si>
  <si>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</si>
  <si>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</si>
  <si>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</si>
  <si>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</si>
  <si>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</si>
  <si>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</si>
  <si>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</si>
  <si>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</si>
  <si>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</si>
  <si>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</si>
  <si>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</si>
  <si>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</si>
  <si>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</si>
  <si>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</si>
  <si>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</si>
  <si>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</si>
  <si>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>Заборгованість за депозитними сертифікатами Національного банку</t>
  </si>
  <si>
    <t>Заборгованість за кредитами Національного банку, наданими банкам та ФГВФО</t>
  </si>
  <si>
    <t>Інтервенції Національного банку , млн. дол.</t>
  </si>
  <si>
    <t xml:space="preserve">                у тому числі енергоринок</t>
  </si>
  <si>
    <t xml:space="preserve">податкові надходження, у тому числі </t>
  </si>
  <si>
    <t xml:space="preserve"> січень 2015</t>
  </si>
  <si>
    <t xml:space="preserve"> лютий 2015</t>
  </si>
  <si>
    <t xml:space="preserve"> березень 2015</t>
  </si>
  <si>
    <t xml:space="preserve"> квітень 2015</t>
  </si>
  <si>
    <t>ІВБГ у цілому</t>
  </si>
  <si>
    <r>
      <t>3863</t>
    </r>
    <r>
      <rPr>
        <vertAlign val="superscript"/>
        <sz val="10"/>
        <rFont val="Times New Roman"/>
        <family val="1"/>
        <charset val="204"/>
      </rPr>
      <t>6</t>
    </r>
  </si>
  <si>
    <r>
      <t>1617.1</t>
    </r>
    <r>
      <rPr>
        <vertAlign val="superscript"/>
        <sz val="10"/>
        <rFont val="Times New Roman"/>
        <family val="1"/>
        <charset val="204"/>
      </rPr>
      <t>6</t>
    </r>
  </si>
  <si>
    <r>
      <t>16.7</t>
    </r>
    <r>
      <rPr>
        <vertAlign val="superscript"/>
        <sz val="10"/>
        <rFont val="Times New Roman"/>
        <family val="1"/>
        <charset val="204"/>
      </rPr>
      <t>6</t>
    </r>
  </si>
  <si>
    <r>
      <t>7</t>
    </r>
    <r>
      <rPr>
        <sz val="10"/>
        <rFont val="Times New Roman"/>
        <family val="1"/>
        <charset val="204"/>
      </rPr>
      <t xml:space="preserve"> Оцінка (дані ДССУ).</t>
    </r>
  </si>
  <si>
    <t>квітень</t>
  </si>
  <si>
    <t>частка ІЦВ,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</si>
  <si>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</si>
  <si>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 xml:space="preserve"> травень 2015</t>
  </si>
  <si>
    <t>травень</t>
  </si>
  <si>
    <r>
      <t>3998</t>
    </r>
    <r>
      <rPr>
        <vertAlign val="superscript"/>
        <sz val="10"/>
        <rFont val="Times New Roman"/>
        <family val="1"/>
        <charset val="204"/>
      </rPr>
      <t>6</t>
    </r>
  </si>
  <si>
    <r>
      <t>1495.9</t>
    </r>
    <r>
      <rPr>
        <vertAlign val="superscript"/>
        <sz val="10"/>
        <rFont val="Times New Roman"/>
        <family val="1"/>
        <charset val="204"/>
      </rPr>
      <t>6</t>
    </r>
  </si>
  <si>
    <r>
      <t>16.5</t>
    </r>
    <r>
      <rPr>
        <vertAlign val="superscript"/>
        <sz val="10"/>
        <rFont val="Times New Roman"/>
        <family val="1"/>
        <charset val="204"/>
      </rPr>
      <t>6</t>
    </r>
  </si>
  <si>
    <r>
      <t>4042</t>
    </r>
    <r>
      <rPr>
        <vertAlign val="superscript"/>
        <sz val="10"/>
        <rFont val="Times New Roman"/>
        <family val="1"/>
        <charset val="204"/>
      </rPr>
      <t>6</t>
    </r>
  </si>
  <si>
    <r>
      <t>1811.3</t>
    </r>
    <r>
      <rPr>
        <vertAlign val="superscript"/>
        <sz val="10"/>
        <rFont val="Times New Roman"/>
        <family val="1"/>
        <charset val="204"/>
      </rPr>
      <t>6</t>
    </r>
  </si>
  <si>
    <r>
      <t>18.5</t>
    </r>
    <r>
      <rPr>
        <vertAlign val="superscript"/>
        <sz val="10"/>
        <rFont val="Times New Roman"/>
        <family val="1"/>
        <charset val="204"/>
      </rPr>
      <t>6</t>
    </r>
  </si>
  <si>
    <t xml:space="preserve"> червень 2015</t>
  </si>
  <si>
    <t>додатково:</t>
  </si>
  <si>
    <t>* Розрахунки Національного банку України.</t>
  </si>
  <si>
    <t>червень</t>
  </si>
  <si>
    <r>
      <t>4299</t>
    </r>
    <r>
      <rPr>
        <vertAlign val="superscript"/>
        <sz val="10"/>
        <rFont val="Times New Roman"/>
        <family val="1"/>
        <charset val="204"/>
      </rPr>
      <t>6</t>
    </r>
  </si>
  <si>
    <r>
      <t>1915.5</t>
    </r>
    <r>
      <rPr>
        <vertAlign val="superscript"/>
        <sz val="10"/>
        <rFont val="Times New Roman"/>
        <family val="1"/>
        <charset val="204"/>
      </rPr>
      <t>6</t>
    </r>
  </si>
  <si>
    <r>
      <t>22.9</t>
    </r>
    <r>
      <rPr>
        <vertAlign val="superscript"/>
        <sz val="10"/>
        <rFont val="Times New Roman"/>
        <family val="1"/>
        <charset val="204"/>
      </rPr>
      <t>6</t>
    </r>
  </si>
  <si>
    <t>Компоненти споживчого кошика (за класифікацією Національного банку України)</t>
  </si>
  <si>
    <t>липень 2015</t>
  </si>
  <si>
    <t>-19.8*</t>
  </si>
  <si>
    <t>-28.7*</t>
  </si>
  <si>
    <t>-22.5*</t>
  </si>
  <si>
    <t>-24.1*</t>
  </si>
  <si>
    <t>-18.2*</t>
  </si>
  <si>
    <t>Темпи змін порівняно з відповідним періодом попереднього року, %</t>
  </si>
  <si>
    <t>серпень 2015</t>
  </si>
  <si>
    <t>-29.0*</t>
  </si>
  <si>
    <t>липень</t>
  </si>
  <si>
    <t>серпень</t>
  </si>
  <si>
    <r>
      <t>42896</t>
    </r>
    <r>
      <rPr>
        <vertAlign val="superscript"/>
        <sz val="10"/>
        <rFont val="Times New Roman"/>
        <family val="1"/>
        <charset val="204"/>
      </rPr>
      <t>7</t>
    </r>
  </si>
  <si>
    <r>
      <t>42874</t>
    </r>
    <r>
      <rPr>
        <vertAlign val="superscript"/>
        <sz val="10"/>
        <rFont val="Times New Roman"/>
        <family val="1"/>
        <charset val="204"/>
      </rPr>
      <t>7</t>
    </r>
  </si>
  <si>
    <r>
      <t>42854</t>
    </r>
    <r>
      <rPr>
        <vertAlign val="superscript"/>
        <sz val="10"/>
        <rFont val="Times New Roman"/>
        <family val="1"/>
        <charset val="204"/>
      </rPr>
      <t>7</t>
    </r>
  </si>
  <si>
    <r>
      <t>42837</t>
    </r>
    <r>
      <rPr>
        <vertAlign val="superscript"/>
        <sz val="10"/>
        <rFont val="Times New Roman"/>
        <family val="1"/>
        <charset val="204"/>
      </rPr>
      <t>7</t>
    </r>
  </si>
  <si>
    <r>
      <t>42823</t>
    </r>
    <r>
      <rPr>
        <vertAlign val="superscript"/>
        <sz val="10"/>
        <rFont val="Times New Roman"/>
        <family val="1"/>
        <charset val="204"/>
      </rPr>
      <t>7</t>
    </r>
  </si>
  <si>
    <r>
      <t>42814</t>
    </r>
    <r>
      <rPr>
        <vertAlign val="superscript"/>
        <sz val="10"/>
        <rFont val="Times New Roman"/>
        <family val="1"/>
        <charset val="204"/>
      </rPr>
      <t>7</t>
    </r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</si>
  <si>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</si>
  <si>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</si>
  <si>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r>
      <t>9.6</t>
    </r>
    <r>
      <rPr>
        <vertAlign val="superscript"/>
        <sz val="10"/>
        <rFont val="Times New Roman"/>
        <family val="1"/>
        <charset val="204"/>
      </rPr>
      <t>6</t>
    </r>
  </si>
  <si>
    <r>
      <t>8.8</t>
    </r>
    <r>
      <rPr>
        <vertAlign val="superscript"/>
        <sz val="10"/>
        <rFont val="Times New Roman"/>
        <family val="1"/>
        <charset val="204"/>
      </rPr>
      <t>6</t>
    </r>
  </si>
  <si>
    <r>
      <t>4390</t>
    </r>
    <r>
      <rPr>
        <vertAlign val="superscript"/>
        <sz val="10"/>
        <rFont val="Times New Roman"/>
        <family val="1"/>
        <charset val="204"/>
      </rPr>
      <t>6</t>
    </r>
  </si>
  <si>
    <r>
      <t>4205</t>
    </r>
    <r>
      <rPr>
        <vertAlign val="superscript"/>
        <sz val="10"/>
        <rFont val="Times New Roman"/>
        <family val="1"/>
        <charset val="204"/>
      </rPr>
      <t>6</t>
    </r>
  </si>
  <si>
    <r>
      <t>1963.8</t>
    </r>
    <r>
      <rPr>
        <vertAlign val="superscript"/>
        <sz val="10"/>
        <rFont val="Times New Roman"/>
        <family val="1"/>
        <charset val="204"/>
      </rPr>
      <t>6</t>
    </r>
  </si>
  <si>
    <r>
      <t>2004.2</t>
    </r>
    <r>
      <rPr>
        <vertAlign val="superscript"/>
        <sz val="10"/>
        <rFont val="Times New Roman"/>
        <family val="1"/>
        <charset val="204"/>
      </rPr>
      <t>6</t>
    </r>
  </si>
  <si>
    <r>
      <t>22.3</t>
    </r>
    <r>
      <rPr>
        <vertAlign val="superscript"/>
        <sz val="10"/>
        <rFont val="Times New Roman"/>
        <family val="1"/>
        <charset val="204"/>
      </rPr>
      <t>6</t>
    </r>
  </si>
  <si>
    <r>
      <t>28.1</t>
    </r>
    <r>
      <rPr>
        <vertAlign val="superscript"/>
        <sz val="10"/>
        <rFont val="Times New Roman"/>
        <family val="1"/>
        <charset val="204"/>
      </rPr>
      <t>6</t>
    </r>
  </si>
  <si>
    <t>вересень 2015</t>
  </si>
  <si>
    <t>-16.2*</t>
  </si>
  <si>
    <t>-15.2*</t>
  </si>
  <si>
    <t>-17.8*</t>
  </si>
  <si>
    <t>-22.3*</t>
  </si>
  <si>
    <t>-5.5*</t>
  </si>
  <si>
    <t>-12.5*</t>
  </si>
  <si>
    <t>-10.1*</t>
  </si>
  <si>
    <t>-10.3*</t>
  </si>
  <si>
    <t>вересень</t>
  </si>
  <si>
    <r>
      <t>42806</t>
    </r>
    <r>
      <rPr>
        <vertAlign val="superscript"/>
        <sz val="10"/>
        <rFont val="Times New Roman"/>
        <family val="1"/>
        <charset val="204"/>
      </rPr>
      <t>7</t>
    </r>
  </si>
  <si>
    <r>
      <t>4343</t>
    </r>
    <r>
      <rPr>
        <vertAlign val="superscript"/>
        <sz val="10"/>
        <rFont val="Times New Roman"/>
        <family val="1"/>
        <charset val="204"/>
      </rPr>
      <t>6</t>
    </r>
  </si>
  <si>
    <r>
      <t>1908.1</t>
    </r>
    <r>
      <rPr>
        <vertAlign val="superscript"/>
        <sz val="10"/>
        <rFont val="Times New Roman"/>
        <family val="1"/>
        <charset val="204"/>
      </rPr>
      <t>6</t>
    </r>
  </si>
  <si>
    <r>
      <t>21.2</t>
    </r>
    <r>
      <rPr>
        <vertAlign val="superscript"/>
        <sz val="10"/>
        <rFont val="Times New Roman"/>
        <family val="1"/>
        <charset val="204"/>
      </rPr>
      <t>6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</si>
  <si>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АР Крим та м. Севастополь здійснено тільки з квітня 2014 року.</t>
    </r>
  </si>
  <si>
    <r>
      <t>5</t>
    </r>
    <r>
      <rPr>
        <sz val="10"/>
        <rFont val="Times New Roman"/>
        <family val="1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</si>
  <si>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Севастополь та частини зони проведення АТО.</t>
    </r>
  </si>
  <si>
    <t>Зміна цінових індексів ІСЦ та ІЦВ у 2015 році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</si>
  <si>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</si>
  <si>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</si>
  <si>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</si>
  <si>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</si>
  <si>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</si>
  <si>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r>
      <t>42801</t>
    </r>
    <r>
      <rPr>
        <vertAlign val="superscript"/>
        <sz val="10"/>
        <rFont val="Times New Roman"/>
        <family val="1"/>
        <charset val="204"/>
      </rPr>
      <t>7</t>
    </r>
  </si>
  <si>
    <r>
      <t>4532</t>
    </r>
    <r>
      <rPr>
        <vertAlign val="superscript"/>
        <sz val="10"/>
        <rFont val="Times New Roman"/>
        <family val="1"/>
        <charset val="204"/>
      </rPr>
      <t>6</t>
    </r>
  </si>
  <si>
    <r>
      <t>1970.8</t>
    </r>
    <r>
      <rPr>
        <vertAlign val="superscript"/>
        <sz val="10"/>
        <rFont val="Times New Roman"/>
        <family val="1"/>
        <charset val="204"/>
      </rPr>
      <t>6</t>
    </r>
  </si>
  <si>
    <r>
      <t>11.5</t>
    </r>
    <r>
      <rPr>
        <vertAlign val="superscript"/>
        <sz val="10"/>
        <rFont val="Times New Roman"/>
        <family val="1"/>
        <charset val="204"/>
      </rPr>
      <t>6</t>
    </r>
  </si>
  <si>
    <t>жовтень 2015</t>
  </si>
  <si>
    <t>-17.1*</t>
  </si>
  <si>
    <t>листопад</t>
  </si>
  <si>
    <r>
      <t>42789</t>
    </r>
    <r>
      <rPr>
        <vertAlign val="superscript"/>
        <sz val="10"/>
        <rFont val="Times New Roman"/>
        <family val="1"/>
        <charset val="204"/>
      </rPr>
      <t>7</t>
    </r>
  </si>
  <si>
    <r>
      <t>8.6</t>
    </r>
    <r>
      <rPr>
        <vertAlign val="superscript"/>
        <sz val="10"/>
        <rFont val="Times New Roman"/>
        <family val="1"/>
        <charset val="204"/>
      </rPr>
      <t>6</t>
    </r>
  </si>
  <si>
    <r>
      <t>4498</t>
    </r>
    <r>
      <rPr>
        <vertAlign val="superscript"/>
        <sz val="10"/>
        <rFont val="Times New Roman"/>
        <family val="1"/>
        <charset val="204"/>
      </rPr>
      <t>6</t>
    </r>
  </si>
  <si>
    <t>0.2 в.п.</t>
  </si>
  <si>
    <t>-3.9 в.п.</t>
  </si>
  <si>
    <r>
      <t>2010.9</t>
    </r>
    <r>
      <rPr>
        <vertAlign val="superscript"/>
        <sz val="10"/>
        <rFont val="Times New Roman"/>
        <family val="1"/>
        <charset val="204"/>
      </rPr>
      <t>6</t>
    </r>
  </si>
  <si>
    <r>
      <t>9.4</t>
    </r>
    <r>
      <rPr>
        <vertAlign val="superscript"/>
        <sz val="10"/>
        <rFont val="Times New Roman"/>
        <family val="1"/>
        <charset val="204"/>
      </rPr>
      <t>6</t>
    </r>
  </si>
  <si>
    <t>-18.7*</t>
  </si>
  <si>
    <t>-2.6*</t>
  </si>
  <si>
    <t>-11.9*</t>
  </si>
  <si>
    <t>листопад 2015</t>
  </si>
  <si>
    <t>коригування</t>
  </si>
  <si>
    <t xml:space="preserve"> -</t>
  </si>
  <si>
    <t>грудень</t>
  </si>
  <si>
    <t>зміна за грудень 2015, %</t>
  </si>
  <si>
    <t>01.01.2016*</t>
  </si>
  <si>
    <t xml:space="preserve">  * Розрахунки Національного банку України на підставі даних ДCCУ, уточнені дані.</t>
  </si>
  <si>
    <t>2015 рік</t>
  </si>
  <si>
    <r>
      <t>42775</t>
    </r>
    <r>
      <rPr>
        <vertAlign val="superscript"/>
        <sz val="10"/>
        <rFont val="Times New Roman"/>
        <family val="1"/>
        <charset val="204"/>
      </rPr>
      <t>7</t>
    </r>
  </si>
  <si>
    <t>0.3 в.п.</t>
  </si>
  <si>
    <t>0.0 в.п.</t>
  </si>
  <si>
    <t>грудень 2015</t>
  </si>
  <si>
    <t>-14.5*</t>
  </si>
  <si>
    <t>-1.0*</t>
  </si>
  <si>
    <t>-15.4*</t>
  </si>
  <si>
    <r>
      <t>Зовнішній сектор: основні показники</t>
    </r>
    <r>
      <rPr>
        <b/>
        <vertAlign val="superscript"/>
        <sz val="12"/>
        <rFont val="Times New Roman"/>
        <family val="1"/>
        <charset val="204"/>
      </rPr>
      <t>1</t>
    </r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</si>
  <si>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</si>
  <si>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</si>
  <si>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</si>
  <si>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</si>
  <si>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</si>
  <si>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</si>
  <si>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</si>
  <si>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</si>
  <si>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</si>
  <si>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</si>
  <si>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</si>
  <si>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</si>
  <si>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</si>
  <si>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</si>
  <si>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</si>
  <si>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</si>
  <si>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</si>
  <si>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Сальдо рахунку  фінансових операцій 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</si>
  <si>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</si>
  <si>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</si>
  <si>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</si>
  <si>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</si>
  <si>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Розрив у фінансуванні/резервні активи (плюс: зростання) (у млрд. дол. США)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</si>
  <si>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</si>
  <si>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</si>
  <si>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</si>
  <si>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</si>
  <si>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</si>
  <si>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Сальдо рахунку 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</si>
  <si>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</si>
  <si>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</si>
  <si>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</si>
  <si>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</si>
  <si>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</si>
  <si>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</si>
  <si>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</si>
  <si>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</si>
  <si>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Міжнародні резерви (на к.п., у млрд. дол. США)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</si>
  <si>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</si>
  <si>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</si>
  <si>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Чисті міжнародні резерви (на к.п., у млрд. дол. США)</t>
  </si>
  <si>
    <t>1 -  Попередні дані, використовується статистика за методологією КПБ6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</si>
</sst>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1" formatCode="_-* #,##0\ _г_р_н_._-;\-* #,##0\ _г_р_н_._-;_-* &quot;-&quot;\ _г_р_н_._-;_-@_-"/>
    <numFmt numFmtId="43" formatCode="_-* #,##0.00\ _г_р_н_._-;\-* #,##0.00\ _г_р_н_._-;_-* &quot;-&quot;??\ _г_р_н_._-;_-@_-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&quot;$&quot;#,##0_);\(&quot;$&quot;#,##0\)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</numFmts>
  <fonts count="18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8"/>
      <name val="UkrainianKudriashov"/>
      <family val="1"/>
      <charset val="204"/>
    </font>
    <font>
      <sz val="9"/>
      <name val="UkrainianKudriashov"/>
      <family val="1"/>
      <charset val="204"/>
    </font>
    <font>
      <sz val="7"/>
      <name val="Times New Roman"/>
      <family val="1"/>
    </font>
    <font>
      <b/>
      <sz val="10"/>
      <name val="Arial Cyr"/>
      <family val="2"/>
      <charset val="204"/>
    </font>
    <font>
      <b/>
      <sz val="10"/>
      <name val="Arial Cyr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indexed="9"/>
      <name val="UkrainianKudriashov"/>
      <family val="1"/>
      <charset val="204"/>
    </font>
    <font>
      <sz val="20"/>
      <name val="Times New Roman"/>
      <family val="1"/>
      <charset val="204"/>
    </font>
    <font>
      <sz val="10"/>
      <name val="Courier New"/>
      <family val="3"/>
      <charset val="204"/>
    </font>
    <font>
      <sz val="14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Arial Cyr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66">
    <xf numFmtId="0" fontId="0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9" fontId="22" fillId="0" borderId="0">
      <alignment horizontal="centerContinuous" vertical="top" wrapText="1"/>
    </xf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3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171" fontId="21" fillId="0" borderId="0" applyFont="0" applyFill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6" fillId="6" borderId="0" applyNumberFormat="0" applyBorder="0" applyAlignment="0" applyProtection="0"/>
    <xf numFmtId="0" fontId="26" fillId="1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4">
      <protection hidden="1"/>
    </xf>
    <xf numFmtId="0" fontId="30" fillId="22" borderId="4" applyNumberFormat="0" applyFont="0" applyBorder="0" applyAlignment="0" applyProtection="0">
      <protection hidden="1"/>
    </xf>
    <xf numFmtId="0" fontId="31" fillId="0" borderId="4">
      <protection hidden="1"/>
    </xf>
    <xf numFmtId="0" fontId="32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6" fillId="0" borderId="6" applyNumberFormat="0" applyFont="0" applyFill="0" applyAlignment="0" applyProtection="0"/>
    <xf numFmtId="0" fontId="37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1" fontId="39" fillId="24" borderId="8">
      <alignment horizontal="right" vertical="center"/>
    </xf>
    <xf numFmtId="0" fontId="40" fillId="24" borderId="8">
      <alignment horizontal="right" vertical="center"/>
    </xf>
    <xf numFmtId="0" fontId="25" fillId="24" borderId="9"/>
    <xf numFmtId="0" fontId="39" fillId="25" borderId="8">
      <alignment horizontal="center" vertical="center"/>
    </xf>
    <xf numFmtId="1" fontId="39" fillId="24" borderId="8">
      <alignment horizontal="right" vertical="center"/>
    </xf>
    <xf numFmtId="0" fontId="25" fillId="24" borderId="0"/>
    <xf numFmtId="0" fontId="25" fillId="24" borderId="0"/>
    <xf numFmtId="0" fontId="41" fillId="24" borderId="8">
      <alignment horizontal="left" vertical="center"/>
    </xf>
    <xf numFmtId="0" fontId="41" fillId="24" borderId="10">
      <alignment vertical="center"/>
    </xf>
    <xf numFmtId="0" fontId="42" fillId="24" borderId="11">
      <alignment vertical="center"/>
    </xf>
    <xf numFmtId="0" fontId="41" fillId="24" borderId="8"/>
    <xf numFmtId="0" fontId="40" fillId="24" borderId="8">
      <alignment horizontal="right" vertical="center"/>
    </xf>
    <xf numFmtId="0" fontId="43" fillId="26" borderId="8">
      <alignment horizontal="left" vertical="center"/>
    </xf>
    <xf numFmtId="0" fontId="43" fillId="26" borderId="8">
      <alignment horizontal="left" vertical="center"/>
    </xf>
    <xf numFmtId="0" fontId="18" fillId="24" borderId="8">
      <alignment horizontal="left" vertical="center"/>
    </xf>
    <xf numFmtId="0" fontId="44" fillId="24" borderId="9"/>
    <xf numFmtId="0" fontId="39" fillId="25" borderId="8">
      <alignment horizontal="left" vertical="center"/>
    </xf>
    <xf numFmtId="172" fontId="45" fillId="0" borderId="0"/>
    <xf numFmtId="172" fontId="45" fillId="0" borderId="0"/>
    <xf numFmtId="172" fontId="45" fillId="0" borderId="0"/>
    <xf numFmtId="172" fontId="45" fillId="0" borderId="0"/>
    <xf numFmtId="172" fontId="45" fillId="0" borderId="0"/>
    <xf numFmtId="172" fontId="45" fillId="0" borderId="0"/>
    <xf numFmtId="172" fontId="45" fillId="0" borderId="0"/>
    <xf numFmtId="172" fontId="45" fillId="0" borderId="0"/>
    <xf numFmtId="38" fontId="46" fillId="0" borderId="0" applyFont="0" applyFill="0" applyBorder="0" applyAlignment="0" applyProtection="0"/>
    <xf numFmtId="173" fontId="47" fillId="0" borderId="0" applyFont="0" applyFill="0" applyBorder="0" applyAlignment="0" applyProtection="0"/>
    <xf numFmtId="41" fontId="18" fillId="0" borderId="0" applyFont="0" applyFill="0" applyBorder="0" applyAlignment="0" applyProtection="0"/>
    <xf numFmtId="174" fontId="48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9" fillId="0" borderId="0">
      <alignment horizontal="right" vertical="top"/>
    </xf>
    <xf numFmtId="179" fontId="48" fillId="0" borderId="0" applyFont="0" applyFill="0" applyBorder="0" applyAlignment="0" applyProtection="0"/>
    <xf numFmtId="3" fontId="50" fillId="0" borderId="0" applyFont="0" applyFill="0" applyBorder="0" applyAlignment="0" applyProtection="0"/>
    <xf numFmtId="0" fontId="51" fillId="0" borderId="0"/>
    <xf numFmtId="3" fontId="25" fillId="0" borderId="0" applyFill="0" applyBorder="0" applyAlignment="0" applyProtection="0"/>
    <xf numFmtId="0" fontId="52" fillId="0" borderId="0"/>
    <xf numFmtId="0" fontId="52" fillId="0" borderId="0"/>
    <xf numFmtId="180" fontId="46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50" fillId="0" borderId="0" applyFont="0" applyFill="0" applyBorder="0" applyAlignment="0" applyProtection="0"/>
    <xf numFmtId="183" fontId="53" fillId="0" borderId="0">
      <protection locked="0"/>
    </xf>
    <xf numFmtId="183" fontId="54" fillId="0" borderId="0">
      <protection locked="0"/>
    </xf>
    <xf numFmtId="0" fontId="36" fillId="0" borderId="0" applyFont="0" applyFill="0" applyBorder="0" applyAlignment="0" applyProtection="0"/>
    <xf numFmtId="184" fontId="5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85" fontId="58" fillId="0" borderId="0" applyFont="0" applyFill="0" applyBorder="0" applyAlignment="0" applyProtection="0"/>
    <xf numFmtId="186" fontId="58" fillId="0" borderId="0" applyFont="0" applyFill="0" applyBorder="0" applyAlignment="0" applyProtection="0"/>
    <xf numFmtId="0" fontId="59" fillId="0" borderId="0">
      <protection locked="0"/>
    </xf>
    <xf numFmtId="0" fontId="59" fillId="0" borderId="0">
      <protection locked="0"/>
    </xf>
    <xf numFmtId="0" fontId="60" fillId="0" borderId="0">
      <protection locked="0"/>
    </xf>
    <xf numFmtId="0" fontId="59" fillId="0" borderId="0">
      <protection locked="0"/>
    </xf>
    <xf numFmtId="0" fontId="61" fillId="0" borderId="0"/>
    <xf numFmtId="0" fontId="59" fillId="0" borderId="0">
      <protection locked="0"/>
    </xf>
    <xf numFmtId="0" fontId="62" fillId="0" borderId="0"/>
    <xf numFmtId="0" fontId="59" fillId="0" borderId="0">
      <protection locked="0"/>
    </xf>
    <xf numFmtId="0" fontId="62" fillId="0" borderId="0"/>
    <xf numFmtId="0" fontId="60" fillId="0" borderId="0">
      <protection locked="0"/>
    </xf>
    <xf numFmtId="0" fontId="62" fillId="0" borderId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83" fontId="53" fillId="0" borderId="0">
      <protection locked="0"/>
    </xf>
    <xf numFmtId="183" fontId="54" fillId="0" borderId="0">
      <protection locked="0"/>
    </xf>
    <xf numFmtId="0" fontId="62" fillId="0" borderId="0"/>
    <xf numFmtId="0" fontId="63" fillId="0" borderId="0"/>
    <xf numFmtId="0" fontId="62" fillId="0" borderId="0"/>
    <xf numFmtId="0" fontId="51" fillId="0" borderId="0"/>
    <xf numFmtId="0" fontId="64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38" fontId="66" fillId="25" borderId="0" applyNumberFormat="0" applyBorder="0" applyAlignment="0" applyProtection="0"/>
    <xf numFmtId="0" fontId="67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9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1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83" fontId="73" fillId="0" borderId="0">
      <protection locked="0"/>
    </xf>
    <xf numFmtId="183" fontId="74" fillId="0" borderId="0">
      <protection locked="0"/>
    </xf>
    <xf numFmtId="183" fontId="73" fillId="0" borderId="0">
      <protection locked="0"/>
    </xf>
    <xf numFmtId="183" fontId="74" fillId="0" borderId="0"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/>
    <xf numFmtId="0" fontId="79" fillId="0" borderId="0"/>
    <xf numFmtId="0" fontId="18" fillId="0" borderId="0"/>
    <xf numFmtId="187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80" fillId="7" borderId="5" applyNumberFormat="0" applyAlignment="0" applyProtection="0"/>
    <xf numFmtId="10" fontId="66" fillId="24" borderId="8" applyNumberFormat="0" applyBorder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189" fontId="83" fillId="0" borderId="0"/>
    <xf numFmtId="0" fontId="62" fillId="0" borderId="15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6" fillId="0" borderId="4">
      <alignment horizontal="left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190" fontId="36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191" fontId="36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47" fillId="0" borderId="0" applyFont="0" applyFill="0" applyBorder="0" applyAlignment="0" applyProtection="0"/>
    <xf numFmtId="194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0" fontId="88" fillId="0" borderId="0"/>
    <xf numFmtId="0" fontId="89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 applyNumberFormat="0" applyFill="0" applyBorder="0" applyAlignment="0" applyProtection="0"/>
    <xf numFmtId="0" fontId="92" fillId="0" borderId="0"/>
    <xf numFmtId="0" fontId="93" fillId="0" borderId="0"/>
    <xf numFmtId="0" fontId="9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5" fillId="0" borderId="0"/>
    <xf numFmtId="0" fontId="21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196" fontId="47" fillId="0" borderId="0" applyFill="0" applyBorder="0" applyAlignment="0" applyProtection="0">
      <alignment horizontal="right"/>
    </xf>
    <xf numFmtId="0" fontId="58" fillId="0" borderId="0"/>
    <xf numFmtId="197" fontId="94" fillId="0" borderId="0"/>
    <xf numFmtId="0" fontId="95" fillId="0" borderId="0"/>
    <xf numFmtId="0" fontId="18" fillId="10" borderId="17" applyNumberFormat="0" applyFont="0" applyAlignment="0" applyProtection="0"/>
    <xf numFmtId="0" fontId="93" fillId="10" borderId="17" applyNumberFormat="0" applyFont="0" applyAlignment="0" applyProtection="0"/>
    <xf numFmtId="0" fontId="24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49" fontId="96" fillId="0" borderId="0"/>
    <xf numFmtId="176" fontId="97" fillId="0" borderId="0" applyFont="0" applyFill="0" applyBorder="0" applyAlignment="0" applyProtection="0"/>
    <xf numFmtId="0" fontId="98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198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0" fontId="51" fillId="0" borderId="0"/>
    <xf numFmtId="10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200" fontId="25" fillId="0" borderId="0" applyFont="0" applyFill="0" applyBorder="0" applyAlignment="0" applyProtection="0"/>
    <xf numFmtId="201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" fontId="36" fillId="0" borderId="0" applyFont="0" applyFill="0" applyBorder="0" applyAlignment="0" applyProtection="0"/>
    <xf numFmtId="203" fontId="47" fillId="0" borderId="0" applyFill="0" applyBorder="0" applyAlignment="0">
      <alignment horizontal="centerContinuous"/>
    </xf>
    <xf numFmtId="0" fontId="21" fillId="0" borderId="0"/>
    <xf numFmtId="0" fontId="100" fillId="0" borderId="4" applyNumberFormat="0" applyFill="0" applyBorder="0" applyAlignment="0" applyProtection="0">
      <protection hidden="1"/>
    </xf>
    <xf numFmtId="166" fontId="101" fillId="0" borderId="0"/>
    <xf numFmtId="0" fontId="102" fillId="0" borderId="0"/>
    <xf numFmtId="0" fontId="25" fillId="0" borderId="0" applyNumberForma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1" fillId="22" borderId="4"/>
    <xf numFmtId="183" fontId="53" fillId="0" borderId="19">
      <protection locked="0"/>
    </xf>
    <xf numFmtId="0" fontId="105" fillId="0" borderId="20" applyNumberFormat="0" applyFill="0" applyAlignment="0" applyProtection="0"/>
    <xf numFmtId="183" fontId="54" fillId="0" borderId="19">
      <protection locked="0"/>
    </xf>
    <xf numFmtId="0" fontId="59" fillId="0" borderId="19">
      <protection locked="0"/>
    </xf>
    <xf numFmtId="0" fontId="88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66" fontId="110" fillId="0" borderId="0">
      <alignment horizontal="right"/>
    </xf>
    <xf numFmtId="0" fontId="26" fillId="27" borderId="0" applyNumberFormat="0" applyBorder="0" applyAlignment="0" applyProtection="0"/>
    <xf numFmtId="0" fontId="26" fillId="18" borderId="0" applyNumberFormat="0" applyBorder="0" applyAlignment="0" applyProtection="0"/>
    <xf numFmtId="0" fontId="26" fillId="12" borderId="0" applyNumberFormat="0" applyBorder="0" applyAlignment="0" applyProtection="0"/>
    <xf numFmtId="0" fontId="26" fillId="28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8" borderId="0" applyNumberFormat="0" applyBorder="0" applyAlignment="0" applyProtection="0"/>
    <xf numFmtId="0" fontId="80" fillId="7" borderId="5" applyNumberFormat="0" applyAlignment="0" applyProtection="0"/>
    <xf numFmtId="0" fontId="80" fillId="13" borderId="5" applyNumberFormat="0" applyAlignment="0" applyProtection="0"/>
    <xf numFmtId="0" fontId="98" fillId="29" borderId="18" applyNumberFormat="0" applyAlignment="0" applyProtection="0"/>
    <xf numFmtId="0" fontId="111" fillId="29" borderId="5" applyNumberFormat="0" applyAlignment="0" applyProtection="0"/>
    <xf numFmtId="0" fontId="112" fillId="0" borderId="0" applyProtection="0"/>
    <xf numFmtId="204" fontId="113" fillId="0" borderId="0" applyFont="0" applyFill="0" applyBorder="0" applyAlignment="0" applyProtection="0"/>
    <xf numFmtId="0" fontId="64" fillId="4" borderId="0" applyNumberFormat="0" applyBorder="0" applyAlignment="0" applyProtection="0"/>
    <xf numFmtId="0" fontId="22" fillId="0" borderId="21">
      <alignment horizontal="centerContinuous" vertical="top" wrapText="1"/>
    </xf>
    <xf numFmtId="0" fontId="114" fillId="0" borderId="22" applyNumberFormat="0" applyFill="0" applyAlignment="0" applyProtection="0"/>
    <xf numFmtId="0" fontId="115" fillId="0" borderId="23" applyNumberFormat="0" applyFill="0" applyAlignment="0" applyProtection="0"/>
    <xf numFmtId="0" fontId="116" fillId="0" borderId="24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Protection="0"/>
    <xf numFmtId="0" fontId="118" fillId="0" borderId="0" applyProtection="0"/>
    <xf numFmtId="0" fontId="91" fillId="0" borderId="0">
      <alignment wrapText="1"/>
    </xf>
    <xf numFmtId="0" fontId="84" fillId="0" borderId="16" applyNumberFormat="0" applyFill="0" applyAlignment="0" applyProtection="0"/>
    <xf numFmtId="0" fontId="119" fillId="0" borderId="25" applyNumberFormat="0" applyFill="0" applyAlignment="0" applyProtection="0"/>
    <xf numFmtId="0" fontId="112" fillId="0" borderId="19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10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3" borderId="0" applyNumberFormat="0" applyBorder="0" applyAlignment="0" applyProtection="0"/>
    <xf numFmtId="0" fontId="34" fillId="22" borderId="5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122" fillId="0" borderId="0"/>
    <xf numFmtId="0" fontId="23" fillId="0" borderId="0"/>
    <xf numFmtId="0" fontId="91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18" fillId="0" borderId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123" fillId="0" borderId="0"/>
    <xf numFmtId="0" fontId="19" fillId="0" borderId="0"/>
    <xf numFmtId="0" fontId="91" fillId="0" borderId="0"/>
    <xf numFmtId="0" fontId="18" fillId="0" borderId="0"/>
    <xf numFmtId="0" fontId="18" fillId="0" borderId="0"/>
    <xf numFmtId="0" fontId="23" fillId="0" borderId="0"/>
    <xf numFmtId="0" fontId="123" fillId="0" borderId="0"/>
    <xf numFmtId="0" fontId="123" fillId="0" borderId="0"/>
    <xf numFmtId="0" fontId="18" fillId="0" borderId="0"/>
    <xf numFmtId="0" fontId="18" fillId="0" borderId="0"/>
    <xf numFmtId="0" fontId="124" fillId="0" borderId="0"/>
    <xf numFmtId="0" fontId="17" fillId="0" borderId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/>
    <xf numFmtId="0" fontId="18" fillId="0" borderId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19" fillId="0" borderId="0"/>
    <xf numFmtId="0" fontId="19" fillId="0" borderId="0"/>
    <xf numFmtId="0" fontId="23" fillId="0" borderId="0"/>
    <xf numFmtId="0" fontId="91" fillId="0" borderId="0"/>
    <xf numFmtId="0" fontId="23" fillId="0" borderId="0"/>
    <xf numFmtId="0" fontId="23" fillId="0" borderId="0"/>
    <xf numFmtId="0" fontId="23" fillId="0" borderId="0"/>
    <xf numFmtId="0" fontId="119" fillId="0" borderId="20" applyNumberFormat="0" applyFill="0" applyAlignment="0" applyProtection="0"/>
    <xf numFmtId="0" fontId="32" fillId="5" borderId="0" applyNumberFormat="0" applyBorder="0" applyAlignment="0" applyProtection="0"/>
    <xf numFmtId="0" fontId="32" fillId="3" borderId="0" applyNumberFormat="0" applyBorder="0" applyAlignment="0" applyProtection="0"/>
    <xf numFmtId="0" fontId="56" fillId="0" borderId="0" applyNumberFormat="0" applyFill="0" applyBorder="0" applyAlignment="0" applyProtection="0"/>
    <xf numFmtId="0" fontId="48" fillId="10" borderId="17" applyNumberFormat="0" applyFont="0" applyAlignment="0" applyProtection="0"/>
    <xf numFmtId="0" fontId="23" fillId="10" borderId="17" applyNumberFormat="0" applyFont="0" applyAlignment="0" applyProtection="0"/>
    <xf numFmtId="0" fontId="18" fillId="10" borderId="17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8" fillId="22" borderId="18" applyNumberFormat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06" fillId="0" borderId="26" applyNumberFormat="0" applyFill="0" applyAlignment="0" applyProtection="0"/>
    <xf numFmtId="0" fontId="89" fillId="13" borderId="0" applyNumberFormat="0" applyBorder="0" applyAlignment="0" applyProtection="0"/>
    <xf numFmtId="0" fontId="94" fillId="0" borderId="0"/>
    <xf numFmtId="0" fontId="112" fillId="0" borderId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38" fontId="113" fillId="0" borderId="0" applyFont="0" applyFill="0" applyBorder="0" applyAlignment="0" applyProtection="0"/>
    <xf numFmtId="40" fontId="113" fillId="0" borderId="0" applyFont="0" applyFill="0" applyBorder="0" applyAlignment="0" applyProtection="0"/>
    <xf numFmtId="2" fontId="112" fillId="0" borderId="0" applyProtection="0"/>
    <xf numFmtId="43" fontId="23" fillId="0" borderId="0" applyFont="0" applyFill="0" applyBorder="0" applyAlignment="0" applyProtection="0"/>
    <xf numFmtId="177" fontId="18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64" fillId="6" borderId="0" applyNumberFormat="0" applyBorder="0" applyAlignment="0" applyProtection="0"/>
    <xf numFmtId="49" fontId="22" fillId="0" borderId="8">
      <alignment horizontal="center" vertical="center" wrapText="1"/>
    </xf>
    <xf numFmtId="0" fontId="23" fillId="8" borderId="0" applyNumberFormat="0" applyBorder="0" applyAlignment="0" applyProtection="0"/>
    <xf numFmtId="0" fontId="16" fillId="38" borderId="0" applyNumberFormat="0" applyBorder="0" applyAlignment="0" applyProtection="0"/>
    <xf numFmtId="0" fontId="23" fillId="9" borderId="0" applyNumberFormat="0" applyBorder="0" applyAlignment="0" applyProtection="0"/>
    <xf numFmtId="0" fontId="16" fillId="42" borderId="0" applyNumberFormat="0" applyBorder="0" applyAlignment="0" applyProtection="0"/>
    <xf numFmtId="0" fontId="23" fillId="10" borderId="0" applyNumberFormat="0" applyBorder="0" applyAlignment="0" applyProtection="0"/>
    <xf numFmtId="0" fontId="16" fillId="46" borderId="0" applyNumberFormat="0" applyBorder="0" applyAlignment="0" applyProtection="0"/>
    <xf numFmtId="0" fontId="23" fillId="7" borderId="0" applyNumberFormat="0" applyBorder="0" applyAlignment="0" applyProtection="0"/>
    <xf numFmtId="0" fontId="16" fillId="49" borderId="0" applyNumberFormat="0" applyBorder="0" applyAlignment="0" applyProtection="0"/>
    <xf numFmtId="0" fontId="16" fillId="52" borderId="0" applyNumberFormat="0" applyBorder="0" applyAlignment="0" applyProtection="0"/>
    <xf numFmtId="0" fontId="16" fillId="56" borderId="0" applyNumberFormat="0" applyBorder="0" applyAlignment="0" applyProtection="0"/>
    <xf numFmtId="0" fontId="16" fillId="39" borderId="0" applyNumberFormat="0" applyBorder="0" applyAlignment="0" applyProtection="0"/>
    <xf numFmtId="0" fontId="16" fillId="43" borderId="0" applyNumberFormat="0" applyBorder="0" applyAlignment="0" applyProtection="0"/>
    <xf numFmtId="0" fontId="23" fillId="13" borderId="0" applyNumberFormat="0" applyBorder="0" applyAlignment="0" applyProtection="0"/>
    <xf numFmtId="0" fontId="16" fillId="47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7" borderId="0" applyNumberFormat="0" applyBorder="0" applyAlignment="0" applyProtection="0"/>
    <xf numFmtId="0" fontId="142" fillId="40" borderId="0" applyNumberFormat="0" applyBorder="0" applyAlignment="0" applyProtection="0"/>
    <xf numFmtId="0" fontId="142" fillId="44" borderId="0" applyNumberFormat="0" applyBorder="0" applyAlignment="0" applyProtection="0"/>
    <xf numFmtId="0" fontId="26" fillId="12" borderId="0" applyNumberFormat="0" applyBorder="0" applyAlignment="0" applyProtection="0"/>
    <xf numFmtId="0" fontId="26" fillId="3" borderId="0" applyNumberFormat="0" applyBorder="0" applyAlignment="0" applyProtection="0"/>
    <xf numFmtId="0" fontId="142" fillId="54" borderId="0" applyNumberFormat="0" applyBorder="0" applyAlignment="0" applyProtection="0"/>
    <xf numFmtId="0" fontId="26" fillId="9" borderId="0" applyNumberFormat="0" applyBorder="0" applyAlignment="0" applyProtection="0"/>
    <xf numFmtId="0" fontId="149" fillId="29" borderId="0">
      <alignment horizontal="right" vertical="top"/>
    </xf>
    <xf numFmtId="0" fontId="150" fillId="29" borderId="0">
      <alignment horizontal="center" vertical="center"/>
    </xf>
    <xf numFmtId="0" fontId="149" fillId="29" borderId="0">
      <alignment horizontal="left" vertical="top"/>
    </xf>
    <xf numFmtId="0" fontId="149" fillId="29" borderId="0">
      <alignment horizontal="left" vertical="top"/>
    </xf>
    <xf numFmtId="0" fontId="150" fillId="29" borderId="0">
      <alignment horizontal="left" vertical="top"/>
    </xf>
    <xf numFmtId="0" fontId="150" fillId="29" borderId="0">
      <alignment horizontal="right" vertical="top"/>
    </xf>
    <xf numFmtId="0" fontId="150" fillId="29" borderId="0">
      <alignment horizontal="right" vertical="top"/>
    </xf>
    <xf numFmtId="0" fontId="142" fillId="37" borderId="0" applyNumberFormat="0" applyBorder="0" applyAlignment="0" applyProtection="0"/>
    <xf numFmtId="0" fontId="142" fillId="41" borderId="0" applyNumberFormat="0" applyBorder="0" applyAlignment="0" applyProtection="0"/>
    <xf numFmtId="0" fontId="142" fillId="45" borderId="0" applyNumberFormat="0" applyBorder="0" applyAlignment="0" applyProtection="0"/>
    <xf numFmtId="0" fontId="142" fillId="48" borderId="0" applyNumberFormat="0" applyBorder="0" applyAlignment="0" applyProtection="0"/>
    <xf numFmtId="0" fontId="142" fillId="51" borderId="0" applyNumberFormat="0" applyBorder="0" applyAlignment="0" applyProtection="0"/>
    <xf numFmtId="0" fontId="142" fillId="55" borderId="0" applyNumberFormat="0" applyBorder="0" applyAlignment="0" applyProtection="0"/>
    <xf numFmtId="0" fontId="134" fillId="33" borderId="33" applyNumberFormat="0" applyAlignment="0" applyProtection="0"/>
    <xf numFmtId="0" fontId="135" fillId="34" borderId="34" applyNumberFormat="0" applyAlignment="0" applyProtection="0"/>
    <xf numFmtId="0" fontId="136" fillId="34" borderId="33" applyNumberFormat="0" applyAlignment="0" applyProtection="0"/>
    <xf numFmtId="0" fontId="151" fillId="0" borderId="0" applyNumberFormat="0" applyFill="0" applyBorder="0" applyAlignment="0" applyProtection="0"/>
    <xf numFmtId="0" fontId="128" fillId="0" borderId="30" applyNumberFormat="0" applyFill="0" applyAlignment="0" applyProtection="0"/>
    <xf numFmtId="0" fontId="129" fillId="0" borderId="31" applyNumberFormat="0" applyFill="0" applyAlignment="0" applyProtection="0"/>
    <xf numFmtId="0" fontId="130" fillId="0" borderId="32" applyNumberFormat="0" applyFill="0" applyAlignment="0" applyProtection="0"/>
    <xf numFmtId="0" fontId="130" fillId="0" borderId="0" applyNumberFormat="0" applyFill="0" applyBorder="0" applyAlignment="0" applyProtection="0"/>
    <xf numFmtId="0" fontId="141" fillId="0" borderId="38" applyNumberFormat="0" applyFill="0" applyAlignment="0" applyProtection="0"/>
    <xf numFmtId="0" fontId="138" fillId="35" borderId="36" applyNumberFormat="0" applyAlignment="0" applyProtection="0"/>
    <xf numFmtId="0" fontId="127" fillId="0" borderId="0" applyNumberFormat="0" applyFill="0" applyBorder="0" applyAlignment="0" applyProtection="0"/>
    <xf numFmtId="0" fontId="13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3" fillId="0" borderId="0"/>
    <xf numFmtId="0" fontId="23" fillId="0" borderId="0"/>
    <xf numFmtId="0" fontId="132" fillId="31" borderId="0" applyNumberFormat="0" applyBorder="0" applyAlignment="0" applyProtection="0"/>
    <xf numFmtId="0" fontId="140" fillId="0" borderId="0" applyNumberFormat="0" applyFill="0" applyBorder="0" applyAlignment="0" applyProtection="0"/>
    <xf numFmtId="0" fontId="16" fillId="36" borderId="37" applyNumberFormat="0" applyFont="0" applyAlignment="0" applyProtection="0"/>
    <xf numFmtId="0" fontId="23" fillId="10" borderId="17" applyNumberFormat="0" applyFont="0" applyAlignment="0" applyProtection="0"/>
    <xf numFmtId="9" fontId="18" fillId="0" borderId="0" applyFont="0" applyFill="0" applyBorder="0" applyAlignment="0" applyProtection="0"/>
    <xf numFmtId="0" fontId="137" fillId="0" borderId="35" applyNumberFormat="0" applyFill="0" applyAlignment="0" applyProtection="0"/>
    <xf numFmtId="0" fontId="139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31" fillId="30" borderId="0" applyNumberFormat="0" applyBorder="0" applyAlignment="0" applyProtection="0"/>
    <xf numFmtId="0" fontId="113" fillId="0" borderId="0"/>
    <xf numFmtId="0" fontId="18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59" fillId="0" borderId="0"/>
    <xf numFmtId="0" fontId="64" fillId="4" borderId="0" applyNumberFormat="0" applyBorder="0" applyAlignment="0" applyProtection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8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59" fillId="0" borderId="0"/>
    <xf numFmtId="0" fontId="18" fillId="0" borderId="0"/>
    <xf numFmtId="0" fontId="91" fillId="0" borderId="0"/>
    <xf numFmtId="0" fontId="19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</cellStyleXfs>
  <cellXfs count="478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8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44" fillId="60" borderId="8" xfId="0" applyFont="1" applyFill="1" applyBorder="1"/>
    <xf numFmtId="166" fontId="144" fillId="60" borderId="8" xfId="0" applyNumberFormat="1" applyFont="1" applyFill="1" applyBorder="1" applyAlignment="1">
      <alignment horizontal="center" wrapText="1"/>
    </xf>
    <xf numFmtId="0" fontId="144" fillId="59" borderId="8" xfId="0" applyFont="1" applyFill="1" applyBorder="1" applyAlignment="1">
      <alignment horizontal="left" indent="1"/>
    </xf>
    <xf numFmtId="166" fontId="144" fillId="59" borderId="8" xfId="0" applyNumberFormat="1" applyFont="1" applyFill="1" applyBorder="1" applyAlignment="1">
      <alignment horizontal="center" wrapText="1"/>
    </xf>
    <xf numFmtId="0" fontId="19" fillId="0" borderId="8" xfId="0" applyFont="1" applyBorder="1" applyAlignment="1">
      <alignment horizontal="left" indent="2"/>
    </xf>
    <xf numFmtId="166" fontId="144" fillId="0" borderId="8" xfId="0" applyNumberFormat="1" applyFont="1" applyFill="1" applyBorder="1" applyAlignment="1">
      <alignment horizontal="center" wrapText="1"/>
    </xf>
    <xf numFmtId="0" fontId="19" fillId="0" borderId="8" xfId="0" applyFont="1" applyBorder="1" applyAlignment="1">
      <alignment horizontal="left" wrapText="1" indent="2"/>
    </xf>
    <xf numFmtId="0" fontId="19" fillId="0" borderId="8" xfId="0" applyFont="1" applyBorder="1" applyAlignment="1">
      <alignment horizontal="left" wrapText="1"/>
    </xf>
    <xf numFmtId="166" fontId="19" fillId="0" borderId="8" xfId="0" applyNumberFormat="1" applyFont="1" applyBorder="1" applyAlignment="1">
      <alignment horizontal="center" vertical="center" wrapText="1"/>
    </xf>
    <xf numFmtId="166" fontId="20" fillId="0" borderId="8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4" fontId="19" fillId="61" borderId="60" xfId="0" applyNumberFormat="1" applyFont="1" applyFill="1" applyBorder="1" applyAlignment="1" applyProtection="1">
      <alignment horizontal="center" vertical="center" wrapText="1"/>
    </xf>
    <xf numFmtId="14" fontId="19" fillId="61" borderId="61" xfId="0" applyNumberFormat="1" applyFont="1" applyFill="1" applyBorder="1" applyAlignment="1" applyProtection="1">
      <alignment horizontal="center" vertical="center" wrapText="1"/>
    </xf>
    <xf numFmtId="0" fontId="144" fillId="61" borderId="62" xfId="0" applyNumberFormat="1" applyFont="1" applyFill="1" applyBorder="1" applyAlignment="1" applyProtection="1"/>
    <xf numFmtId="3" fontId="144" fillId="61" borderId="57" xfId="0" applyNumberFormat="1" applyFont="1" applyFill="1" applyBorder="1" applyAlignment="1" applyProtection="1">
      <alignment horizontal="center"/>
    </xf>
    <xf numFmtId="3" fontId="144" fillId="61" borderId="63" xfId="0" applyNumberFormat="1" applyFont="1" applyFill="1" applyBorder="1" applyAlignment="1" applyProtection="1">
      <alignment horizontal="center"/>
    </xf>
    <xf numFmtId="3" fontId="144" fillId="61" borderId="64" xfId="0" applyNumberFormat="1" applyFont="1" applyFill="1" applyBorder="1" applyAlignment="1" applyProtection="1">
      <alignment horizontal="center"/>
    </xf>
    <xf numFmtId="3" fontId="144" fillId="61" borderId="65" xfId="0" applyNumberFormat="1" applyFont="1" applyFill="1" applyBorder="1" applyAlignment="1" applyProtection="1">
      <alignment horizontal="center"/>
    </xf>
    <xf numFmtId="189" fontId="144" fillId="61" borderId="65" xfId="0" applyNumberFormat="1" applyFont="1" applyFill="1" applyBorder="1" applyAlignment="1" applyProtection="1">
      <alignment horizontal="center"/>
    </xf>
    <xf numFmtId="189" fontId="144" fillId="61" borderId="64" xfId="0" applyNumberFormat="1" applyFont="1" applyFill="1" applyBorder="1" applyAlignment="1" applyProtection="1">
      <alignment horizontal="center"/>
    </xf>
    <xf numFmtId="0" fontId="144" fillId="61" borderId="62" xfId="0" applyNumberFormat="1" applyFont="1" applyFill="1" applyBorder="1" applyAlignment="1" applyProtection="1">
      <alignment horizontal="left"/>
    </xf>
    <xf numFmtId="3" fontId="144" fillId="61" borderId="66" xfId="0" applyNumberFormat="1" applyFont="1" applyFill="1" applyBorder="1" applyAlignment="1" applyProtection="1">
      <alignment horizontal="center"/>
    </xf>
    <xf numFmtId="3" fontId="144" fillId="61" borderId="67" xfId="0" applyNumberFormat="1" applyFont="1" applyFill="1" applyBorder="1" applyAlignment="1" applyProtection="1">
      <alignment horizontal="center"/>
    </xf>
    <xf numFmtId="3" fontId="144" fillId="61" borderId="68" xfId="0" applyNumberFormat="1" applyFont="1" applyFill="1" applyBorder="1" applyAlignment="1" applyProtection="1">
      <alignment horizontal="center"/>
    </xf>
    <xf numFmtId="3" fontId="144" fillId="61" borderId="69" xfId="0" applyNumberFormat="1" applyFont="1" applyFill="1" applyBorder="1" applyAlignment="1" applyProtection="1">
      <alignment horizontal="center"/>
    </xf>
    <xf numFmtId="189" fontId="144" fillId="61" borderId="69" xfId="0" applyNumberFormat="1" applyFont="1" applyFill="1" applyBorder="1" applyAlignment="1" applyProtection="1">
      <alignment horizontal="center"/>
    </xf>
    <xf numFmtId="189" fontId="144" fillId="61" borderId="68" xfId="0" applyNumberFormat="1" applyFont="1" applyFill="1" applyBorder="1" applyAlignment="1" applyProtection="1">
      <alignment horizontal="center"/>
    </xf>
    <xf numFmtId="0" fontId="19" fillId="0" borderId="62" xfId="0" applyNumberFormat="1" applyFont="1" applyFill="1" applyBorder="1" applyAlignment="1" applyProtection="1">
      <alignment horizontal="left"/>
    </xf>
    <xf numFmtId="3" fontId="19" fillId="0" borderId="66" xfId="0" applyNumberFormat="1" applyFont="1" applyFill="1" applyBorder="1" applyAlignment="1" applyProtection="1">
      <alignment horizontal="center"/>
    </xf>
    <xf numFmtId="3" fontId="19" fillId="0" borderId="67" xfId="0" applyNumberFormat="1" applyFont="1" applyFill="1" applyBorder="1" applyAlignment="1" applyProtection="1">
      <alignment horizontal="center"/>
    </xf>
    <xf numFmtId="3" fontId="19" fillId="0" borderId="68" xfId="0" applyNumberFormat="1" applyFont="1" applyFill="1" applyBorder="1" applyAlignment="1" applyProtection="1">
      <alignment horizontal="center"/>
    </xf>
    <xf numFmtId="3" fontId="19" fillId="0" borderId="69" xfId="0" applyNumberFormat="1" applyFont="1" applyFill="1" applyBorder="1" applyAlignment="1" applyProtection="1">
      <alignment horizontal="center"/>
    </xf>
    <xf numFmtId="189" fontId="19" fillId="0" borderId="69" xfId="0" applyNumberFormat="1" applyFont="1" applyFill="1" applyBorder="1" applyAlignment="1" applyProtection="1">
      <alignment horizontal="center"/>
    </xf>
    <xf numFmtId="189" fontId="19" fillId="0" borderId="68" xfId="0" applyNumberFormat="1" applyFont="1" applyFill="1" applyBorder="1" applyAlignment="1" applyProtection="1">
      <alignment horizontal="center"/>
    </xf>
    <xf numFmtId="0" fontId="19" fillId="0" borderId="62" xfId="0" applyNumberFormat="1" applyFont="1" applyFill="1" applyBorder="1" applyAlignment="1" applyProtection="1"/>
    <xf numFmtId="189" fontId="19" fillId="0" borderId="66" xfId="0" applyNumberFormat="1" applyFont="1" applyFill="1" applyBorder="1" applyAlignment="1" applyProtection="1">
      <alignment horizontal="center"/>
    </xf>
    <xf numFmtId="189" fontId="19" fillId="0" borderId="67" xfId="0" applyNumberFormat="1" applyFont="1" applyFill="1" applyBorder="1" applyAlignment="1" applyProtection="1">
      <alignment horizontal="center"/>
    </xf>
    <xf numFmtId="205" fontId="19" fillId="0" borderId="69" xfId="0" applyNumberFormat="1" applyFont="1" applyFill="1" applyBorder="1" applyAlignment="1" applyProtection="1">
      <alignment horizontal="center"/>
    </xf>
    <xf numFmtId="205" fontId="19" fillId="0" borderId="66" xfId="0" applyNumberFormat="1" applyFont="1" applyFill="1" applyBorder="1" applyAlignment="1" applyProtection="1">
      <alignment horizontal="center"/>
    </xf>
    <xf numFmtId="4" fontId="154" fillId="0" borderId="68" xfId="0" applyNumberFormat="1" applyFont="1" applyFill="1" applyBorder="1" applyAlignment="1" applyProtection="1">
      <alignment horizontal="center"/>
    </xf>
    <xf numFmtId="3" fontId="155" fillId="61" borderId="69" xfId="0" applyNumberFormat="1" applyFont="1" applyFill="1" applyBorder="1" applyAlignment="1" applyProtection="1">
      <alignment horizontal="center"/>
    </xf>
    <xf numFmtId="3" fontId="155" fillId="61" borderId="68" xfId="0" applyNumberFormat="1" applyFont="1" applyFill="1" applyBorder="1" applyAlignment="1" applyProtection="1">
      <alignment horizontal="center"/>
    </xf>
    <xf numFmtId="3" fontId="154" fillId="0" borderId="69" xfId="0" applyNumberFormat="1" applyFont="1" applyFill="1" applyBorder="1" applyAlignment="1" applyProtection="1">
      <alignment horizontal="center"/>
    </xf>
    <xf numFmtId="3" fontId="154" fillId="0" borderId="68" xfId="0" applyNumberFormat="1" applyFont="1" applyFill="1" applyBorder="1" applyAlignment="1" applyProtection="1">
      <alignment horizontal="center"/>
    </xf>
    <xf numFmtId="189" fontId="144" fillId="61" borderId="66" xfId="0" applyNumberFormat="1" applyFont="1" applyFill="1" applyBorder="1" applyAlignment="1" applyProtection="1">
      <alignment horizontal="center"/>
    </xf>
    <xf numFmtId="189" fontId="144" fillId="61" borderId="67" xfId="0" applyNumberFormat="1" applyFont="1" applyFill="1" applyBorder="1" applyAlignment="1" applyProtection="1">
      <alignment horizontal="center"/>
    </xf>
    <xf numFmtId="205" fontId="155" fillId="61" borderId="68" xfId="0" applyNumberFormat="1" applyFont="1" applyFill="1" applyBorder="1" applyAlignment="1" applyProtection="1">
      <alignment horizontal="center"/>
    </xf>
    <xf numFmtId="206" fontId="156" fillId="61" borderId="69" xfId="0" applyNumberFormat="1" applyFont="1" applyFill="1" applyBorder="1" applyAlignment="1" applyProtection="1">
      <alignment horizontal="center"/>
    </xf>
    <xf numFmtId="4" fontId="156" fillId="61" borderId="68" xfId="0" applyNumberFormat="1" applyFont="1" applyFill="1" applyBorder="1" applyAlignment="1" applyProtection="1">
      <alignment horizontal="center"/>
    </xf>
    <xf numFmtId="2" fontId="144" fillId="61" borderId="66" xfId="0" applyNumberFormat="1" applyFont="1" applyFill="1" applyBorder="1" applyAlignment="1" applyProtection="1">
      <alignment horizontal="center"/>
    </xf>
    <xf numFmtId="2" fontId="144" fillId="61" borderId="67" xfId="0" applyNumberFormat="1" applyFont="1" applyFill="1" applyBorder="1" applyAlignment="1" applyProtection="1">
      <alignment horizontal="center"/>
    </xf>
    <xf numFmtId="205" fontId="144" fillId="61" borderId="69" xfId="0" applyNumberFormat="1" applyFont="1" applyFill="1" applyBorder="1" applyAlignment="1" applyProtection="1">
      <alignment horizontal="center"/>
    </xf>
    <xf numFmtId="205" fontId="155" fillId="61" borderId="66" xfId="0" applyNumberFormat="1" applyFont="1" applyFill="1" applyBorder="1" applyAlignment="1" applyProtection="1">
      <alignment horizontal="center"/>
    </xf>
    <xf numFmtId="2" fontId="19" fillId="0" borderId="66" xfId="0" applyNumberFormat="1" applyFont="1" applyFill="1" applyBorder="1" applyAlignment="1" applyProtection="1">
      <alignment horizontal="center"/>
    </xf>
    <xf numFmtId="2" fontId="19" fillId="0" borderId="67" xfId="0" applyNumberFormat="1" applyFont="1" applyFill="1" applyBorder="1" applyAlignment="1" applyProtection="1">
      <alignment horizontal="center"/>
    </xf>
    <xf numFmtId="205" fontId="154" fillId="0" borderId="66" xfId="0" applyNumberFormat="1" applyFont="1" applyFill="1" applyBorder="1" applyAlignment="1" applyProtection="1">
      <alignment horizontal="center"/>
    </xf>
    <xf numFmtId="206" fontId="157" fillId="0" borderId="69" xfId="0" applyNumberFormat="1" applyFont="1" applyFill="1" applyBorder="1" applyAlignment="1" applyProtection="1">
      <alignment horizontal="center"/>
    </xf>
    <xf numFmtId="4" fontId="157" fillId="0" borderId="68" xfId="0" applyNumberFormat="1" applyFont="1" applyFill="1" applyBorder="1" applyAlignment="1" applyProtection="1">
      <alignment horizontal="center"/>
    </xf>
    <xf numFmtId="0" fontId="144" fillId="61" borderId="62" xfId="0" applyNumberFormat="1" applyFont="1" applyFill="1" applyBorder="1" applyAlignment="1" applyProtection="1">
      <alignment horizontal="left" wrapText="1"/>
    </xf>
    <xf numFmtId="0" fontId="19" fillId="0" borderId="53" xfId="0" applyNumberFormat="1" applyFont="1" applyFill="1" applyBorder="1" applyAlignment="1" applyProtection="1"/>
    <xf numFmtId="2" fontId="19" fillId="0" borderId="58" xfId="0" applyNumberFormat="1" applyFont="1" applyFill="1" applyBorder="1" applyAlignment="1" applyProtection="1">
      <alignment horizontal="center"/>
    </xf>
    <xf numFmtId="2" fontId="19" fillId="0" borderId="70" xfId="0" applyNumberFormat="1" applyFont="1" applyFill="1" applyBorder="1" applyAlignment="1" applyProtection="1">
      <alignment horizontal="center"/>
    </xf>
    <xf numFmtId="205" fontId="19" fillId="0" borderId="71" xfId="0" applyNumberFormat="1" applyFont="1" applyFill="1" applyBorder="1" applyAlignment="1" applyProtection="1">
      <alignment horizontal="center"/>
    </xf>
    <xf numFmtId="205" fontId="154" fillId="0" borderId="61" xfId="0" applyNumberFormat="1" applyFont="1" applyFill="1" applyBorder="1" applyAlignment="1" applyProtection="1">
      <alignment horizontal="center"/>
    </xf>
    <xf numFmtId="206" fontId="157" fillId="0" borderId="71" xfId="0" applyNumberFormat="1" applyFont="1" applyFill="1" applyBorder="1" applyAlignment="1" applyProtection="1">
      <alignment horizontal="center"/>
    </xf>
    <xf numFmtId="4" fontId="157" fillId="0" borderId="61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166" fontId="19" fillId="0" borderId="0" xfId="0" applyNumberFormat="1" applyFont="1" applyFill="1" applyBorder="1" applyAlignment="1" applyProtection="1">
      <alignment horizontal="center"/>
    </xf>
    <xf numFmtId="0" fontId="160" fillId="0" borderId="0" xfId="923" applyFont="1"/>
    <xf numFmtId="0" fontId="160" fillId="63" borderId="0" xfId="923" applyFont="1" applyFill="1"/>
    <xf numFmtId="0" fontId="160" fillId="63" borderId="0" xfId="923" applyFont="1" applyFill="1" applyBorder="1"/>
    <xf numFmtId="0" fontId="161" fillId="0" borderId="0" xfId="923" applyFont="1"/>
    <xf numFmtId="0" fontId="21" fillId="0" borderId="0" xfId="923" applyFont="1"/>
    <xf numFmtId="0" fontId="160" fillId="0" borderId="0" xfId="923" applyFont="1" applyFill="1"/>
    <xf numFmtId="0" fontId="160" fillId="0" borderId="0" xfId="923" applyFont="1" applyFill="1" applyBorder="1"/>
    <xf numFmtId="0" fontId="162" fillId="0" borderId="0" xfId="923" applyFont="1" applyFill="1" applyBorder="1" applyAlignment="1">
      <alignment wrapText="1"/>
    </xf>
    <xf numFmtId="0" fontId="160" fillId="0" borderId="0" xfId="923" applyFont="1" applyBorder="1"/>
    <xf numFmtId="0" fontId="144" fillId="63" borderId="0" xfId="923" applyFont="1" applyFill="1" applyBorder="1" applyAlignment="1">
      <alignment horizontal="center" vertical="center" wrapText="1"/>
    </xf>
    <xf numFmtId="166" fontId="152" fillId="63" borderId="0" xfId="923" applyNumberFormat="1" applyFont="1" applyFill="1" applyBorder="1" applyAlignment="1">
      <alignment horizontal="center" vertical="center"/>
    </xf>
    <xf numFmtId="166" fontId="19" fillId="63" borderId="74" xfId="923" applyNumberFormat="1" applyFont="1" applyFill="1" applyBorder="1" applyAlignment="1">
      <alignment horizontal="center" vertical="center"/>
    </xf>
    <xf numFmtId="166" fontId="19" fillId="63" borderId="75" xfId="923" applyNumberFormat="1" applyFont="1" applyFill="1" applyBorder="1" applyAlignment="1">
      <alignment horizontal="center" vertical="center"/>
    </xf>
    <xf numFmtId="166" fontId="19" fillId="63" borderId="0" xfId="923" applyNumberFormat="1" applyFont="1" applyFill="1" applyBorder="1" applyAlignment="1">
      <alignment horizontal="center" vertical="center"/>
    </xf>
    <xf numFmtId="4" fontId="163" fillId="63" borderId="0" xfId="923" applyNumberFormat="1" applyFont="1" applyFill="1" applyBorder="1" applyAlignment="1">
      <alignment horizontal="right" wrapText="1"/>
    </xf>
    <xf numFmtId="166" fontId="152" fillId="63" borderId="77" xfId="923" applyNumberFormat="1" applyFont="1" applyFill="1" applyBorder="1" applyAlignment="1">
      <alignment horizontal="center" vertical="center"/>
    </xf>
    <xf numFmtId="4" fontId="126" fillId="63" borderId="0" xfId="923" applyNumberFormat="1" applyFont="1" applyFill="1" applyBorder="1" applyAlignment="1">
      <alignment horizontal="right" wrapText="1"/>
    </xf>
    <xf numFmtId="4" fontId="164" fillId="63" borderId="0" xfId="923" applyNumberFormat="1" applyFont="1" applyFill="1" applyBorder="1" applyAlignment="1">
      <alignment horizontal="right" wrapText="1"/>
    </xf>
    <xf numFmtId="166" fontId="152" fillId="64" borderId="0" xfId="923" applyNumberFormat="1" applyFont="1" applyFill="1" applyBorder="1" applyAlignment="1">
      <alignment horizontal="center" vertical="center"/>
    </xf>
    <xf numFmtId="166" fontId="152" fillId="64" borderId="77" xfId="923" applyNumberFormat="1" applyFont="1" applyFill="1" applyBorder="1" applyAlignment="1">
      <alignment horizontal="center" vertical="center"/>
    </xf>
    <xf numFmtId="166" fontId="144" fillId="64" borderId="76" xfId="923" applyNumberFormat="1" applyFont="1" applyFill="1" applyBorder="1" applyAlignment="1">
      <alignment horizontal="center" vertical="center" wrapText="1"/>
    </xf>
    <xf numFmtId="166" fontId="144" fillId="63" borderId="76" xfId="923" applyNumberFormat="1" applyFont="1" applyFill="1" applyBorder="1" applyAlignment="1">
      <alignment horizontal="center" vertical="center"/>
    </xf>
    <xf numFmtId="166" fontId="144" fillId="63" borderId="77" xfId="923" applyNumberFormat="1" applyFont="1" applyFill="1" applyBorder="1" applyAlignment="1">
      <alignment horizontal="center" vertical="center"/>
    </xf>
    <xf numFmtId="166" fontId="144" fillId="64" borderId="76" xfId="923" applyNumberFormat="1" applyFont="1" applyFill="1" applyBorder="1" applyAlignment="1">
      <alignment horizontal="center" vertical="center"/>
    </xf>
    <xf numFmtId="166" fontId="144" fillId="64" borderId="77" xfId="923" applyNumberFormat="1" applyFont="1" applyFill="1" applyBorder="1" applyAlignment="1">
      <alignment horizontal="center" vertical="center"/>
    </xf>
    <xf numFmtId="166" fontId="19" fillId="63" borderId="76" xfId="923" applyNumberFormat="1" applyFont="1" applyFill="1" applyBorder="1" applyAlignment="1">
      <alignment horizontal="center" vertical="center"/>
    </xf>
    <xf numFmtId="166" fontId="19" fillId="63" borderId="77" xfId="923" applyNumberFormat="1" applyFont="1" applyFill="1" applyBorder="1" applyAlignment="1">
      <alignment horizontal="center" vertical="center"/>
    </xf>
    <xf numFmtId="4" fontId="163" fillId="63" borderId="0" xfId="923" applyNumberFormat="1" applyFont="1" applyFill="1" applyBorder="1"/>
    <xf numFmtId="0" fontId="160" fillId="0" borderId="76" xfId="923" applyFont="1" applyBorder="1"/>
    <xf numFmtId="1" fontId="19" fillId="63" borderId="0" xfId="923" applyNumberFormat="1" applyFont="1" applyFill="1" applyBorder="1" applyAlignment="1">
      <alignment horizontal="center" vertical="center"/>
    </xf>
    <xf numFmtId="4" fontId="165" fillId="63" borderId="0" xfId="923" applyNumberFormat="1" applyFont="1" applyFill="1" applyBorder="1"/>
    <xf numFmtId="4" fontId="25" fillId="63" borderId="0" xfId="923" applyNumberFormat="1" applyFont="1" applyFill="1" applyBorder="1"/>
    <xf numFmtId="4" fontId="166" fillId="63" borderId="0" xfId="923" applyNumberFormat="1" applyFont="1" applyFill="1" applyBorder="1"/>
    <xf numFmtId="0" fontId="152" fillId="63" borderId="0" xfId="923" applyFont="1" applyFill="1" applyBorder="1" applyAlignment="1">
      <alignment vertical="center" wrapText="1"/>
    </xf>
    <xf numFmtId="166" fontId="152" fillId="59" borderId="75" xfId="923" applyNumberFormat="1" applyFont="1" applyFill="1" applyBorder="1" applyAlignment="1"/>
    <xf numFmtId="166" fontId="152" fillId="59" borderId="51" xfId="923" applyNumberFormat="1" applyFont="1" applyFill="1" applyBorder="1" applyAlignment="1"/>
    <xf numFmtId="0" fontId="167" fillId="0" borderId="0" xfId="923" applyFont="1"/>
    <xf numFmtId="1" fontId="144" fillId="0" borderId="0" xfId="923" applyNumberFormat="1" applyFont="1" applyFill="1" applyBorder="1" applyAlignment="1">
      <alignment horizontal="center" vertical="center"/>
    </xf>
    <xf numFmtId="1" fontId="144" fillId="63" borderId="0" xfId="923" applyNumberFormat="1" applyFont="1" applyFill="1" applyBorder="1" applyAlignment="1">
      <alignment horizontal="center" vertical="center"/>
    </xf>
    <xf numFmtId="0" fontId="168" fillId="63" borderId="0" xfId="923" applyFont="1" applyFill="1" applyBorder="1" applyAlignment="1"/>
    <xf numFmtId="166" fontId="19" fillId="0" borderId="68" xfId="942" applyNumberFormat="1" applyFont="1" applyFill="1" applyBorder="1" applyAlignment="1">
      <alignment horizontal="center"/>
    </xf>
    <xf numFmtId="166" fontId="144" fillId="63" borderId="68" xfId="942" applyNumberFormat="1" applyFont="1" applyFill="1" applyBorder="1" applyAlignment="1">
      <alignment horizontal="center" vertical="center"/>
    </xf>
    <xf numFmtId="0" fontId="144" fillId="0" borderId="50" xfId="942" applyFont="1" applyFill="1" applyBorder="1" applyAlignment="1">
      <alignment horizontal="left" vertical="center" wrapText="1" indent="1"/>
    </xf>
    <xf numFmtId="166" fontId="152" fillId="64" borderId="68" xfId="942" applyNumberFormat="1" applyFont="1" applyFill="1" applyBorder="1" applyAlignment="1">
      <alignment horizontal="center" vertical="center"/>
    </xf>
    <xf numFmtId="166" fontId="144" fillId="64" borderId="68" xfId="942" applyNumberFormat="1" applyFont="1" applyFill="1" applyBorder="1" applyAlignment="1">
      <alignment horizontal="center" vertical="center"/>
    </xf>
    <xf numFmtId="0" fontId="19" fillId="0" borderId="50" xfId="942" applyFont="1" applyFill="1" applyBorder="1" applyAlignment="1">
      <alignment horizontal="left" vertical="center" wrapText="1" indent="2"/>
    </xf>
    <xf numFmtId="166" fontId="19" fillId="63" borderId="68" xfId="942" applyNumberFormat="1" applyFont="1" applyFill="1" applyBorder="1" applyAlignment="1">
      <alignment horizontal="center" vertical="center"/>
    </xf>
    <xf numFmtId="0" fontId="19" fillId="0" borderId="50" xfId="942" applyFont="1" applyFill="1" applyBorder="1" applyAlignment="1">
      <alignment horizontal="left" vertical="center" wrapText="1" indent="1"/>
    </xf>
    <xf numFmtId="0" fontId="144" fillId="64" borderId="50" xfId="942" applyFont="1" applyFill="1" applyBorder="1" applyAlignment="1">
      <alignment horizontal="left" vertical="center" wrapText="1" indent="1"/>
    </xf>
    <xf numFmtId="166" fontId="19" fillId="63" borderId="61" xfId="923" applyNumberFormat="1" applyFont="1" applyFill="1" applyBorder="1" applyAlignment="1">
      <alignment horizontal="center" vertical="center"/>
    </xf>
    <xf numFmtId="0" fontId="19" fillId="0" borderId="56" xfId="923" applyFont="1" applyFill="1" applyBorder="1" applyAlignment="1">
      <alignment horizontal="left" vertical="center" wrapText="1" indent="1"/>
    </xf>
    <xf numFmtId="166" fontId="144" fillId="63" borderId="68" xfId="923" applyNumberFormat="1" applyFont="1" applyFill="1" applyBorder="1" applyAlignment="1">
      <alignment horizontal="center" vertical="center"/>
    </xf>
    <xf numFmtId="0" fontId="144" fillId="0" borderId="50" xfId="923" applyFont="1" applyFill="1" applyBorder="1" applyAlignment="1">
      <alignment horizontal="left" vertical="center" wrapText="1" indent="1"/>
    </xf>
    <xf numFmtId="166" fontId="152" fillId="64" borderId="68" xfId="923" applyNumberFormat="1" applyFont="1" applyFill="1" applyBorder="1" applyAlignment="1">
      <alignment horizontal="center" vertical="center"/>
    </xf>
    <xf numFmtId="0" fontId="19" fillId="0" borderId="50" xfId="923" applyFont="1" applyFill="1" applyBorder="1" applyAlignment="1">
      <alignment horizontal="left" vertical="center" wrapText="1" indent="3"/>
    </xf>
    <xf numFmtId="0" fontId="152" fillId="0" borderId="50" xfId="923" applyFont="1" applyFill="1" applyBorder="1" applyAlignment="1">
      <alignment horizontal="left" vertical="center" wrapText="1" indent="1"/>
    </xf>
    <xf numFmtId="0" fontId="19" fillId="0" borderId="50" xfId="923" applyFont="1" applyFill="1" applyBorder="1" applyAlignment="1">
      <alignment horizontal="left" vertical="center" wrapText="1" indent="2"/>
    </xf>
    <xf numFmtId="166" fontId="19" fillId="63" borderId="68" xfId="923" applyNumberFormat="1" applyFont="1" applyFill="1" applyBorder="1" applyAlignment="1">
      <alignment horizontal="center" vertical="center"/>
    </xf>
    <xf numFmtId="0" fontId="19" fillId="0" borderId="50" xfId="923" applyFont="1" applyFill="1" applyBorder="1" applyAlignment="1">
      <alignment horizontal="left" vertical="center" wrapText="1" indent="1"/>
    </xf>
    <xf numFmtId="0" fontId="144" fillId="64" borderId="50" xfId="923" applyFont="1" applyFill="1" applyBorder="1" applyAlignment="1">
      <alignment horizontal="left" vertical="center" wrapText="1" indent="1"/>
    </xf>
    <xf numFmtId="1" fontId="144" fillId="0" borderId="68" xfId="923" applyNumberFormat="1" applyFont="1" applyFill="1" applyBorder="1" applyAlignment="1">
      <alignment horizontal="center" vertical="center"/>
    </xf>
    <xf numFmtId="1" fontId="144" fillId="0" borderId="50" xfId="923" applyNumberFormat="1" applyFont="1" applyFill="1" applyBorder="1" applyAlignment="1">
      <alignment horizontal="center" vertical="center"/>
    </xf>
    <xf numFmtId="0" fontId="19" fillId="0" borderId="0" xfId="942" applyFont="1" applyFill="1" applyBorder="1" applyAlignment="1">
      <alignment horizontal="left" vertical="center" wrapText="1" indent="1"/>
    </xf>
    <xf numFmtId="166" fontId="19" fillId="63" borderId="0" xfId="942" applyNumberFormat="1" applyFont="1" applyFill="1" applyBorder="1" applyAlignment="1">
      <alignment horizontal="center" vertical="center"/>
    </xf>
    <xf numFmtId="166" fontId="19" fillId="63" borderId="77" xfId="942" applyNumberFormat="1" applyFont="1" applyFill="1" applyBorder="1" applyAlignment="1">
      <alignment horizontal="center" vertical="center"/>
    </xf>
    <xf numFmtId="166" fontId="152" fillId="64" borderId="0" xfId="942" applyNumberFormat="1" applyFont="1" applyFill="1" applyBorder="1" applyAlignment="1">
      <alignment horizontal="center" vertical="center"/>
    </xf>
    <xf numFmtId="166" fontId="152" fillId="64" borderId="77" xfId="942" applyNumberFormat="1" applyFont="1" applyFill="1" applyBorder="1" applyAlignment="1">
      <alignment horizontal="center" vertical="center"/>
    </xf>
    <xf numFmtId="166" fontId="152" fillId="63" borderId="0" xfId="942" applyNumberFormat="1" applyFont="1" applyFill="1" applyBorder="1" applyAlignment="1">
      <alignment horizontal="center" vertical="center"/>
    </xf>
    <xf numFmtId="166" fontId="152" fillId="63" borderId="77" xfId="942" applyNumberFormat="1" applyFont="1" applyFill="1" applyBorder="1" applyAlignment="1">
      <alignment horizontal="center" vertical="center"/>
    </xf>
    <xf numFmtId="166" fontId="19" fillId="63" borderId="0" xfId="942" applyNumberFormat="1" applyFont="1" applyFill="1" applyBorder="1" applyAlignment="1">
      <alignment horizontal="center" vertical="center" wrapText="1"/>
    </xf>
    <xf numFmtId="0" fontId="19" fillId="0" borderId="56" xfId="942" applyFont="1" applyFill="1" applyBorder="1" applyAlignment="1">
      <alignment horizontal="left" vertical="center" wrapText="1" indent="2"/>
    </xf>
    <xf numFmtId="166" fontId="19" fillId="0" borderId="61" xfId="942" applyNumberFormat="1" applyFont="1" applyFill="1" applyBorder="1" applyAlignment="1">
      <alignment horizontal="center"/>
    </xf>
    <xf numFmtId="0" fontId="19" fillId="0" borderId="86" xfId="0" applyNumberFormat="1" applyFont="1" applyFill="1" applyBorder="1" applyAlignment="1" applyProtection="1"/>
    <xf numFmtId="3" fontId="144" fillId="61" borderId="87" xfId="0" applyNumberFormat="1" applyFont="1" applyFill="1" applyBorder="1" applyAlignment="1" applyProtection="1">
      <alignment horizontal="center"/>
    </xf>
    <xf numFmtId="3" fontId="144" fillId="61" borderId="0" xfId="0" applyNumberFormat="1" applyFont="1" applyFill="1" applyBorder="1" applyAlignment="1" applyProtection="1">
      <alignment horizontal="center"/>
    </xf>
    <xf numFmtId="3" fontId="19" fillId="0" borderId="0" xfId="0" applyNumberFormat="1" applyFont="1" applyFill="1" applyBorder="1" applyAlignment="1" applyProtection="1">
      <alignment horizontal="center"/>
    </xf>
    <xf numFmtId="189" fontId="19" fillId="0" borderId="0" xfId="0" applyNumberFormat="1" applyFont="1" applyFill="1" applyBorder="1" applyAlignment="1" applyProtection="1">
      <alignment horizontal="center"/>
    </xf>
    <xf numFmtId="189" fontId="144" fillId="61" borderId="0" xfId="0" applyNumberFormat="1" applyFont="1" applyFill="1" applyBorder="1" applyAlignment="1" applyProtection="1">
      <alignment horizontal="center"/>
    </xf>
    <xf numFmtId="2" fontId="144" fillId="61" borderId="0" xfId="0" applyNumberFormat="1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19" fillId="0" borderId="51" xfId="0" applyNumberFormat="1" applyFont="1" applyFill="1" applyBorder="1" applyAlignment="1" applyProtection="1">
      <alignment horizontal="center"/>
    </xf>
    <xf numFmtId="166" fontId="20" fillId="60" borderId="28" xfId="0" applyNumberFormat="1" applyFont="1" applyFill="1" applyBorder="1" applyAlignment="1">
      <alignment horizontal="center"/>
    </xf>
    <xf numFmtId="166" fontId="20" fillId="60" borderId="8" xfId="0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86" xfId="0" applyFont="1" applyBorder="1" applyAlignment="1">
      <alignment horizontal="center"/>
    </xf>
    <xf numFmtId="0" fontId="20" fillId="59" borderId="28" xfId="0" applyFont="1" applyFill="1" applyBorder="1" applyAlignment="1">
      <alignment horizontal="center"/>
    </xf>
    <xf numFmtId="0" fontId="20" fillId="59" borderId="59" xfId="0" applyFont="1" applyFill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9" fillId="0" borderId="0" xfId="0" applyFont="1" applyBorder="1"/>
    <xf numFmtId="1" fontId="144" fillId="64" borderId="77" xfId="923" applyNumberFormat="1" applyFont="1" applyFill="1" applyBorder="1" applyAlignment="1">
      <alignment horizontal="center" vertical="center"/>
    </xf>
    <xf numFmtId="207" fontId="155" fillId="61" borderId="69" xfId="0" applyNumberFormat="1" applyFont="1" applyFill="1" applyBorder="1" applyAlignment="1" applyProtection="1">
      <alignment horizontal="center"/>
    </xf>
    <xf numFmtId="166" fontId="19" fillId="63" borderId="51" xfId="923" applyNumberFormat="1" applyFont="1" applyFill="1" applyBorder="1" applyAlignment="1">
      <alignment horizontal="center" vertical="center"/>
    </xf>
    <xf numFmtId="166" fontId="19" fillId="0" borderId="76" xfId="923" applyNumberFormat="1" applyFont="1" applyFill="1" applyBorder="1" applyAlignment="1">
      <alignment horizontal="center"/>
    </xf>
    <xf numFmtId="166" fontId="19" fillId="63" borderId="51" xfId="942" applyNumberFormat="1" applyFont="1" applyFill="1" applyBorder="1" applyAlignment="1">
      <alignment horizontal="center" vertical="center"/>
    </xf>
    <xf numFmtId="166" fontId="19" fillId="63" borderId="75" xfId="942" applyNumberFormat="1" applyFont="1" applyFill="1" applyBorder="1" applyAlignment="1">
      <alignment horizontal="center" vertical="center"/>
    </xf>
    <xf numFmtId="166" fontId="19" fillId="0" borderId="74" xfId="923" applyNumberFormat="1" applyFont="1" applyFill="1" applyBorder="1" applyAlignment="1">
      <alignment horizontal="center"/>
    </xf>
    <xf numFmtId="0" fontId="144" fillId="60" borderId="54" xfId="0" applyFont="1" applyFill="1" applyBorder="1"/>
    <xf numFmtId="166" fontId="20" fillId="60" borderId="8" xfId="0" applyNumberFormat="1" applyFont="1" applyFill="1" applyBorder="1" applyAlignment="1">
      <alignment horizontal="center" vertical="center" wrapText="1"/>
    </xf>
    <xf numFmtId="0" fontId="20" fillId="0" borderId="56" xfId="0" applyFont="1" applyBorder="1" applyAlignment="1">
      <alignment horizontal="left" wrapText="1"/>
    </xf>
    <xf numFmtId="166" fontId="20" fillId="0" borderId="53" xfId="0" applyNumberFormat="1" applyFont="1" applyBorder="1" applyAlignment="1">
      <alignment horizontal="center"/>
    </xf>
    <xf numFmtId="0" fontId="20" fillId="0" borderId="54" xfId="0" applyFont="1" applyBorder="1" applyAlignment="1">
      <alignment horizontal="left" wrapText="1"/>
    </xf>
    <xf numFmtId="166" fontId="20" fillId="0" borderId="86" xfId="0" applyNumberFormat="1" applyFont="1" applyBorder="1" applyAlignment="1">
      <alignment horizontal="center"/>
    </xf>
    <xf numFmtId="0" fontId="171" fillId="59" borderId="54" xfId="0" applyFont="1" applyFill="1" applyBorder="1" applyAlignment="1">
      <alignment horizontal="center" vertical="center" wrapText="1"/>
    </xf>
    <xf numFmtId="166" fontId="20" fillId="59" borderId="8" xfId="0" applyNumberFormat="1" applyFont="1" applyFill="1" applyBorder="1" applyAlignment="1">
      <alignment horizontal="center"/>
    </xf>
    <xf numFmtId="166" fontId="20" fillId="0" borderId="8" xfId="0" applyNumberFormat="1" applyFont="1" applyFill="1" applyBorder="1" applyAlignment="1">
      <alignment horizontal="center"/>
    </xf>
    <xf numFmtId="0" fontId="19" fillId="0" borderId="54" xfId="0" applyFont="1" applyBorder="1"/>
    <xf numFmtId="166" fontId="0" fillId="0" borderId="0" xfId="0" applyNumberFormat="1"/>
    <xf numFmtId="1" fontId="144" fillId="64" borderId="78" xfId="923" applyNumberFormat="1" applyFont="1" applyFill="1" applyBorder="1" applyAlignment="1">
      <alignment horizontal="center" vertical="center"/>
    </xf>
    <xf numFmtId="166" fontId="20" fillId="0" borderId="51" xfId="0" applyNumberFormat="1" applyFont="1" applyBorder="1" applyAlignment="1">
      <alignment horizontal="center"/>
    </xf>
    <xf numFmtId="166" fontId="20" fillId="0" borderId="28" xfId="0" applyNumberFormat="1" applyFont="1" applyBorder="1" applyAlignment="1">
      <alignment horizontal="center"/>
    </xf>
    <xf numFmtId="166" fontId="20" fillId="0" borderId="53" xfId="0" applyNumberFormat="1" applyFont="1" applyFill="1" applyBorder="1" applyAlignment="1">
      <alignment horizontal="center"/>
    </xf>
    <xf numFmtId="49" fontId="153" fillId="59" borderId="8" xfId="0" applyNumberFormat="1" applyFont="1" applyFill="1" applyBorder="1" applyAlignment="1">
      <alignment horizontal="center" vertical="center" wrapText="1"/>
    </xf>
    <xf numFmtId="0" fontId="153" fillId="59" borderId="89" xfId="0" applyFont="1" applyFill="1" applyBorder="1" applyAlignment="1">
      <alignment horizontal="center" vertical="center" wrapText="1"/>
    </xf>
    <xf numFmtId="0" fontId="153" fillId="59" borderId="88" xfId="0" applyFont="1" applyFill="1" applyBorder="1" applyAlignment="1">
      <alignment horizontal="center" vertical="center" wrapText="1"/>
    </xf>
    <xf numFmtId="17" fontId="153" fillId="59" borderId="87" xfId="0" applyNumberFormat="1" applyFont="1" applyFill="1" applyBorder="1" applyAlignment="1">
      <alignment horizontal="center" vertical="center" wrapText="1"/>
    </xf>
    <xf numFmtId="17" fontId="153" fillId="59" borderId="88" xfId="0" applyNumberFormat="1" applyFont="1" applyFill="1" applyBorder="1" applyAlignment="1">
      <alignment horizontal="center" vertical="center" wrapText="1"/>
    </xf>
    <xf numFmtId="49" fontId="153" fillId="59" borderId="87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/>
    </xf>
    <xf numFmtId="49" fontId="20" fillId="0" borderId="8" xfId="0" applyNumberFormat="1" applyFont="1" applyFill="1" applyBorder="1" applyAlignment="1">
      <alignment horizontal="center"/>
    </xf>
    <xf numFmtId="166" fontId="160" fillId="63" borderId="0" xfId="923" applyNumberFormat="1" applyFont="1" applyFill="1" applyBorder="1"/>
    <xf numFmtId="166" fontId="160" fillId="63" borderId="0" xfId="923" applyNumberFormat="1" applyFont="1" applyFill="1"/>
    <xf numFmtId="166" fontId="144" fillId="64" borderId="68" xfId="923" applyNumberFormat="1" applyFont="1" applyFill="1" applyBorder="1" applyAlignment="1">
      <alignment horizontal="center" vertical="center"/>
    </xf>
    <xf numFmtId="0" fontId="20" fillId="0" borderId="89" xfId="0" applyFont="1" applyBorder="1" applyAlignment="1">
      <alignment horizontal="left" wrapText="1"/>
    </xf>
    <xf numFmtId="2" fontId="160" fillId="0" borderId="0" xfId="923" applyNumberFormat="1" applyFont="1" applyFill="1" applyBorder="1"/>
    <xf numFmtId="166" fontId="160" fillId="0" borderId="0" xfId="923" applyNumberFormat="1" applyFont="1" applyFill="1" applyBorder="1"/>
    <xf numFmtId="0" fontId="144" fillId="58" borderId="86" xfId="0" applyFont="1" applyFill="1" applyBorder="1" applyAlignment="1">
      <alignment horizontal="center" wrapText="1"/>
    </xf>
    <xf numFmtId="0" fontId="144" fillId="58" borderId="53" xfId="0" applyFont="1" applyFill="1" applyBorder="1" applyAlignment="1">
      <alignment horizontal="center" wrapText="1"/>
    </xf>
    <xf numFmtId="0" fontId="174" fillId="59" borderId="59" xfId="0" applyFont="1" applyFill="1" applyBorder="1" applyAlignment="1">
      <alignment horizontal="center"/>
    </xf>
    <xf numFmtId="0" fontId="175" fillId="0" borderId="50" xfId="923" applyFont="1" applyFill="1" applyBorder="1" applyAlignment="1">
      <alignment horizontal="left" vertical="center" wrapText="1" indent="3"/>
    </xf>
    <xf numFmtId="2" fontId="160" fillId="63" borderId="0" xfId="923" applyNumberFormat="1" applyFont="1" applyFill="1" applyBorder="1"/>
    <xf numFmtId="166" fontId="144" fillId="64" borderId="0" xfId="923" applyNumberFormat="1" applyFont="1" applyFill="1" applyBorder="1" applyAlignment="1">
      <alignment horizontal="center" vertical="center"/>
    </xf>
    <xf numFmtId="0" fontId="144" fillId="58" borderId="86" xfId="0" applyFont="1" applyFill="1" applyBorder="1" applyAlignment="1">
      <alignment horizontal="center" wrapText="1"/>
    </xf>
    <xf numFmtId="0" fontId="144" fillId="58" borderId="53" xfId="0" applyFont="1" applyFill="1" applyBorder="1" applyAlignment="1">
      <alignment horizontal="center" wrapText="1"/>
    </xf>
    <xf numFmtId="0" fontId="18" fillId="0" borderId="0" xfId="739" applyAlignment="1"/>
    <xf numFmtId="0" fontId="1" fillId="0" borderId="0" xfId="961"/>
    <xf numFmtId="0" fontId="144" fillId="61" borderId="103" xfId="961" quotePrefix="1" applyNumberFormat="1" applyFont="1" applyFill="1" applyBorder="1" applyAlignment="1" applyProtection="1">
      <alignment horizontal="center" vertical="center" wrapText="1"/>
    </xf>
    <xf numFmtId="0" fontId="144" fillId="61" borderId="104" xfId="961" quotePrefix="1" applyNumberFormat="1" applyFont="1" applyFill="1" applyBorder="1" applyAlignment="1" applyProtection="1">
      <alignment horizontal="center" vertical="center" wrapText="1"/>
    </xf>
    <xf numFmtId="0" fontId="144" fillId="61" borderId="105" xfId="961" quotePrefix="1" applyNumberFormat="1" applyFont="1" applyFill="1" applyBorder="1" applyAlignment="1" applyProtection="1">
      <alignment horizontal="center" vertical="center" wrapText="1"/>
    </xf>
    <xf numFmtId="0" fontId="144" fillId="61" borderId="94" xfId="961" quotePrefix="1" applyNumberFormat="1" applyFont="1" applyFill="1" applyBorder="1" applyAlignment="1" applyProtection="1">
      <alignment horizontal="center" vertical="center" wrapText="1"/>
    </xf>
    <xf numFmtId="0" fontId="144" fillId="61" borderId="93" xfId="961" applyNumberFormat="1" applyFont="1" applyFill="1" applyBorder="1" applyAlignment="1" applyProtection="1">
      <alignment horizontal="center" vertical="center" wrapText="1"/>
    </xf>
    <xf numFmtId="0" fontId="19" fillId="62" borderId="44" xfId="961" applyNumberFormat="1" applyFont="1" applyFill="1" applyBorder="1" applyAlignment="1" applyProtection="1">
      <alignment horizontal="left" vertical="center" wrapText="1"/>
    </xf>
    <xf numFmtId="0" fontId="19" fillId="0" borderId="2" xfId="961" applyNumberFormat="1" applyFont="1" applyFill="1" applyBorder="1" applyAlignment="1" applyProtection="1">
      <alignment horizontal="center" vertical="center" wrapText="1"/>
    </xf>
    <xf numFmtId="1" fontId="144" fillId="0" borderId="51" xfId="961" applyNumberFormat="1" applyFont="1" applyFill="1" applyBorder="1" applyAlignment="1" applyProtection="1">
      <alignment horizontal="center" vertical="center" wrapText="1"/>
    </xf>
    <xf numFmtId="1" fontId="144" fillId="0" borderId="44" xfId="961" applyNumberFormat="1" applyFont="1" applyFill="1" applyBorder="1" applyAlignment="1" applyProtection="1">
      <alignment horizontal="center" vertical="center" wrapText="1"/>
    </xf>
    <xf numFmtId="1" fontId="19" fillId="0" borderId="39" xfId="961" applyNumberFormat="1" applyFont="1" applyFill="1" applyBorder="1" applyAlignment="1" applyProtection="1">
      <alignment horizontal="center" vertical="center" wrapText="1"/>
    </xf>
    <xf numFmtId="1" fontId="19" fillId="0" borderId="92" xfId="961" applyNumberFormat="1" applyFont="1" applyFill="1" applyBorder="1" applyAlignment="1" applyProtection="1">
      <alignment horizontal="center" vertical="center" wrapText="1"/>
    </xf>
    <xf numFmtId="1" fontId="19" fillId="63" borderId="92" xfId="961" applyNumberFormat="1" applyFont="1" applyFill="1" applyBorder="1" applyAlignment="1" applyProtection="1">
      <alignment horizontal="center" vertical="center" wrapText="1"/>
    </xf>
    <xf numFmtId="1" fontId="19" fillId="65" borderId="92" xfId="961" applyNumberFormat="1" applyFont="1" applyFill="1" applyBorder="1" applyAlignment="1" applyProtection="1">
      <alignment horizontal="center" vertical="center" wrapText="1"/>
    </xf>
    <xf numFmtId="1" fontId="19" fillId="63" borderId="40" xfId="961" applyNumberFormat="1" applyFont="1" applyFill="1" applyBorder="1" applyAlignment="1" applyProtection="1">
      <alignment horizontal="center" vertical="center" wrapText="1"/>
    </xf>
    <xf numFmtId="1" fontId="144" fillId="62" borderId="97" xfId="961" applyNumberFormat="1" applyFont="1" applyFill="1" applyBorder="1" applyAlignment="1" applyProtection="1">
      <alignment horizontal="center" vertical="center" wrapText="1"/>
    </xf>
    <xf numFmtId="1" fontId="19" fillId="62" borderId="97" xfId="961" applyNumberFormat="1" applyFont="1" applyFill="1" applyBorder="1" applyAlignment="1" applyProtection="1">
      <alignment horizontal="center" vertical="center" wrapText="1"/>
    </xf>
    <xf numFmtId="166" fontId="19" fillId="65" borderId="39" xfId="961" applyNumberFormat="1" applyFont="1" applyFill="1" applyBorder="1" applyAlignment="1" applyProtection="1">
      <alignment horizontal="center" vertical="center"/>
    </xf>
    <xf numFmtId="166" fontId="19" fillId="65" borderId="40" xfId="961" applyNumberFormat="1" applyFont="1" applyFill="1" applyBorder="1" applyAlignment="1" applyProtection="1">
      <alignment horizontal="center" vertical="center"/>
    </xf>
    <xf numFmtId="166" fontId="1" fillId="0" borderId="0" xfId="961" applyNumberFormat="1"/>
    <xf numFmtId="0" fontId="19" fillId="62" borderId="27" xfId="961" applyNumberFormat="1" applyFont="1" applyFill="1" applyBorder="1" applyAlignment="1" applyProtection="1">
      <alignment horizontal="left" vertical="center" wrapText="1"/>
    </xf>
    <xf numFmtId="0" fontId="19" fillId="0" borderId="3" xfId="961" applyNumberFormat="1" applyFont="1" applyFill="1" applyBorder="1" applyAlignment="1" applyProtection="1">
      <alignment horizontal="center" vertical="center" wrapText="1"/>
    </xf>
    <xf numFmtId="166" fontId="144" fillId="0" borderId="28" xfId="961" applyNumberFormat="1" applyFont="1" applyFill="1" applyBorder="1" applyAlignment="1" applyProtection="1">
      <alignment horizontal="center" vertical="center"/>
    </xf>
    <xf numFmtId="166" fontId="144" fillId="0" borderId="27" xfId="961" applyNumberFormat="1" applyFont="1" applyFill="1" applyBorder="1" applyAlignment="1" applyProtection="1">
      <alignment horizontal="center" vertical="center"/>
    </xf>
    <xf numFmtId="166" fontId="19" fillId="0" borderId="45" xfId="961" applyNumberFormat="1" applyFont="1" applyFill="1" applyBorder="1" applyAlignment="1" applyProtection="1">
      <alignment horizontal="center" vertical="center"/>
    </xf>
    <xf numFmtId="166" fontId="19" fillId="0" borderId="8" xfId="961" applyNumberFormat="1" applyFont="1" applyFill="1" applyBorder="1" applyAlignment="1" applyProtection="1">
      <alignment horizontal="center" vertical="center"/>
    </xf>
    <xf numFmtId="166" fontId="19" fillId="0" borderId="46" xfId="961" applyNumberFormat="1" applyFont="1" applyFill="1" applyBorder="1" applyAlignment="1" applyProtection="1">
      <alignment horizontal="center" vertical="center"/>
    </xf>
    <xf numFmtId="166" fontId="144" fillId="0" borderId="98" xfId="961" applyNumberFormat="1" applyFont="1" applyFill="1" applyBorder="1" applyAlignment="1" applyProtection="1">
      <alignment horizontal="center" vertical="center"/>
    </xf>
    <xf numFmtId="166" fontId="19" fillId="0" borderId="98" xfId="961" applyNumberFormat="1" applyFont="1" applyFill="1" applyBorder="1" applyAlignment="1" applyProtection="1">
      <alignment horizontal="center" vertical="center"/>
    </xf>
    <xf numFmtId="166" fontId="19" fillId="62" borderId="46" xfId="961" applyNumberFormat="1" applyFont="1" applyFill="1" applyBorder="1" applyAlignment="1" applyProtection="1">
      <alignment horizontal="center" vertical="center"/>
    </xf>
    <xf numFmtId="0" fontId="19" fillId="63" borderId="27" xfId="961" applyNumberFormat="1" applyFont="1" applyFill="1" applyBorder="1" applyAlignment="1" applyProtection="1">
      <alignment horizontal="left" vertical="center" wrapText="1"/>
    </xf>
    <xf numFmtId="166" fontId="19" fillId="62" borderId="45" xfId="961" quotePrefix="1" applyNumberFormat="1" applyFont="1" applyFill="1" applyBorder="1" applyAlignment="1" applyProtection="1">
      <alignment horizontal="center" vertical="center"/>
    </xf>
    <xf numFmtId="166" fontId="19" fillId="0" borderId="46" xfId="961" quotePrefix="1" applyNumberFormat="1" applyFont="1" applyFill="1" applyBorder="1" applyAlignment="1" applyProtection="1">
      <alignment horizontal="center" vertical="center"/>
    </xf>
    <xf numFmtId="1" fontId="144" fillId="0" borderId="28" xfId="961" applyNumberFormat="1" applyFont="1" applyFill="1" applyBorder="1" applyAlignment="1" applyProtection="1">
      <alignment horizontal="center" vertical="center"/>
    </xf>
    <xf numFmtId="1" fontId="144" fillId="0" borderId="27" xfId="961" applyNumberFormat="1" applyFont="1" applyFill="1" applyBorder="1" applyAlignment="1" applyProtection="1">
      <alignment horizontal="center" vertical="center"/>
    </xf>
    <xf numFmtId="1" fontId="19" fillId="0" borderId="45" xfId="961" applyNumberFormat="1" applyFont="1" applyFill="1" applyBorder="1" applyAlignment="1" applyProtection="1">
      <alignment horizontal="center" vertical="center"/>
    </xf>
    <xf numFmtId="1" fontId="19" fillId="0" borderId="8" xfId="961" applyNumberFormat="1" applyFont="1" applyFill="1" applyBorder="1" applyAlignment="1" applyProtection="1">
      <alignment horizontal="center" vertical="center"/>
    </xf>
    <xf numFmtId="1" fontId="19" fillId="0" borderId="46" xfId="961" applyNumberFormat="1" applyFont="1" applyFill="1" applyBorder="1" applyAlignment="1" applyProtection="1">
      <alignment horizontal="center" vertical="center"/>
    </xf>
    <xf numFmtId="1" fontId="144" fillId="0" borderId="98" xfId="961" applyNumberFormat="1" applyFont="1" applyFill="1" applyBorder="1" applyAlignment="1" applyProtection="1">
      <alignment horizontal="center" vertical="center"/>
    </xf>
    <xf numFmtId="1" fontId="19" fillId="0" borderId="98" xfId="961" applyNumberFormat="1" applyFont="1" applyFill="1" applyBorder="1" applyAlignment="1" applyProtection="1">
      <alignment horizontal="center" vertical="center"/>
    </xf>
    <xf numFmtId="166" fontId="19" fillId="63" borderId="45" xfId="961" applyNumberFormat="1" applyFont="1" applyFill="1" applyBorder="1" applyAlignment="1" applyProtection="1">
      <alignment horizontal="center" vertical="center"/>
    </xf>
    <xf numFmtId="166" fontId="19" fillId="63" borderId="46" xfId="961" applyNumberFormat="1" applyFont="1" applyFill="1" applyBorder="1" applyAlignment="1" applyProtection="1">
      <alignment horizontal="center" vertical="center"/>
    </xf>
    <xf numFmtId="0" fontId="19" fillId="0" borderId="46" xfId="961" applyNumberFormat="1" applyFont="1" applyFill="1" applyBorder="1" applyAlignment="1" applyProtection="1">
      <alignment horizontal="center" vertical="center"/>
    </xf>
    <xf numFmtId="166" fontId="158" fillId="0" borderId="0" xfId="961" applyNumberFormat="1" applyFont="1"/>
    <xf numFmtId="0" fontId="158" fillId="0" borderId="0" xfId="961" applyFont="1"/>
    <xf numFmtId="0" fontId="19" fillId="63" borderId="45" xfId="961" quotePrefix="1" applyNumberFormat="1" applyFont="1" applyFill="1" applyBorder="1" applyAlignment="1" applyProtection="1">
      <alignment horizontal="center" vertical="center"/>
    </xf>
    <xf numFmtId="0" fontId="19" fillId="63" borderId="46" xfId="961" quotePrefix="1" applyNumberFormat="1" applyFont="1" applyFill="1" applyBorder="1" applyAlignment="1" applyProtection="1">
      <alignment horizontal="center" vertical="center"/>
    </xf>
    <xf numFmtId="166" fontId="19" fillId="0" borderId="8" xfId="961" quotePrefix="1" applyNumberFormat="1" applyFont="1" applyFill="1" applyBorder="1" applyAlignment="1" applyProtection="1">
      <alignment horizontal="center" vertical="center"/>
    </xf>
    <xf numFmtId="166" fontId="174" fillId="0" borderId="46" xfId="961" applyNumberFormat="1" applyFont="1" applyFill="1" applyBorder="1" applyAlignment="1" applyProtection="1">
      <alignment horizontal="center" vertical="center"/>
    </xf>
    <xf numFmtId="166" fontId="144" fillId="62" borderId="27" xfId="961" applyNumberFormat="1" applyFont="1" applyFill="1" applyBorder="1" applyAlignment="1" applyProtection="1">
      <alignment horizontal="center" vertical="center"/>
    </xf>
    <xf numFmtId="166" fontId="144" fillId="62" borderId="98" xfId="961" applyNumberFormat="1" applyFont="1" applyFill="1" applyBorder="1" applyAlignment="1" applyProtection="1">
      <alignment horizontal="center" vertical="center"/>
    </xf>
    <xf numFmtId="166" fontId="19" fillId="62" borderId="98" xfId="961" applyNumberFormat="1" applyFont="1" applyFill="1" applyBorder="1" applyAlignment="1" applyProtection="1">
      <alignment horizontal="center" vertical="center"/>
    </xf>
    <xf numFmtId="0" fontId="19" fillId="62" borderId="3" xfId="961" applyNumberFormat="1" applyFont="1" applyFill="1" applyBorder="1" applyAlignment="1" applyProtection="1">
      <alignment horizontal="center" vertical="center" wrapText="1"/>
    </xf>
    <xf numFmtId="166" fontId="144" fillId="62" borderId="28" xfId="961" applyNumberFormat="1" applyFont="1" applyFill="1" applyBorder="1" applyAlignment="1" applyProtection="1">
      <alignment horizontal="center" vertical="center"/>
    </xf>
    <xf numFmtId="166" fontId="19" fillId="62" borderId="45" xfId="961" applyNumberFormat="1" applyFont="1" applyFill="1" applyBorder="1" applyAlignment="1" applyProtection="1">
      <alignment horizontal="center" vertical="center"/>
    </xf>
    <xf numFmtId="166" fontId="19" fillId="62" borderId="8" xfId="961" applyNumberFormat="1" applyFont="1" applyFill="1" applyBorder="1" applyAlignment="1" applyProtection="1">
      <alignment horizontal="center" vertical="center"/>
    </xf>
    <xf numFmtId="0" fontId="144" fillId="0" borderId="28" xfId="961" applyNumberFormat="1" applyFont="1" applyFill="1" applyBorder="1" applyAlignment="1" applyProtection="1">
      <alignment horizontal="center" vertical="center"/>
    </xf>
    <xf numFmtId="0" fontId="144" fillId="62" borderId="27" xfId="961" applyNumberFormat="1" applyFont="1" applyFill="1" applyBorder="1" applyAlignment="1" applyProtection="1">
      <alignment horizontal="center" vertical="center"/>
    </xf>
    <xf numFmtId="1" fontId="144" fillId="62" borderId="98" xfId="961" applyNumberFormat="1" applyFont="1" applyFill="1" applyBorder="1" applyAlignment="1" applyProtection="1">
      <alignment horizontal="center" vertical="center"/>
    </xf>
    <xf numFmtId="1" fontId="19" fillId="62" borderId="98" xfId="961" applyNumberFormat="1" applyFont="1" applyFill="1" applyBorder="1" applyAlignment="1" applyProtection="1">
      <alignment horizontal="center" vertical="center"/>
    </xf>
    <xf numFmtId="0" fontId="144" fillId="0" borderId="27" xfId="961" applyNumberFormat="1" applyFont="1" applyFill="1" applyBorder="1" applyAlignment="1" applyProtection="1">
      <alignment horizontal="center" vertical="center"/>
    </xf>
    <xf numFmtId="0" fontId="19" fillId="63" borderId="29" xfId="961" applyNumberFormat="1" applyFont="1" applyFill="1" applyBorder="1" applyAlignment="1" applyProtection="1">
      <alignment horizontal="left" vertical="center" wrapText="1"/>
    </xf>
    <xf numFmtId="0" fontId="19" fillId="0" borderId="47" xfId="961" applyNumberFormat="1" applyFont="1" applyFill="1" applyBorder="1" applyAlignment="1" applyProtection="1">
      <alignment horizontal="center" vertical="center" wrapText="1"/>
    </xf>
    <xf numFmtId="0" fontId="144" fillId="0" borderId="48" xfId="961" applyNumberFormat="1" applyFont="1" applyFill="1" applyBorder="1" applyAlignment="1" applyProtection="1">
      <alignment horizontal="center" vertical="center"/>
    </xf>
    <xf numFmtId="0" fontId="144" fillId="0" borderId="29" xfId="961" applyNumberFormat="1" applyFont="1" applyFill="1" applyBorder="1" applyAlignment="1" applyProtection="1">
      <alignment horizontal="center" vertical="center"/>
    </xf>
    <xf numFmtId="1" fontId="19" fillId="0" borderId="42" xfId="961" applyNumberFormat="1" applyFont="1" applyFill="1" applyBorder="1" applyAlignment="1" applyProtection="1">
      <alignment horizontal="center" vertical="center"/>
    </xf>
    <xf numFmtId="1" fontId="19" fillId="0" borderId="43" xfId="961" applyNumberFormat="1" applyFont="1" applyFill="1" applyBorder="1" applyAlignment="1" applyProtection="1">
      <alignment horizontal="center" vertical="center"/>
    </xf>
    <xf numFmtId="1" fontId="19" fillId="0" borderId="49" xfId="961" applyNumberFormat="1" applyFont="1" applyFill="1" applyBorder="1" applyAlignment="1" applyProtection="1">
      <alignment horizontal="center" vertical="center"/>
    </xf>
    <xf numFmtId="1" fontId="144" fillId="0" borderId="99" xfId="961" applyNumberFormat="1" applyFont="1" applyFill="1" applyBorder="1" applyAlignment="1" applyProtection="1">
      <alignment horizontal="center" vertical="center"/>
    </xf>
    <xf numFmtId="1" fontId="19" fillId="0" borderId="99" xfId="961" applyNumberFormat="1" applyFont="1" applyFill="1" applyBorder="1" applyAlignment="1" applyProtection="1">
      <alignment horizontal="center" vertical="center"/>
    </xf>
    <xf numFmtId="166" fontId="19" fillId="0" borderId="42" xfId="961" applyNumberFormat="1" applyFont="1" applyFill="1" applyBorder="1" applyAlignment="1" applyProtection="1">
      <alignment horizontal="center" vertical="center"/>
    </xf>
    <xf numFmtId="166" fontId="19" fillId="62" borderId="49" xfId="961" applyNumberFormat="1" applyFont="1" applyFill="1" applyBorder="1" applyAlignment="1" applyProtection="1">
      <alignment horizontal="center" vertical="center"/>
    </xf>
    <xf numFmtId="0" fontId="19" fillId="62" borderId="0" xfId="961" applyNumberFormat="1" applyFont="1" applyFill="1" applyBorder="1" applyAlignment="1" applyProtection="1"/>
    <xf numFmtId="0" fontId="19" fillId="0" borderId="0" xfId="961" applyNumberFormat="1" applyFont="1" applyFill="1" applyBorder="1" applyAlignment="1" applyProtection="1"/>
    <xf numFmtId="0" fontId="145" fillId="0" borderId="0" xfId="961" applyNumberFormat="1" applyFont="1" applyFill="1" applyBorder="1" applyAlignment="1" applyProtection="1">
      <alignment horizontal="left"/>
    </xf>
    <xf numFmtId="0" fontId="147" fillId="0" borderId="0" xfId="961" applyNumberFormat="1" applyFont="1" applyFill="1" applyBorder="1" applyAlignment="1" applyProtection="1"/>
    <xf numFmtId="0" fontId="145" fillId="0" borderId="0" xfId="961" applyNumberFormat="1" applyFont="1" applyFill="1" applyBorder="1" applyAlignment="1" applyProtection="1">
      <alignment horizontal="left" wrapText="1"/>
    </xf>
    <xf numFmtId="0" fontId="148" fillId="0" borderId="0" xfId="961" applyNumberFormat="1" applyFont="1" applyFill="1" applyBorder="1" applyAlignment="1" applyProtection="1">
      <alignment horizontal="left" wrapText="1"/>
    </xf>
    <xf numFmtId="166" fontId="158" fillId="0" borderId="0" xfId="962" applyNumberFormat="1" applyFont="1" applyFill="1" applyBorder="1" applyAlignment="1">
      <alignment horizontal="center"/>
    </xf>
    <xf numFmtId="0" fontId="145" fillId="0" borderId="0" xfId="961" quotePrefix="1" applyFont="1"/>
    <xf numFmtId="0" fontId="146" fillId="0" borderId="0" xfId="961" quotePrefix="1" applyFont="1"/>
    <xf numFmtId="166" fontId="144" fillId="64" borderId="78" xfId="923" applyNumberFormat="1" applyFont="1" applyFill="1" applyBorder="1" applyAlignment="1">
      <alignment horizontal="center" vertical="center"/>
    </xf>
    <xf numFmtId="1" fontId="144" fillId="64" borderId="82" xfId="923" applyNumberFormat="1" applyFont="1" applyFill="1" applyBorder="1" applyAlignment="1">
      <alignment horizontal="center" vertical="center"/>
    </xf>
    <xf numFmtId="166" fontId="144" fillId="64" borderId="82" xfId="923" applyNumberFormat="1" applyFont="1" applyFill="1" applyBorder="1" applyAlignment="1">
      <alignment horizontal="center" vertical="center"/>
    </xf>
    <xf numFmtId="166" fontId="144" fillId="64" borderId="90" xfId="923" applyNumberFormat="1" applyFont="1" applyFill="1" applyBorder="1" applyAlignment="1">
      <alignment horizontal="center" vertical="center"/>
    </xf>
    <xf numFmtId="1" fontId="144" fillId="64" borderId="76" xfId="923" applyNumberFormat="1" applyFont="1" applyFill="1" applyBorder="1" applyAlignment="1">
      <alignment horizontal="center" vertical="center"/>
    </xf>
    <xf numFmtId="166" fontId="152" fillId="63" borderId="76" xfId="923" applyNumberFormat="1" applyFont="1" applyFill="1" applyBorder="1" applyAlignment="1">
      <alignment horizontal="center" vertical="center"/>
    </xf>
    <xf numFmtId="166" fontId="152" fillId="63" borderId="68" xfId="923" applyNumberFormat="1" applyFont="1" applyFill="1" applyBorder="1" applyAlignment="1">
      <alignment horizontal="center" vertical="center"/>
    </xf>
    <xf numFmtId="166" fontId="144" fillId="63" borderId="0" xfId="923" applyNumberFormat="1" applyFont="1" applyFill="1" applyBorder="1" applyAlignment="1">
      <alignment horizontal="center" vertical="center"/>
    </xf>
    <xf numFmtId="166" fontId="144" fillId="64" borderId="0" xfId="923" applyNumberFormat="1" applyFont="1" applyFill="1" applyBorder="1" applyAlignment="1">
      <alignment horizontal="center" vertical="center" wrapText="1"/>
    </xf>
    <xf numFmtId="166" fontId="19" fillId="0" borderId="0" xfId="923" applyNumberFormat="1" applyFont="1" applyFill="1" applyBorder="1" applyAlignment="1">
      <alignment horizontal="center"/>
    </xf>
    <xf numFmtId="166" fontId="19" fillId="0" borderId="51" xfId="923" applyNumberFormat="1" applyFont="1" applyFill="1" applyBorder="1" applyAlignment="1">
      <alignment horizontal="center"/>
    </xf>
    <xf numFmtId="0" fontId="19" fillId="0" borderId="0" xfId="918" applyFont="1"/>
    <xf numFmtId="0" fontId="144" fillId="59" borderId="68" xfId="918" applyFont="1" applyFill="1" applyBorder="1" applyAlignment="1">
      <alignment horizontal="center" wrapText="1"/>
    </xf>
    <xf numFmtId="0" fontId="144" fillId="0" borderId="0" xfId="918" applyFont="1" applyBorder="1" applyAlignment="1">
      <alignment horizontal="center" wrapText="1"/>
    </xf>
    <xf numFmtId="0" fontId="19" fillId="64" borderId="107" xfId="918" applyFont="1" applyFill="1" applyBorder="1"/>
    <xf numFmtId="0" fontId="144" fillId="64" borderId="107" xfId="918" applyFont="1" applyFill="1" applyBorder="1" applyAlignment="1">
      <alignment horizontal="center"/>
    </xf>
    <xf numFmtId="0" fontId="144" fillId="64" borderId="107" xfId="918" applyFont="1" applyFill="1" applyBorder="1" applyAlignment="1">
      <alignment horizontal="center" wrapText="1"/>
    </xf>
    <xf numFmtId="166" fontId="144" fillId="60" borderId="68" xfId="918" applyNumberFormat="1" applyFont="1" applyFill="1" applyBorder="1"/>
    <xf numFmtId="0" fontId="19" fillId="64" borderId="0" xfId="918" applyFont="1" applyFill="1" applyBorder="1"/>
    <xf numFmtId="0" fontId="144" fillId="64" borderId="0" xfId="918" applyFont="1" applyFill="1" applyBorder="1" applyAlignment="1">
      <alignment horizontal="center"/>
    </xf>
    <xf numFmtId="0" fontId="144" fillId="64" borderId="0" xfId="918" applyFont="1" applyFill="1" applyBorder="1" applyAlignment="1">
      <alignment horizontal="center" wrapText="1"/>
    </xf>
    <xf numFmtId="166" fontId="19" fillId="59" borderId="68" xfId="918" applyNumberFormat="1" applyFont="1" applyFill="1" applyBorder="1"/>
    <xf numFmtId="0" fontId="144" fillId="0" borderId="0" xfId="918" applyFont="1" applyBorder="1"/>
    <xf numFmtId="166" fontId="144" fillId="0" borderId="0" xfId="918" applyNumberFormat="1" applyFont="1" applyBorder="1"/>
    <xf numFmtId="166" fontId="144" fillId="0" borderId="0" xfId="918" applyNumberFormat="1" applyFont="1"/>
    <xf numFmtId="0" fontId="19" fillId="64" borderId="0" xfId="918" applyFont="1" applyFill="1" applyBorder="1" applyAlignment="1">
      <alignment horizontal="left" indent="1"/>
    </xf>
    <xf numFmtId="166" fontId="19" fillId="64" borderId="0" xfId="918" applyNumberFormat="1" applyFont="1" applyFill="1" applyBorder="1"/>
    <xf numFmtId="166" fontId="144" fillId="59" borderId="68" xfId="918" applyNumberFormat="1" applyFont="1" applyFill="1" applyBorder="1"/>
    <xf numFmtId="0" fontId="19" fillId="0" borderId="0" xfId="918" applyFont="1" applyBorder="1" applyAlignment="1">
      <alignment horizontal="left" indent="1"/>
    </xf>
    <xf numFmtId="166" fontId="19" fillId="0" borderId="0" xfId="918" applyNumberFormat="1" applyFont="1" applyBorder="1"/>
    <xf numFmtId="166" fontId="19" fillId="0" borderId="0" xfId="918" applyNumberFormat="1" applyFont="1"/>
    <xf numFmtId="166" fontId="152" fillId="0" borderId="68" xfId="918" applyNumberFormat="1" applyFont="1" applyFill="1" applyBorder="1"/>
    <xf numFmtId="166" fontId="144" fillId="64" borderId="0" xfId="918" applyNumberFormat="1" applyFont="1" applyFill="1" applyBorder="1"/>
    <xf numFmtId="166" fontId="125" fillId="0" borderId="68" xfId="963" applyNumberFormat="1" applyFont="1" applyFill="1" applyBorder="1"/>
    <xf numFmtId="0" fontId="152" fillId="0" borderId="0" xfId="918" applyFont="1" applyBorder="1" applyAlignment="1">
      <alignment horizontal="left" indent="1"/>
    </xf>
    <xf numFmtId="166" fontId="152" fillId="0" borderId="0" xfId="918" applyNumberFormat="1" applyFont="1"/>
    <xf numFmtId="166" fontId="152" fillId="0" borderId="0" xfId="918" applyNumberFormat="1" applyFont="1" applyFill="1"/>
    <xf numFmtId="166" fontId="152" fillId="0" borderId="0" xfId="918" applyNumberFormat="1" applyFont="1" applyFill="1" applyBorder="1"/>
    <xf numFmtId="0" fontId="152" fillId="64" borderId="0" xfId="918" applyFont="1" applyFill="1" applyBorder="1" applyAlignment="1">
      <alignment horizontal="left" indent="1"/>
    </xf>
    <xf numFmtId="166" fontId="152" fillId="64" borderId="0" xfId="918" applyNumberFormat="1" applyFont="1" applyFill="1"/>
    <xf numFmtId="166" fontId="125" fillId="64" borderId="0" xfId="963" applyNumberFormat="1" applyFont="1" applyFill="1" applyBorder="1"/>
    <xf numFmtId="166" fontId="152" fillId="0" borderId="0" xfId="918" applyNumberFormat="1" applyFont="1" applyBorder="1"/>
    <xf numFmtId="166" fontId="152" fillId="64" borderId="0" xfId="918" applyNumberFormat="1" applyFont="1" applyFill="1" applyBorder="1"/>
    <xf numFmtId="166" fontId="19" fillId="0" borderId="68" xfId="918" applyNumberFormat="1" applyFont="1" applyFill="1" applyBorder="1"/>
    <xf numFmtId="166" fontId="19" fillId="0" borderId="0" xfId="918" applyNumberFormat="1" applyFont="1" applyFill="1"/>
    <xf numFmtId="0" fontId="144" fillId="24" borderId="0" xfId="918" applyFont="1" applyFill="1" applyBorder="1" applyAlignment="1">
      <alignment wrapText="1"/>
    </xf>
    <xf numFmtId="189" fontId="144" fillId="60" borderId="68" xfId="918" applyNumberFormat="1" applyFont="1" applyFill="1" applyBorder="1"/>
    <xf numFmtId="0" fontId="19" fillId="63" borderId="0" xfId="918" applyFont="1" applyFill="1" applyBorder="1" applyAlignment="1">
      <alignment horizontal="left" indent="1"/>
    </xf>
    <xf numFmtId="0" fontId="144" fillId="64" borderId="0" xfId="918" applyFont="1" applyFill="1" applyBorder="1"/>
    <xf numFmtId="189" fontId="144" fillId="64" borderId="0" xfId="918" applyNumberFormat="1" applyFont="1" applyFill="1" applyBorder="1"/>
    <xf numFmtId="0" fontId="19" fillId="0" borderId="0" xfId="918" applyFont="1" applyBorder="1"/>
    <xf numFmtId="0" fontId="19" fillId="0" borderId="90" xfId="918" applyFont="1" applyFill="1" applyBorder="1"/>
    <xf numFmtId="0" fontId="144" fillId="64" borderId="0" xfId="918" applyFont="1" applyFill="1" applyBorder="1" applyAlignment="1">
      <alignment wrapText="1"/>
    </xf>
    <xf numFmtId="166" fontId="144" fillId="64" borderId="0" xfId="918" applyNumberFormat="1" applyFont="1" applyFill="1"/>
    <xf numFmtId="0" fontId="19" fillId="0" borderId="87" xfId="918" applyFont="1" applyBorder="1"/>
    <xf numFmtId="0" fontId="19" fillId="0" borderId="87" xfId="918" applyFont="1" applyFill="1" applyBorder="1"/>
    <xf numFmtId="166" fontId="19" fillId="0" borderId="0" xfId="918" applyNumberFormat="1" applyFont="1" applyFill="1" applyBorder="1"/>
    <xf numFmtId="0" fontId="19" fillId="0" borderId="0" xfId="918" applyFont="1" applyBorder="1" applyAlignment="1">
      <alignment wrapText="1"/>
    </xf>
    <xf numFmtId="166" fontId="19" fillId="59" borderId="61" xfId="918" applyNumberFormat="1" applyFont="1" applyFill="1" applyBorder="1"/>
    <xf numFmtId="0" fontId="19" fillId="0" borderId="68" xfId="918" applyFont="1" applyFill="1" applyBorder="1"/>
    <xf numFmtId="0" fontId="19" fillId="0" borderId="51" xfId="918" applyFont="1" applyBorder="1"/>
    <xf numFmtId="166" fontId="19" fillId="0" borderId="51" xfId="918" applyNumberFormat="1" applyFont="1" applyBorder="1"/>
    <xf numFmtId="166" fontId="19" fillId="0" borderId="51" xfId="918" applyNumberFormat="1" applyFont="1" applyFill="1" applyBorder="1"/>
    <xf numFmtId="0" fontId="19" fillId="24" borderId="0" xfId="918" applyFont="1" applyFill="1" applyBorder="1"/>
    <xf numFmtId="166" fontId="19" fillId="64" borderId="0" xfId="918" applyNumberFormat="1" applyFont="1" applyFill="1"/>
    <xf numFmtId="166" fontId="19" fillId="0" borderId="68" xfId="917" applyNumberFormat="1" applyFont="1" applyFill="1" applyBorder="1"/>
    <xf numFmtId="166" fontId="19" fillId="0" borderId="0" xfId="917" applyNumberFormat="1" applyFont="1" applyFill="1"/>
    <xf numFmtId="0" fontId="19" fillId="0" borderId="0" xfId="918" applyFont="1" applyFill="1" applyBorder="1" applyAlignment="1">
      <alignment wrapText="1"/>
    </xf>
    <xf numFmtId="17" fontId="19" fillId="0" borderId="87" xfId="918" applyNumberFormat="1" applyFont="1" applyBorder="1" applyAlignment="1"/>
    <xf numFmtId="166" fontId="144" fillId="64" borderId="0" xfId="918" applyNumberFormat="1" applyFont="1" applyFill="1" applyBorder="1" applyAlignment="1">
      <alignment horizontal="right"/>
    </xf>
    <xf numFmtId="0" fontId="152" fillId="0" borderId="0" xfId="918" applyFont="1" applyBorder="1" applyAlignment="1">
      <alignment horizontal="left" wrapText="1" indent="1"/>
    </xf>
    <xf numFmtId="0" fontId="152" fillId="64" borderId="0" xfId="918" applyFont="1" applyFill="1" applyBorder="1" applyAlignment="1">
      <alignment horizontal="left" wrapText="1" indent="1"/>
    </xf>
    <xf numFmtId="0" fontId="19" fillId="0" borderId="51" xfId="918" applyFont="1" applyBorder="1" applyAlignment="1">
      <alignment wrapText="1"/>
    </xf>
    <xf numFmtId="208" fontId="19" fillId="62" borderId="0" xfId="964" applyNumberFormat="1" applyFont="1" applyFill="1" applyBorder="1" applyAlignment="1" applyProtection="1"/>
    <xf numFmtId="3" fontId="177" fillId="0" borderId="0" xfId="965" applyNumberFormat="1" applyFont="1" applyFill="1"/>
    <xf numFmtId="0" fontId="19" fillId="0" borderId="0" xfId="918" applyFont="1" applyFill="1"/>
    <xf numFmtId="2" fontId="178" fillId="0" borderId="0" xfId="965" applyNumberFormat="1" applyFont="1" applyFill="1"/>
    <xf numFmtId="0" fontId="179" fillId="0" borderId="0" xfId="917" applyFont="1" applyFill="1"/>
    <xf numFmtId="0" fontId="144" fillId="0" borderId="62" xfId="0" applyNumberFormat="1" applyFont="1" applyFill="1" applyBorder="1" applyAlignment="1" applyProtection="1"/>
    <xf numFmtId="3" fontId="144" fillId="0" borderId="66" xfId="0" applyNumberFormat="1" applyFont="1" applyFill="1" applyBorder="1" applyAlignment="1" applyProtection="1">
      <alignment horizontal="center"/>
    </xf>
    <xf numFmtId="3" fontId="144" fillId="0" borderId="67" xfId="0" applyNumberFormat="1" applyFont="1" applyFill="1" applyBorder="1" applyAlignment="1" applyProtection="1">
      <alignment horizontal="center"/>
    </xf>
    <xf numFmtId="3" fontId="144" fillId="0" borderId="0" xfId="0" applyNumberFormat="1" applyFont="1" applyFill="1" applyBorder="1" applyAlignment="1" applyProtection="1">
      <alignment horizontal="center"/>
    </xf>
    <xf numFmtId="3" fontId="144" fillId="0" borderId="69" xfId="0" applyNumberFormat="1" applyFont="1" applyFill="1" applyBorder="1" applyAlignment="1" applyProtection="1">
      <alignment horizontal="center"/>
    </xf>
    <xf numFmtId="3" fontId="144" fillId="0" borderId="68" xfId="0" applyNumberFormat="1" applyFont="1" applyFill="1" applyBorder="1" applyAlignment="1" applyProtection="1">
      <alignment horizontal="center"/>
    </xf>
    <xf numFmtId="189" fontId="144" fillId="0" borderId="69" xfId="0" applyNumberFormat="1" applyFont="1" applyFill="1" applyBorder="1" applyAlignment="1" applyProtection="1">
      <alignment horizontal="center"/>
    </xf>
    <xf numFmtId="189" fontId="144" fillId="0" borderId="68" xfId="0" applyNumberFormat="1" applyFont="1" applyFill="1" applyBorder="1" applyAlignment="1" applyProtection="1">
      <alignment horizontal="center"/>
    </xf>
    <xf numFmtId="0" fontId="0" fillId="0" borderId="0" xfId="0" applyFill="1"/>
    <xf numFmtId="0" fontId="143" fillId="58" borderId="54" xfId="0" applyFont="1" applyFill="1" applyBorder="1" applyAlignment="1">
      <alignment horizontal="center" vertical="center" wrapText="1"/>
    </xf>
    <xf numFmtId="0" fontId="143" fillId="58" borderId="28" xfId="0" applyFont="1" applyFill="1" applyBorder="1" applyAlignment="1">
      <alignment horizontal="center" vertical="center" wrapText="1"/>
    </xf>
    <xf numFmtId="0" fontId="143" fillId="58" borderId="59" xfId="0" applyFont="1" applyFill="1" applyBorder="1" applyAlignment="1">
      <alignment horizontal="center" vertical="center" wrapText="1"/>
    </xf>
    <xf numFmtId="0" fontId="144" fillId="58" borderId="88" xfId="0" applyFont="1" applyFill="1" applyBorder="1" applyAlignment="1">
      <alignment horizontal="center" wrapText="1"/>
    </xf>
    <xf numFmtId="0" fontId="144" fillId="58" borderId="86" xfId="0" applyFont="1" applyFill="1" applyBorder="1" applyAlignment="1">
      <alignment horizontal="center" wrapText="1"/>
    </xf>
    <xf numFmtId="0" fontId="144" fillId="58" borderId="53" xfId="0" applyFont="1" applyFill="1" applyBorder="1" applyAlignment="1">
      <alignment horizontal="center" wrapText="1"/>
    </xf>
    <xf numFmtId="0" fontId="19" fillId="0" borderId="89" xfId="0" applyFont="1" applyBorder="1" applyAlignment="1">
      <alignment horizontal="left" wrapText="1"/>
    </xf>
    <xf numFmtId="0" fontId="19" fillId="0" borderId="87" xfId="0" applyFont="1" applyBorder="1" applyAlignment="1">
      <alignment horizontal="left" wrapText="1"/>
    </xf>
    <xf numFmtId="0" fontId="19" fillId="0" borderId="90" xfId="0" applyFont="1" applyBorder="1" applyAlignment="1">
      <alignment horizontal="left" wrapText="1"/>
    </xf>
    <xf numFmtId="0" fontId="19" fillId="0" borderId="56" xfId="0" applyFont="1" applyBorder="1" applyAlignment="1">
      <alignment horizontal="left" wrapText="1"/>
    </xf>
    <xf numFmtId="0" fontId="19" fillId="0" borderId="51" xfId="0" applyFont="1" applyBorder="1" applyAlignment="1">
      <alignment horizontal="left" wrapText="1"/>
    </xf>
    <xf numFmtId="0" fontId="19" fillId="0" borderId="61" xfId="0" applyFont="1" applyBorder="1" applyAlignment="1">
      <alignment horizontal="left" wrapText="1"/>
    </xf>
    <xf numFmtId="0" fontId="144" fillId="58" borderId="88" xfId="0" applyFont="1" applyFill="1" applyBorder="1" applyAlignment="1">
      <alignment horizontal="center" vertical="center" wrapText="1"/>
    </xf>
    <xf numFmtId="0" fontId="144" fillId="58" borderId="86" xfId="0" applyFont="1" applyFill="1" applyBorder="1" applyAlignment="1">
      <alignment horizontal="center" vertical="center" wrapText="1"/>
    </xf>
    <xf numFmtId="0" fontId="144" fillId="58" borderId="53" xfId="0" applyFont="1" applyFill="1" applyBorder="1" applyAlignment="1">
      <alignment horizontal="center" vertical="center" wrapText="1"/>
    </xf>
    <xf numFmtId="0" fontId="144" fillId="58" borderId="54" xfId="0" applyFont="1" applyFill="1" applyBorder="1" applyAlignment="1">
      <alignment horizontal="center" wrapText="1"/>
    </xf>
    <xf numFmtId="0" fontId="144" fillId="58" borderId="28" xfId="0" applyFont="1" applyFill="1" applyBorder="1" applyAlignment="1">
      <alignment horizontal="center" wrapText="1"/>
    </xf>
    <xf numFmtId="0" fontId="144" fillId="58" borderId="59" xfId="0" applyFont="1" applyFill="1" applyBorder="1" applyAlignment="1">
      <alignment horizontal="center" wrapText="1"/>
    </xf>
    <xf numFmtId="0" fontId="143" fillId="0" borderId="54" xfId="0" applyFont="1" applyBorder="1" applyAlignment="1">
      <alignment horizontal="center" vertical="center" wrapText="1"/>
    </xf>
    <xf numFmtId="0" fontId="143" fillId="0" borderId="28" xfId="0" applyFont="1" applyBorder="1" applyAlignment="1">
      <alignment horizontal="center" vertical="center" wrapText="1"/>
    </xf>
    <xf numFmtId="0" fontId="143" fillId="0" borderId="59" xfId="0" applyFont="1" applyBorder="1" applyAlignment="1">
      <alignment horizontal="center" vertical="center" wrapText="1"/>
    </xf>
    <xf numFmtId="0" fontId="144" fillId="59" borderId="50" xfId="0" applyFont="1" applyFill="1" applyBorder="1" applyAlignment="1">
      <alignment horizontal="center" vertical="center" wrapText="1"/>
    </xf>
    <xf numFmtId="0" fontId="144" fillId="59" borderId="86" xfId="0" applyFont="1" applyFill="1" applyBorder="1" applyAlignment="1">
      <alignment horizontal="center" vertical="center" wrapText="1"/>
    </xf>
    <xf numFmtId="166" fontId="20" fillId="0" borderId="86" xfId="0" applyNumberFormat="1" applyFont="1" applyBorder="1" applyAlignment="1">
      <alignment horizontal="center" vertical="center" wrapText="1"/>
    </xf>
    <xf numFmtId="166" fontId="20" fillId="0" borderId="53" xfId="0" applyNumberFormat="1" applyFont="1" applyBorder="1" applyAlignment="1">
      <alignment horizontal="center" vertical="center" wrapText="1"/>
    </xf>
    <xf numFmtId="0" fontId="143" fillId="0" borderId="50" xfId="0" applyFont="1" applyBorder="1" applyAlignment="1">
      <alignment horizontal="center" vertical="center" wrapText="1"/>
    </xf>
    <xf numFmtId="0" fontId="17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153" fillId="59" borderId="56" xfId="0" applyFont="1" applyFill="1" applyBorder="1" applyAlignment="1">
      <alignment horizontal="center" vertical="center" wrapText="1"/>
    </xf>
    <xf numFmtId="0" fontId="153" fillId="59" borderId="51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146" fillId="0" borderId="0" xfId="961" quotePrefix="1" applyFont="1" applyAlignment="1"/>
    <xf numFmtId="0" fontId="18" fillId="0" borderId="0" xfId="739" applyAlignment="1"/>
    <xf numFmtId="0" fontId="143" fillId="0" borderId="89" xfId="961" applyNumberFormat="1" applyFont="1" applyFill="1" applyBorder="1" applyAlignment="1" applyProtection="1">
      <alignment horizontal="center"/>
    </xf>
    <xf numFmtId="0" fontId="143" fillId="0" borderId="87" xfId="961" applyNumberFormat="1" applyFont="1" applyFill="1" applyBorder="1" applyAlignment="1" applyProtection="1">
      <alignment horizontal="center"/>
    </xf>
    <xf numFmtId="0" fontId="143" fillId="0" borderId="90" xfId="961" applyNumberFormat="1" applyFont="1" applyFill="1" applyBorder="1" applyAlignment="1" applyProtection="1">
      <alignment horizontal="center"/>
    </xf>
    <xf numFmtId="0" fontId="144" fillId="61" borderId="72" xfId="961" applyNumberFormat="1" applyFont="1" applyFill="1" applyBorder="1" applyAlignment="1" applyProtection="1">
      <alignment horizontal="center" vertical="center" wrapText="1"/>
    </xf>
    <xf numFmtId="0" fontId="144" fillId="61" borderId="41" xfId="961" applyNumberFormat="1" applyFont="1" applyFill="1" applyBorder="1" applyAlignment="1" applyProtection="1">
      <alignment horizontal="center" vertical="center" wrapText="1"/>
    </xf>
    <xf numFmtId="0" fontId="144" fillId="61" borderId="73" xfId="961" applyNumberFormat="1" applyFont="1" applyFill="1" applyBorder="1" applyAlignment="1" applyProtection="1">
      <alignment horizontal="center" vertical="center"/>
    </xf>
    <xf numFmtId="0" fontId="144" fillId="61" borderId="1" xfId="961" applyNumberFormat="1" applyFont="1" applyFill="1" applyBorder="1" applyAlignment="1" applyProtection="1">
      <alignment horizontal="center" vertical="center"/>
    </xf>
    <xf numFmtId="0" fontId="144" fillId="61" borderId="72" xfId="961" applyNumberFormat="1" applyFont="1" applyFill="1" applyBorder="1" applyAlignment="1" applyProtection="1">
      <alignment horizontal="center" vertical="center"/>
    </xf>
    <xf numFmtId="0" fontId="144" fillId="61" borderId="41" xfId="961" applyNumberFormat="1" applyFont="1" applyFill="1" applyBorder="1" applyAlignment="1" applyProtection="1">
      <alignment horizontal="center" vertical="center"/>
    </xf>
    <xf numFmtId="0" fontId="144" fillId="61" borderId="102" xfId="961" quotePrefix="1" applyNumberFormat="1" applyFont="1" applyFill="1" applyBorder="1" applyAlignment="1" applyProtection="1">
      <alignment horizontal="center" vertical="center"/>
    </xf>
    <xf numFmtId="0" fontId="144" fillId="61" borderId="95" xfId="961" quotePrefix="1" applyNumberFormat="1" applyFont="1" applyFill="1" applyBorder="1" applyAlignment="1" applyProtection="1">
      <alignment horizontal="center" vertical="center"/>
    </xf>
    <xf numFmtId="0" fontId="144" fillId="61" borderId="91" xfId="961" quotePrefix="1" applyNumberFormat="1" applyFont="1" applyFill="1" applyBorder="1" applyAlignment="1" applyProtection="1">
      <alignment horizontal="center" vertical="center"/>
    </xf>
    <xf numFmtId="0" fontId="144" fillId="61" borderId="96" xfId="961" applyNumberFormat="1" applyFont="1" applyFill="1" applyBorder="1" applyAlignment="1" applyProtection="1">
      <alignment horizontal="center" vertical="center"/>
    </xf>
    <xf numFmtId="0" fontId="144" fillId="61" borderId="99" xfId="961" applyNumberFormat="1" applyFont="1" applyFill="1" applyBorder="1" applyAlignment="1" applyProtection="1">
      <alignment horizontal="center" vertical="center"/>
    </xf>
    <xf numFmtId="0" fontId="19" fillId="0" borderId="0" xfId="961" applyNumberFormat="1" applyFont="1" applyFill="1" applyBorder="1" applyAlignment="1" applyProtection="1"/>
    <xf numFmtId="0" fontId="145" fillId="0" borderId="0" xfId="961" applyNumberFormat="1" applyFont="1" applyFill="1" applyBorder="1" applyAlignment="1" applyProtection="1">
      <alignment horizontal="left"/>
    </xf>
    <xf numFmtId="0" fontId="145" fillId="0" borderId="0" xfId="961" applyNumberFormat="1" applyFont="1" applyFill="1" applyBorder="1" applyAlignment="1" applyProtection="1">
      <alignment horizontal="left" wrapText="1"/>
    </xf>
    <xf numFmtId="0" fontId="18" fillId="0" borderId="0" xfId="739" applyAlignment="1">
      <alignment horizontal="left" wrapText="1"/>
    </xf>
    <xf numFmtId="0" fontId="146" fillId="0" borderId="0" xfId="961" applyNumberFormat="1" applyFont="1" applyFill="1" applyBorder="1" applyAlignment="1" applyProtection="1">
      <alignment horizontal="left" wrapText="1"/>
    </xf>
    <xf numFmtId="0" fontId="152" fillId="59" borderId="79" xfId="923" applyFont="1" applyFill="1" applyBorder="1" applyAlignment="1">
      <alignment horizontal="center" vertical="center" wrapText="1"/>
    </xf>
    <xf numFmtId="0" fontId="152" fillId="59" borderId="106" xfId="923" applyFont="1" applyFill="1" applyBorder="1" applyAlignment="1">
      <alignment horizontal="center" vertical="center" wrapText="1"/>
    </xf>
    <xf numFmtId="0" fontId="152" fillId="59" borderId="85" xfId="923" applyFont="1" applyFill="1" applyBorder="1" applyAlignment="1">
      <alignment horizontal="center" vertical="center" wrapText="1"/>
    </xf>
    <xf numFmtId="166" fontId="152" fillId="59" borderId="79" xfId="923" applyNumberFormat="1" applyFont="1" applyFill="1" applyBorder="1" applyAlignment="1">
      <alignment horizontal="center"/>
    </xf>
    <xf numFmtId="166" fontId="152" fillId="59" borderId="84" xfId="923" applyNumberFormat="1" applyFont="1" applyFill="1" applyBorder="1" applyAlignment="1">
      <alignment horizontal="center"/>
    </xf>
    <xf numFmtId="0" fontId="170" fillId="0" borderId="54" xfId="942" applyFont="1" applyBorder="1" applyAlignment="1">
      <alignment horizontal="center"/>
    </xf>
    <xf numFmtId="0" fontId="170" fillId="0" borderId="28" xfId="942" applyFont="1" applyBorder="1" applyAlignment="1">
      <alignment horizontal="center"/>
    </xf>
    <xf numFmtId="0" fontId="170" fillId="0" borderId="59" xfId="942" applyFont="1" applyBorder="1" applyAlignment="1">
      <alignment horizontal="center"/>
    </xf>
    <xf numFmtId="0" fontId="144" fillId="59" borderId="89" xfId="923" applyFont="1" applyFill="1" applyBorder="1" applyAlignment="1">
      <alignment horizontal="center" vertical="center"/>
    </xf>
    <xf numFmtId="0" fontId="144" fillId="59" borderId="50" xfId="923" applyFont="1" applyFill="1" applyBorder="1" applyAlignment="1">
      <alignment horizontal="center" vertical="center"/>
    </xf>
    <xf numFmtId="0" fontId="144" fillId="59" borderId="56" xfId="923" applyFont="1" applyFill="1" applyBorder="1" applyAlignment="1">
      <alignment horizontal="center" vertical="center"/>
    </xf>
    <xf numFmtId="0" fontId="144" fillId="59" borderId="82" xfId="923" applyFont="1" applyFill="1" applyBorder="1" applyAlignment="1">
      <alignment horizontal="center" vertical="center" wrapText="1"/>
    </xf>
    <xf numFmtId="0" fontId="144" fillId="59" borderId="76" xfId="923" applyFont="1" applyFill="1" applyBorder="1" applyAlignment="1">
      <alignment horizontal="center" vertical="center" wrapText="1"/>
    </xf>
    <xf numFmtId="0" fontId="144" fillId="59" borderId="87" xfId="923" applyFont="1" applyFill="1" applyBorder="1" applyAlignment="1">
      <alignment horizontal="center" vertical="center" wrapText="1"/>
    </xf>
    <xf numFmtId="0" fontId="144" fillId="59" borderId="0" xfId="923" applyFont="1" applyFill="1" applyBorder="1" applyAlignment="1">
      <alignment horizontal="center" vertical="center" wrapText="1"/>
    </xf>
    <xf numFmtId="0" fontId="144" fillId="59" borderId="78" xfId="923" applyFont="1" applyFill="1" applyBorder="1" applyAlignment="1">
      <alignment horizontal="center" vertical="center" wrapText="1"/>
    </xf>
    <xf numFmtId="0" fontId="144" fillId="59" borderId="77" xfId="923" applyFont="1" applyFill="1" applyBorder="1" applyAlignment="1">
      <alignment horizontal="center" vertical="center" wrapText="1"/>
    </xf>
    <xf numFmtId="0" fontId="144" fillId="59" borderId="82" xfId="923" applyFont="1" applyFill="1" applyBorder="1" applyAlignment="1">
      <alignment horizontal="center" vertical="center"/>
    </xf>
    <xf numFmtId="0" fontId="144" fillId="59" borderId="81" xfId="923" applyFont="1" applyFill="1" applyBorder="1" applyAlignment="1">
      <alignment horizontal="center" vertical="center"/>
    </xf>
    <xf numFmtId="0" fontId="144" fillId="59" borderId="87" xfId="923" applyFont="1" applyFill="1" applyBorder="1" applyAlignment="1">
      <alignment horizontal="center" vertical="center"/>
    </xf>
    <xf numFmtId="0" fontId="144" fillId="59" borderId="80" xfId="923" applyFont="1" applyFill="1" applyBorder="1" applyAlignment="1">
      <alignment horizontal="center" vertical="center"/>
    </xf>
    <xf numFmtId="0" fontId="144" fillId="59" borderId="90" xfId="923" applyFont="1" applyFill="1" applyBorder="1" applyAlignment="1">
      <alignment horizontal="center" vertical="center"/>
    </xf>
    <xf numFmtId="0" fontId="144" fillId="59" borderId="83" xfId="923" applyFont="1" applyFill="1" applyBorder="1" applyAlignment="1">
      <alignment horizontal="center" vertical="center"/>
    </xf>
    <xf numFmtId="0" fontId="170" fillId="0" borderId="89" xfId="923" applyFont="1" applyBorder="1" applyAlignment="1">
      <alignment horizontal="center"/>
    </xf>
    <xf numFmtId="0" fontId="170" fillId="0" borderId="87" xfId="923" applyFont="1" applyBorder="1" applyAlignment="1">
      <alignment horizontal="center"/>
    </xf>
    <xf numFmtId="0" fontId="170" fillId="0" borderId="90" xfId="923" applyFont="1" applyBorder="1" applyAlignment="1">
      <alignment horizontal="center"/>
    </xf>
    <xf numFmtId="14" fontId="144" fillId="61" borderId="54" xfId="0" applyNumberFormat="1" applyFont="1" applyFill="1" applyBorder="1" applyAlignment="1" applyProtection="1">
      <alignment horizontal="center" vertical="center" wrapText="1"/>
    </xf>
    <xf numFmtId="14" fontId="144" fillId="61" borderId="59" xfId="0" applyNumberFormat="1" applyFont="1" applyFill="1" applyBorder="1" applyAlignment="1" applyProtection="1">
      <alignment horizontal="center" vertical="center" wrapText="1"/>
    </xf>
    <xf numFmtId="0" fontId="143" fillId="0" borderId="51" xfId="0" applyNumberFormat="1" applyFont="1" applyFill="1" applyBorder="1" applyAlignment="1" applyProtection="1">
      <alignment horizontal="center"/>
    </xf>
    <xf numFmtId="0" fontId="0" fillId="0" borderId="51" xfId="0" applyBorder="1" applyAlignment="1"/>
    <xf numFmtId="0" fontId="144" fillId="61" borderId="52" xfId="0" applyNumberFormat="1" applyFont="1" applyFill="1" applyBorder="1" applyAlignment="1" applyProtection="1">
      <alignment horizontal="center" vertical="center"/>
    </xf>
    <xf numFmtId="0" fontId="144" fillId="61" borderId="53" xfId="0" applyNumberFormat="1" applyFont="1" applyFill="1" applyBorder="1" applyAlignment="1" applyProtection="1">
      <alignment horizontal="center" vertical="center"/>
    </xf>
    <xf numFmtId="14" fontId="144" fillId="61" borderId="55" xfId="0" applyNumberFormat="1" applyFont="1" applyFill="1" applyBorder="1" applyAlignment="1" applyProtection="1">
      <alignment horizontal="center" vertical="center"/>
    </xf>
    <xf numFmtId="14" fontId="144" fillId="61" borderId="56" xfId="0" applyNumberFormat="1" applyFont="1" applyFill="1" applyBorder="1" applyAlignment="1" applyProtection="1">
      <alignment horizontal="center" vertical="center"/>
    </xf>
    <xf numFmtId="14" fontId="144" fillId="61" borderId="63" xfId="0" applyNumberFormat="1" applyFont="1" applyFill="1" applyBorder="1" applyAlignment="1" applyProtection="1">
      <alignment horizontal="center" vertical="center"/>
    </xf>
    <xf numFmtId="14" fontId="144" fillId="61" borderId="70" xfId="0" applyNumberFormat="1" applyFont="1" applyFill="1" applyBorder="1" applyAlignment="1" applyProtection="1">
      <alignment horizontal="center" vertical="center"/>
    </xf>
    <xf numFmtId="14" fontId="144" fillId="61" borderId="57" xfId="0" applyNumberFormat="1" applyFont="1" applyFill="1" applyBorder="1" applyAlignment="1" applyProtection="1">
      <alignment horizontal="center" vertical="center"/>
    </xf>
    <xf numFmtId="14" fontId="144" fillId="61" borderId="58" xfId="0" applyNumberFormat="1" applyFont="1" applyFill="1" applyBorder="1" applyAlignment="1" applyProtection="1">
      <alignment horizontal="center" vertical="center"/>
    </xf>
    <xf numFmtId="14" fontId="144" fillId="61" borderId="87" xfId="0" applyNumberFormat="1" applyFont="1" applyFill="1" applyBorder="1" applyAlignment="1" applyProtection="1">
      <alignment horizontal="center" vertical="center"/>
    </xf>
    <xf numFmtId="14" fontId="144" fillId="61" borderId="51" xfId="0" applyNumberFormat="1" applyFont="1" applyFill="1" applyBorder="1" applyAlignment="1" applyProtection="1">
      <alignment horizontal="center" vertical="center"/>
    </xf>
    <xf numFmtId="14" fontId="144" fillId="61" borderId="100" xfId="0" applyNumberFormat="1" applyFont="1" applyFill="1" applyBorder="1" applyAlignment="1" applyProtection="1">
      <alignment horizontal="center" vertical="center"/>
    </xf>
    <xf numFmtId="14" fontId="144" fillId="61" borderId="101" xfId="0" applyNumberFormat="1" applyFont="1" applyFill="1" applyBorder="1" applyAlignment="1" applyProtection="1">
      <alignment horizontal="center" vertical="center"/>
    </xf>
    <xf numFmtId="0" fontId="143" fillId="0" borderId="0" xfId="918" applyFont="1" applyAlignment="1">
      <alignment horizontal="center"/>
    </xf>
  </cellXfs>
  <cellStyles count="966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4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5"/>
    <cellStyle name="Обычный_Метали" xfId="963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C5D9F1"/>
      <color rgb="FF7CBE87"/>
      <color rgb="FF8CBA97"/>
      <color rgb="FF31AC10"/>
      <color rgb="FF6FBF7C"/>
      <color rgb="FF48C860"/>
      <color rgb="FF08B425"/>
      <color rgb="FF14A826"/>
      <color rgb="FF1BA11E"/>
      <color rgb="FF38C4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view="pageLayout" zoomScaleNormal="85" workbookViewId="0">
      <selection activeCell="A41" sqref="A41:O42"/>
    </sheetView>
  </sheetViews>
  <sheetFormatPr defaultRowHeight="12.75"/>
  <cols>
    <col min="1" max="1" width="54.7109375" customWidth="1"/>
    <col min="2" max="2" width="8.85546875" customWidth="1"/>
    <col min="3" max="3" width="8.7109375" customWidth="1"/>
    <col min="4" max="5" width="8.85546875" customWidth="1"/>
    <col min="8" max="8" width="8.85546875" customWidth="1"/>
  </cols>
  <sheetData>
    <row r="1" spans="1:15" ht="15.75">
      <c r="A1" s="399" t="s">
        <v>249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1"/>
    </row>
    <row r="2" spans="1:15" ht="15.6" customHeight="1">
      <c r="A2" s="381" t="s">
        <v>204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3"/>
    </row>
    <row r="3" spans="1:15" ht="13.15" customHeight="1">
      <c r="A3" s="393"/>
      <c r="B3" s="384" t="s">
        <v>37</v>
      </c>
      <c r="C3" s="396" t="s">
        <v>250</v>
      </c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8"/>
      <c r="O3" s="384" t="s">
        <v>276</v>
      </c>
    </row>
    <row r="4" spans="1:15">
      <c r="A4" s="394"/>
      <c r="B4" s="385"/>
      <c r="C4" s="204" t="s">
        <v>113</v>
      </c>
      <c r="D4" s="204" t="s">
        <v>111</v>
      </c>
      <c r="E4" s="204" t="s">
        <v>169</v>
      </c>
      <c r="F4" s="204" t="s">
        <v>186</v>
      </c>
      <c r="G4" s="204" t="s">
        <v>190</v>
      </c>
      <c r="H4" s="204" t="s">
        <v>200</v>
      </c>
      <c r="I4" s="204" t="s">
        <v>214</v>
      </c>
      <c r="J4" s="204" t="s">
        <v>215</v>
      </c>
      <c r="K4" s="204" t="s">
        <v>241</v>
      </c>
      <c r="L4" s="204" t="s">
        <v>251</v>
      </c>
      <c r="M4" s="204" t="s">
        <v>261</v>
      </c>
      <c r="N4" s="210" t="s">
        <v>275</v>
      </c>
      <c r="O4" s="385"/>
    </row>
    <row r="5" spans="1:15">
      <c r="A5" s="395" t="s">
        <v>39</v>
      </c>
      <c r="B5" s="386">
        <v>100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11"/>
      <c r="O5" s="386"/>
    </row>
    <row r="6" spans="1:15">
      <c r="A6" s="5" t="s">
        <v>40</v>
      </c>
      <c r="B6" s="6">
        <v>100</v>
      </c>
      <c r="C6" s="6">
        <v>28.48356419872249</v>
      </c>
      <c r="D6" s="6">
        <v>34.48627544856339</v>
      </c>
      <c r="E6" s="6">
        <v>45.803124458912151</v>
      </c>
      <c r="F6" s="6">
        <v>60.905674620677473</v>
      </c>
      <c r="G6" s="6">
        <v>58.425433008027397</v>
      </c>
      <c r="H6" s="6">
        <v>57.484291821841083</v>
      </c>
      <c r="I6" s="6">
        <v>55.288295720739683</v>
      </c>
      <c r="J6" s="6">
        <v>52.823402137870829</v>
      </c>
      <c r="K6" s="6">
        <v>51.932303583131073</v>
      </c>
      <c r="L6" s="6">
        <v>46.442562145068678</v>
      </c>
      <c r="M6" s="6">
        <v>46.6</v>
      </c>
      <c r="N6" s="6">
        <v>43.3</v>
      </c>
      <c r="O6" s="6">
        <v>0.7</v>
      </c>
    </row>
    <row r="7" spans="1:15">
      <c r="A7" s="7" t="s">
        <v>41</v>
      </c>
      <c r="B7" s="8">
        <v>46.7775399288671</v>
      </c>
      <c r="C7" s="8">
        <v>26.138506238080097</v>
      </c>
      <c r="D7" s="8">
        <v>33.222657372014453</v>
      </c>
      <c r="E7" s="8">
        <v>44.592056223357446</v>
      </c>
      <c r="F7" s="8">
        <v>47.123823744778093</v>
      </c>
      <c r="G7" s="8">
        <v>46.548559526812198</v>
      </c>
      <c r="H7" s="8">
        <v>45.138819977431979</v>
      </c>
      <c r="I7" s="8">
        <v>43.8</v>
      </c>
      <c r="J7" s="8">
        <v>42.4</v>
      </c>
      <c r="K7" s="8">
        <v>42.8</v>
      </c>
      <c r="L7" s="8">
        <v>40.1</v>
      </c>
      <c r="M7" s="8">
        <v>37.9</v>
      </c>
      <c r="N7" s="8">
        <v>34.700000000000003</v>
      </c>
      <c r="O7" s="8">
        <v>0.4</v>
      </c>
    </row>
    <row r="8" spans="1:15">
      <c r="A8" s="7" t="s">
        <v>252</v>
      </c>
      <c r="B8" s="8">
        <v>53.2224600711329</v>
      </c>
      <c r="C8" s="8">
        <v>31.148934766490044</v>
      </c>
      <c r="D8" s="8">
        <v>36.132477729499868</v>
      </c>
      <c r="E8" s="8">
        <v>47.314183898354599</v>
      </c>
      <c r="F8" s="8">
        <v>65.657476411425705</v>
      </c>
      <c r="G8" s="8">
        <v>62.848577237717535</v>
      </c>
      <c r="H8" s="8">
        <v>61.845527506830024</v>
      </c>
      <c r="I8" s="8">
        <v>59.500406356763136</v>
      </c>
      <c r="J8" s="8">
        <v>56.486839574435805</v>
      </c>
      <c r="K8" s="8">
        <v>54.200946833271615</v>
      </c>
      <c r="L8" s="8">
        <v>46.190677466234575</v>
      </c>
      <c r="M8" s="8">
        <v>48.191455926914301</v>
      </c>
      <c r="N8" s="8">
        <v>45.284822974779644</v>
      </c>
      <c r="O8" s="8">
        <v>1</v>
      </c>
    </row>
    <row r="9" spans="1:15">
      <c r="A9" s="9" t="s">
        <v>42</v>
      </c>
      <c r="B9" s="10">
        <v>28.285124546664978</v>
      </c>
      <c r="C9" s="10">
        <v>28.963221768107104</v>
      </c>
      <c r="D9" s="10">
        <v>34.306699491040661</v>
      </c>
      <c r="E9" s="10">
        <v>49.816582083429324</v>
      </c>
      <c r="F9" s="10">
        <v>44.791620412630181</v>
      </c>
      <c r="G9" s="10">
        <v>47.492593458870715</v>
      </c>
      <c r="H9" s="10">
        <v>46.251810107355368</v>
      </c>
      <c r="I9" s="10">
        <v>44.59986539748374</v>
      </c>
      <c r="J9" s="10">
        <v>41.713065597334207</v>
      </c>
      <c r="K9" s="10">
        <v>39.30024875272133</v>
      </c>
      <c r="L9" s="10">
        <v>38.515981274847604</v>
      </c>
      <c r="M9" s="10">
        <v>43.612509754913106</v>
      </c>
      <c r="N9" s="10">
        <v>40.527196801211346</v>
      </c>
      <c r="O9" s="10">
        <v>2.3854070034093837</v>
      </c>
    </row>
    <row r="10" spans="1:15">
      <c r="A10" s="9" t="s">
        <v>43</v>
      </c>
      <c r="B10" s="10">
        <v>22.522625098538281</v>
      </c>
      <c r="C10" s="10">
        <v>31.268792118858357</v>
      </c>
      <c r="D10" s="10">
        <v>34.255871382127538</v>
      </c>
      <c r="E10" s="10">
        <v>40.392555527021699</v>
      </c>
      <c r="F10" s="10">
        <v>97.685888338061829</v>
      </c>
      <c r="G10" s="10">
        <v>86.322546188952401</v>
      </c>
      <c r="H10" s="10">
        <v>85.203804989348328</v>
      </c>
      <c r="I10" s="10">
        <v>80.487902775309465</v>
      </c>
      <c r="J10" s="10">
        <v>77.064817154929415</v>
      </c>
      <c r="K10" s="10">
        <v>76.06893345502445</v>
      </c>
      <c r="L10" s="10">
        <v>58.494364952024881</v>
      </c>
      <c r="M10" s="10">
        <v>57.11436005233432</v>
      </c>
      <c r="N10" s="10">
        <v>54.604180510015397</v>
      </c>
      <c r="O10" s="10">
        <v>-0.3</v>
      </c>
    </row>
    <row r="11" spans="1:15">
      <c r="A11" s="9" t="s">
        <v>44</v>
      </c>
      <c r="B11" s="10">
        <v>2.4147104259296408</v>
      </c>
      <c r="C11" s="10">
        <v>59.479463802832299</v>
      </c>
      <c r="D11" s="10">
        <v>83.8</v>
      </c>
      <c r="E11" s="10">
        <v>80.8</v>
      </c>
      <c r="F11" s="10">
        <v>40.4</v>
      </c>
      <c r="G11" s="10">
        <v>34.5</v>
      </c>
      <c r="H11" s="10">
        <v>34.5</v>
      </c>
      <c r="I11" s="10">
        <v>33.1</v>
      </c>
      <c r="J11" s="10">
        <v>25.628187910407192</v>
      </c>
      <c r="K11" s="10">
        <v>15.558753001557776</v>
      </c>
      <c r="L11" s="10">
        <v>16.8</v>
      </c>
      <c r="M11" s="10">
        <v>14.9</v>
      </c>
      <c r="N11" s="10">
        <v>12.5</v>
      </c>
      <c r="O11" s="10">
        <v>-0.6</v>
      </c>
    </row>
    <row r="12" spans="1:15" ht="15.6" customHeight="1">
      <c r="A12" s="381" t="s">
        <v>253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3"/>
    </row>
    <row r="13" spans="1:15">
      <c r="A13" s="7" t="s">
        <v>45</v>
      </c>
      <c r="B13" s="8">
        <v>50.773364940295487</v>
      </c>
      <c r="C13" s="8">
        <v>30.099999999999994</v>
      </c>
      <c r="D13" s="8">
        <v>35.900000000000006</v>
      </c>
      <c r="E13" s="8">
        <v>53.400000000000006</v>
      </c>
      <c r="F13" s="8">
        <v>53.699999999999989</v>
      </c>
      <c r="G13" s="8">
        <v>53</v>
      </c>
      <c r="H13" s="8">
        <v>51.900000000000006</v>
      </c>
      <c r="I13" s="8">
        <v>49.900000000000006</v>
      </c>
      <c r="J13" s="8">
        <v>47.5</v>
      </c>
      <c r="K13" s="8">
        <v>45.099999999999994</v>
      </c>
      <c r="L13" s="8">
        <v>43</v>
      </c>
      <c r="M13" s="8">
        <v>44.7</v>
      </c>
      <c r="N13" s="8">
        <v>41.5</v>
      </c>
      <c r="O13" s="8">
        <v>1.7</v>
      </c>
    </row>
    <row r="14" spans="1:15">
      <c r="A14" s="7" t="s">
        <v>46</v>
      </c>
      <c r="B14" s="8">
        <v>6.8841582437555822</v>
      </c>
      <c r="C14" s="8">
        <v>30.199999999999989</v>
      </c>
      <c r="D14" s="8">
        <v>33.5</v>
      </c>
      <c r="E14" s="8">
        <v>36.900000000000006</v>
      </c>
      <c r="F14" s="8">
        <v>37.900000000000006</v>
      </c>
      <c r="G14" s="8">
        <v>38.900000000000006</v>
      </c>
      <c r="H14" s="8">
        <v>39.599999999999994</v>
      </c>
      <c r="I14" s="8">
        <v>38.099999999999994</v>
      </c>
      <c r="J14" s="8">
        <v>34.300000000000011</v>
      </c>
      <c r="K14" s="8">
        <v>32.199999999999989</v>
      </c>
      <c r="L14" s="8">
        <v>29.599999999999994</v>
      </c>
      <c r="M14" s="8">
        <v>27.3</v>
      </c>
      <c r="N14" s="8">
        <v>22.7</v>
      </c>
      <c r="O14" s="8">
        <v>-1.9</v>
      </c>
    </row>
    <row r="15" spans="1:15">
      <c r="A15" s="7" t="s">
        <v>47</v>
      </c>
      <c r="B15" s="8">
        <v>7.1243797560479951</v>
      </c>
      <c r="C15" s="8">
        <v>14.299999999999997</v>
      </c>
      <c r="D15" s="8">
        <v>22.799999999999997</v>
      </c>
      <c r="E15" s="8">
        <v>31.199999999999989</v>
      </c>
      <c r="F15" s="8">
        <v>33.699999999999989</v>
      </c>
      <c r="G15" s="8">
        <v>34.5</v>
      </c>
      <c r="H15" s="8">
        <v>34.5</v>
      </c>
      <c r="I15" s="8">
        <v>32.400000000000006</v>
      </c>
      <c r="J15" s="8">
        <v>31.900000000000006</v>
      </c>
      <c r="K15" s="8">
        <v>44.599999999999994</v>
      </c>
      <c r="L15" s="8">
        <v>40.800000000000011</v>
      </c>
      <c r="M15" s="8">
        <v>38.6</v>
      </c>
      <c r="N15" s="8">
        <v>35</v>
      </c>
      <c r="O15" s="8">
        <v>-1.7</v>
      </c>
    </row>
    <row r="16" spans="1:15">
      <c r="A16" s="7" t="s">
        <v>48</v>
      </c>
      <c r="B16" s="8">
        <v>11.312028480716418</v>
      </c>
      <c r="C16" s="8">
        <v>34.599999999999994</v>
      </c>
      <c r="D16" s="8">
        <v>36.5</v>
      </c>
      <c r="E16" s="8">
        <v>37.699999999999989</v>
      </c>
      <c r="F16" s="8">
        <v>188.2</v>
      </c>
      <c r="G16" s="8">
        <v>158.5</v>
      </c>
      <c r="H16" s="8">
        <v>157.19999999999999</v>
      </c>
      <c r="I16" s="8">
        <v>147.80000000000001</v>
      </c>
      <c r="J16" s="8">
        <v>144.4</v>
      </c>
      <c r="K16" s="8">
        <v>146.4</v>
      </c>
      <c r="L16" s="8">
        <v>107.80000000000001</v>
      </c>
      <c r="M16" s="8">
        <v>105.6</v>
      </c>
      <c r="N16" s="8">
        <v>103</v>
      </c>
      <c r="O16" s="8">
        <v>0</v>
      </c>
    </row>
    <row r="17" spans="1:15">
      <c r="A17" s="11" t="s">
        <v>49</v>
      </c>
      <c r="B17" s="10">
        <v>1.2857433884595193</v>
      </c>
      <c r="C17" s="10">
        <v>2.2000000000000028</v>
      </c>
      <c r="D17" s="10">
        <v>2.5</v>
      </c>
      <c r="E17" s="10">
        <v>2.5999999999999943</v>
      </c>
      <c r="F17" s="10">
        <v>3.5</v>
      </c>
      <c r="G17" s="10">
        <v>4.4000000000000057</v>
      </c>
      <c r="H17" s="10">
        <v>5.7000000000000028</v>
      </c>
      <c r="I17" s="10">
        <v>6.5</v>
      </c>
      <c r="J17" s="10">
        <v>7</v>
      </c>
      <c r="K17" s="10">
        <v>7.2999999999999972</v>
      </c>
      <c r="L17" s="10">
        <v>6.4000000000000057</v>
      </c>
      <c r="M17" s="10">
        <v>6.3688573241044111</v>
      </c>
      <c r="N17" s="10">
        <v>5.4</v>
      </c>
      <c r="O17" s="10">
        <v>0</v>
      </c>
    </row>
    <row r="18" spans="1:15">
      <c r="A18" s="11" t="s">
        <v>50</v>
      </c>
      <c r="B18" s="10">
        <v>0.35847106685489943</v>
      </c>
      <c r="C18" s="10">
        <v>47.559211448769588</v>
      </c>
      <c r="D18" s="10">
        <v>47.559211448769616</v>
      </c>
      <c r="E18" s="10">
        <v>47.559211448769616</v>
      </c>
      <c r="F18" s="10">
        <v>48.759702245893976</v>
      </c>
      <c r="G18" s="10">
        <v>115.12521887857534</v>
      </c>
      <c r="H18" s="10">
        <v>132.48832579982326</v>
      </c>
      <c r="I18" s="10">
        <v>73.033883447322978</v>
      </c>
      <c r="J18" s="10">
        <v>70.396514632446753</v>
      </c>
      <c r="K18" s="10">
        <v>70.444225656543892</v>
      </c>
      <c r="L18" s="10">
        <v>69.51378860642032</v>
      </c>
      <c r="M18" s="10">
        <v>58.8</v>
      </c>
      <c r="N18" s="10">
        <v>55.8</v>
      </c>
      <c r="O18" s="10">
        <v>0</v>
      </c>
    </row>
    <row r="19" spans="1:15">
      <c r="A19" s="11" t="s">
        <v>51</v>
      </c>
      <c r="B19" s="10">
        <v>2.2880583741301361</v>
      </c>
      <c r="C19" s="10">
        <v>62.800000000000011</v>
      </c>
      <c r="D19" s="10">
        <v>62.800000000000011</v>
      </c>
      <c r="E19" s="10">
        <v>62.800000000000011</v>
      </c>
      <c r="F19" s="10">
        <v>800.9</v>
      </c>
      <c r="G19" s="10">
        <v>453.4</v>
      </c>
      <c r="H19" s="10">
        <v>453.4</v>
      </c>
      <c r="I19" s="10">
        <v>453.4</v>
      </c>
      <c r="J19" s="10">
        <v>453.4</v>
      </c>
      <c r="K19" s="10">
        <v>453.4</v>
      </c>
      <c r="L19" s="10">
        <v>273</v>
      </c>
      <c r="M19" s="10">
        <v>272.99160000000006</v>
      </c>
      <c r="N19" s="10">
        <v>273</v>
      </c>
      <c r="O19" s="10">
        <v>0</v>
      </c>
    </row>
    <row r="20" spans="1:15">
      <c r="A20" s="11" t="s">
        <v>52</v>
      </c>
      <c r="B20" s="10">
        <v>1.7811200542097445</v>
      </c>
      <c r="C20" s="10">
        <v>44.236266716093553</v>
      </c>
      <c r="D20" s="10">
        <v>43.733631273118561</v>
      </c>
      <c r="E20" s="10">
        <v>44.562167371961891</v>
      </c>
      <c r="F20" s="10">
        <v>47.81512678879858</v>
      </c>
      <c r="G20" s="10">
        <v>47.707057480894719</v>
      </c>
      <c r="H20" s="10">
        <v>47.857833269124313</v>
      </c>
      <c r="I20" s="10">
        <v>47.693893047841129</v>
      </c>
      <c r="J20" s="10">
        <v>46.136082409357414</v>
      </c>
      <c r="K20" s="10">
        <v>45.819653760696667</v>
      </c>
      <c r="L20" s="10">
        <v>96.107010742575824</v>
      </c>
      <c r="M20" s="10">
        <v>85</v>
      </c>
      <c r="N20" s="10">
        <v>78.7</v>
      </c>
      <c r="O20" s="10">
        <v>0</v>
      </c>
    </row>
    <row r="21" spans="1:15">
      <c r="A21" s="7" t="s">
        <v>53</v>
      </c>
      <c r="B21" s="8">
        <v>5.0778299802995468</v>
      </c>
      <c r="C21" s="8">
        <v>42.699999999999989</v>
      </c>
      <c r="D21" s="8">
        <v>62.900000000000006</v>
      </c>
      <c r="E21" s="8">
        <v>65.5</v>
      </c>
      <c r="F21" s="8">
        <v>43.800000000000011</v>
      </c>
      <c r="G21" s="8">
        <v>39.099999999999994</v>
      </c>
      <c r="H21" s="8">
        <v>38</v>
      </c>
      <c r="I21" s="8">
        <v>37.300000000000011</v>
      </c>
      <c r="J21" s="8">
        <v>31.800000000000011</v>
      </c>
      <c r="K21" s="8">
        <v>25.5</v>
      </c>
      <c r="L21" s="8">
        <v>25.700000000000003</v>
      </c>
      <c r="M21" s="8">
        <v>23.9</v>
      </c>
      <c r="N21" s="8">
        <v>20.399999999999999</v>
      </c>
      <c r="O21" s="8">
        <v>-0.1</v>
      </c>
    </row>
    <row r="22" spans="1:15">
      <c r="A22" s="7" t="s">
        <v>54</v>
      </c>
      <c r="B22" s="8">
        <v>3.2606313708647217</v>
      </c>
      <c r="C22" s="8">
        <v>3</v>
      </c>
      <c r="D22" s="8">
        <v>4</v>
      </c>
      <c r="E22" s="8">
        <v>5.5999999999999943</v>
      </c>
      <c r="F22" s="8">
        <v>5.5</v>
      </c>
      <c r="G22" s="8">
        <v>5.9000000000000057</v>
      </c>
      <c r="H22" s="8">
        <v>6.4000000000000057</v>
      </c>
      <c r="I22" s="8">
        <v>6.5999999999999943</v>
      </c>
      <c r="J22" s="8">
        <v>6.5999999999999943</v>
      </c>
      <c r="K22" s="8">
        <v>6.2000000000000028</v>
      </c>
      <c r="L22" s="8">
        <v>7</v>
      </c>
      <c r="M22" s="8">
        <v>7.2</v>
      </c>
      <c r="N22" s="8">
        <v>7</v>
      </c>
      <c r="O22" s="8">
        <v>0</v>
      </c>
    </row>
    <row r="23" spans="1:15">
      <c r="A23" s="7" t="s">
        <v>55</v>
      </c>
      <c r="B23" s="8">
        <v>1.3379646859626484</v>
      </c>
      <c r="C23" s="8">
        <v>7.2000000000000028</v>
      </c>
      <c r="D23" s="8">
        <v>11.099999999999994</v>
      </c>
      <c r="E23" s="8">
        <v>13.400000000000006</v>
      </c>
      <c r="F23" s="8">
        <v>15.200000000000003</v>
      </c>
      <c r="G23" s="8">
        <v>16.900000000000006</v>
      </c>
      <c r="H23" s="8">
        <v>17.599999999999994</v>
      </c>
      <c r="I23" s="8">
        <v>18.299999999999997</v>
      </c>
      <c r="J23" s="8">
        <v>18.299999999999997</v>
      </c>
      <c r="K23" s="8">
        <v>23.700000000000003</v>
      </c>
      <c r="L23" s="8">
        <v>23.900000000000006</v>
      </c>
      <c r="M23" s="8">
        <v>24.1</v>
      </c>
      <c r="N23" s="8">
        <v>24.2</v>
      </c>
      <c r="O23" s="8">
        <v>0.2</v>
      </c>
    </row>
    <row r="24" spans="1:15" ht="15.75">
      <c r="A24" s="381" t="s">
        <v>254</v>
      </c>
      <c r="B24" s="382"/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3"/>
    </row>
    <row r="25" spans="1:15" ht="13.15" customHeight="1">
      <c r="A25" s="393"/>
      <c r="B25" s="384" t="s">
        <v>187</v>
      </c>
      <c r="C25" s="396" t="s">
        <v>250</v>
      </c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8"/>
      <c r="O25" s="384" t="s">
        <v>276</v>
      </c>
    </row>
    <row r="26" spans="1:15">
      <c r="A26" s="394"/>
      <c r="B26" s="385"/>
      <c r="C26" s="204" t="s">
        <v>113</v>
      </c>
      <c r="D26" s="204" t="s">
        <v>111</v>
      </c>
      <c r="E26" s="204" t="s">
        <v>169</v>
      </c>
      <c r="F26" s="204" t="s">
        <v>186</v>
      </c>
      <c r="G26" s="204" t="s">
        <v>190</v>
      </c>
      <c r="H26" s="204" t="s">
        <v>200</v>
      </c>
      <c r="I26" s="204" t="s">
        <v>214</v>
      </c>
      <c r="J26" s="204" t="s">
        <v>215</v>
      </c>
      <c r="K26" s="204" t="s">
        <v>241</v>
      </c>
      <c r="L26" s="204" t="s">
        <v>251</v>
      </c>
      <c r="M26" s="204" t="s">
        <v>261</v>
      </c>
      <c r="N26" s="210" t="s">
        <v>275</v>
      </c>
      <c r="O26" s="385"/>
    </row>
    <row r="27" spans="1:15">
      <c r="A27" s="395" t="s">
        <v>39</v>
      </c>
      <c r="B27" s="386">
        <v>100</v>
      </c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11"/>
      <c r="O27" s="386"/>
    </row>
    <row r="28" spans="1:15">
      <c r="A28" s="5" t="s">
        <v>56</v>
      </c>
      <c r="B28" s="6">
        <v>100</v>
      </c>
      <c r="C28" s="6">
        <v>34.099999999999994</v>
      </c>
      <c r="D28" s="6">
        <v>41</v>
      </c>
      <c r="E28" s="6">
        <v>51.699999999999989</v>
      </c>
      <c r="F28" s="6">
        <v>48.599999999999994</v>
      </c>
      <c r="G28" s="6">
        <v>42</v>
      </c>
      <c r="H28" s="6">
        <v>37.900000000000006</v>
      </c>
      <c r="I28" s="6">
        <v>37</v>
      </c>
      <c r="J28" s="6">
        <v>33</v>
      </c>
      <c r="K28" s="6">
        <v>32.5</v>
      </c>
      <c r="L28" s="6">
        <v>30.199999999999989</v>
      </c>
      <c r="M28" s="6">
        <v>25.1</v>
      </c>
      <c r="N28" s="6">
        <v>25.4</v>
      </c>
      <c r="O28" s="6">
        <v>0.3</v>
      </c>
    </row>
    <row r="29" spans="1:15">
      <c r="A29" s="7" t="s">
        <v>57</v>
      </c>
      <c r="B29" s="8">
        <v>12.961572528474591</v>
      </c>
      <c r="C29" s="8">
        <v>25.299999999999997</v>
      </c>
      <c r="D29" s="8">
        <v>34</v>
      </c>
      <c r="E29" s="8">
        <v>46.5</v>
      </c>
      <c r="F29" s="8">
        <v>57.900000000000006</v>
      </c>
      <c r="G29" s="8">
        <v>44.699999999999989</v>
      </c>
      <c r="H29" s="8">
        <v>40</v>
      </c>
      <c r="I29" s="8">
        <v>42.800000000000011</v>
      </c>
      <c r="J29" s="8">
        <v>31.300000000000011</v>
      </c>
      <c r="K29" s="8">
        <v>27</v>
      </c>
      <c r="L29" s="8">
        <v>30.400000000000006</v>
      </c>
      <c r="M29" s="8">
        <v>25</v>
      </c>
      <c r="N29" s="8">
        <v>17.600000000000001</v>
      </c>
      <c r="O29" s="8">
        <v>-4.2</v>
      </c>
    </row>
    <row r="30" spans="1:15">
      <c r="A30" s="12" t="s">
        <v>58</v>
      </c>
      <c r="B30" s="13">
        <v>3.1726957576789796</v>
      </c>
      <c r="C30" s="13">
        <v>40.800000000000011</v>
      </c>
      <c r="D30" s="13">
        <v>41</v>
      </c>
      <c r="E30" s="13">
        <v>49.599999999999994</v>
      </c>
      <c r="F30" s="13">
        <v>48</v>
      </c>
      <c r="G30" s="13">
        <v>48</v>
      </c>
      <c r="H30" s="13">
        <v>33.400000000000006</v>
      </c>
      <c r="I30" s="13">
        <v>32.400000000000006</v>
      </c>
      <c r="J30" s="13">
        <v>25.400000000000006</v>
      </c>
      <c r="K30" s="13">
        <v>17.400000000000006</v>
      </c>
      <c r="L30" s="13">
        <v>7.2999999999999972</v>
      </c>
      <c r="M30" s="13">
        <v>0.5</v>
      </c>
      <c r="N30" s="13">
        <v>-0.8</v>
      </c>
      <c r="O30" s="13">
        <v>-2.6</v>
      </c>
    </row>
    <row r="31" spans="1:15">
      <c r="A31" s="12" t="s">
        <v>59</v>
      </c>
      <c r="B31" s="13">
        <v>2.6345315630892907</v>
      </c>
      <c r="C31" s="13">
        <v>18.200000000000003</v>
      </c>
      <c r="D31" s="13">
        <v>17.200000000000003</v>
      </c>
      <c r="E31" s="13">
        <v>50.699999999999989</v>
      </c>
      <c r="F31" s="13">
        <v>172.89999999999998</v>
      </c>
      <c r="G31" s="13">
        <v>171.7</v>
      </c>
      <c r="H31" s="13">
        <v>166.89999999999998</v>
      </c>
      <c r="I31" s="13">
        <v>125.4</v>
      </c>
      <c r="J31" s="13">
        <v>113</v>
      </c>
      <c r="K31" s="13">
        <v>109.4</v>
      </c>
      <c r="L31" s="13">
        <v>127.4</v>
      </c>
      <c r="M31" s="13">
        <v>126.6</v>
      </c>
      <c r="N31" s="13">
        <v>120.3</v>
      </c>
      <c r="O31" s="13">
        <v>-3</v>
      </c>
    </row>
    <row r="32" spans="1:15">
      <c r="A32" s="12" t="s">
        <v>60</v>
      </c>
      <c r="B32" s="13">
        <v>6.1442639565232602</v>
      </c>
      <c r="C32" s="13">
        <v>17.099999999999994</v>
      </c>
      <c r="D32" s="13">
        <v>33.699999999999989</v>
      </c>
      <c r="E32" s="13">
        <v>41.800000000000011</v>
      </c>
      <c r="F32" s="13">
        <v>23.900000000000006</v>
      </c>
      <c r="G32" s="13">
        <v>-2</v>
      </c>
      <c r="H32" s="13">
        <v>-0.29999999999999716</v>
      </c>
      <c r="I32" s="13">
        <v>14.799999999999997</v>
      </c>
      <c r="J32" s="13">
        <v>1.5</v>
      </c>
      <c r="K32" s="13">
        <v>0.20000000000000284</v>
      </c>
      <c r="L32" s="13">
        <v>11</v>
      </c>
      <c r="M32" s="13">
        <v>5</v>
      </c>
      <c r="N32" s="13">
        <v>-8.9</v>
      </c>
      <c r="O32" s="13">
        <v>-8</v>
      </c>
    </row>
    <row r="33" spans="1:15">
      <c r="A33" s="7" t="s">
        <v>61</v>
      </c>
      <c r="B33" s="8">
        <v>68.203802064647661</v>
      </c>
      <c r="C33" s="8">
        <v>37.300000000000011</v>
      </c>
      <c r="D33" s="8">
        <v>47</v>
      </c>
      <c r="E33" s="8">
        <v>55.300000000000011</v>
      </c>
      <c r="F33" s="8">
        <v>45.599999999999994</v>
      </c>
      <c r="G33" s="8">
        <v>39.800000000000011</v>
      </c>
      <c r="H33" s="8">
        <v>38.400000000000006</v>
      </c>
      <c r="I33" s="8">
        <v>37.400000000000006</v>
      </c>
      <c r="J33" s="8">
        <v>35</v>
      </c>
      <c r="K33" s="8">
        <v>31.900000000000006</v>
      </c>
      <c r="L33" s="8">
        <v>29.699999999999989</v>
      </c>
      <c r="M33" s="8">
        <v>26.7</v>
      </c>
      <c r="N33" s="8">
        <v>23.8</v>
      </c>
      <c r="O33" s="8">
        <v>-0.2</v>
      </c>
    </row>
    <row r="34" spans="1:15">
      <c r="A34" s="12" t="s">
        <v>62</v>
      </c>
      <c r="B34" s="13">
        <v>21.460421824878001</v>
      </c>
      <c r="C34" s="13">
        <v>32.099999999999994</v>
      </c>
      <c r="D34" s="13">
        <v>41.699999999999989</v>
      </c>
      <c r="E34" s="13">
        <v>52.599999999999994</v>
      </c>
      <c r="F34" s="13">
        <v>49.199999999999989</v>
      </c>
      <c r="G34" s="13">
        <v>45.099999999999994</v>
      </c>
      <c r="H34" s="13">
        <v>44.099999999999994</v>
      </c>
      <c r="I34" s="13">
        <v>44.699999999999989</v>
      </c>
      <c r="J34" s="13">
        <v>42.699999999999989</v>
      </c>
      <c r="K34" s="13">
        <v>41.800000000000011</v>
      </c>
      <c r="L34" s="13">
        <v>40.800000000000011</v>
      </c>
      <c r="M34" s="13">
        <v>39.799999999999997</v>
      </c>
      <c r="N34" s="13">
        <v>36.4</v>
      </c>
      <c r="O34" s="13">
        <v>0.5</v>
      </c>
    </row>
    <row r="35" spans="1:15">
      <c r="A35" s="12" t="s">
        <v>63</v>
      </c>
      <c r="B35" s="13">
        <v>3.7498814305233457</v>
      </c>
      <c r="C35" s="13">
        <v>54.099999999999994</v>
      </c>
      <c r="D35" s="13">
        <v>76.699999999999989</v>
      </c>
      <c r="E35" s="13">
        <v>63.800000000000011</v>
      </c>
      <c r="F35" s="13">
        <v>39.400000000000006</v>
      </c>
      <c r="G35" s="13">
        <v>34.5</v>
      </c>
      <c r="H35" s="13">
        <v>35.599999999999994</v>
      </c>
      <c r="I35" s="13">
        <v>32.900000000000006</v>
      </c>
      <c r="J35" s="13">
        <v>26</v>
      </c>
      <c r="K35" s="13">
        <v>19.900000000000006</v>
      </c>
      <c r="L35" s="13">
        <v>11.599999999999994</v>
      </c>
      <c r="M35" s="13">
        <v>4.9000000000000004</v>
      </c>
      <c r="N35" s="13">
        <v>4.7</v>
      </c>
      <c r="O35" s="13">
        <v>-2.5</v>
      </c>
    </row>
    <row r="36" spans="1:15">
      <c r="A36" s="12" t="s">
        <v>64</v>
      </c>
      <c r="B36" s="13">
        <v>3.9311103962981875</v>
      </c>
      <c r="C36" s="13">
        <v>56.300000000000011</v>
      </c>
      <c r="D36" s="13">
        <v>84.6</v>
      </c>
      <c r="E36" s="13">
        <v>83.5</v>
      </c>
      <c r="F36" s="13">
        <v>55.199999999999989</v>
      </c>
      <c r="G36" s="13">
        <v>50.900000000000006</v>
      </c>
      <c r="H36" s="13">
        <v>54.800000000000011</v>
      </c>
      <c r="I36" s="13">
        <v>50.699999999999989</v>
      </c>
      <c r="J36" s="13">
        <v>46.199999999999989</v>
      </c>
      <c r="K36" s="13">
        <v>40.900000000000006</v>
      </c>
      <c r="L36" s="13">
        <v>38.5</v>
      </c>
      <c r="M36" s="13">
        <v>28.1</v>
      </c>
      <c r="N36" s="13">
        <v>24.2</v>
      </c>
      <c r="O36" s="13">
        <v>-0.7</v>
      </c>
    </row>
    <row r="37" spans="1:15" ht="25.5">
      <c r="A37" s="12" t="s">
        <v>65</v>
      </c>
      <c r="B37" s="13">
        <v>4.7509408619716389</v>
      </c>
      <c r="C37" s="13">
        <v>28.800000000000011</v>
      </c>
      <c r="D37" s="13">
        <v>39.300000000000011</v>
      </c>
      <c r="E37" s="13">
        <v>49.400000000000006</v>
      </c>
      <c r="F37" s="13">
        <v>47.199999999999989</v>
      </c>
      <c r="G37" s="13">
        <v>42.099999999999994</v>
      </c>
      <c r="H37" s="13">
        <v>39.699999999999989</v>
      </c>
      <c r="I37" s="13">
        <v>40</v>
      </c>
      <c r="J37" s="13">
        <v>37.699999999999989</v>
      </c>
      <c r="K37" s="13">
        <v>34.099999999999994</v>
      </c>
      <c r="L37" s="13">
        <v>33.300000000000011</v>
      </c>
      <c r="M37" s="13">
        <v>31.7</v>
      </c>
      <c r="N37" s="13">
        <v>29.6</v>
      </c>
      <c r="O37" s="13">
        <v>0.4</v>
      </c>
    </row>
    <row r="38" spans="1:15" ht="25.5">
      <c r="A38" s="12" t="s">
        <v>66</v>
      </c>
      <c r="B38" s="13">
        <v>19.176333153037465</v>
      </c>
      <c r="C38" s="13">
        <v>53.599999999999994</v>
      </c>
      <c r="D38" s="13">
        <v>55.699999999999989</v>
      </c>
      <c r="E38" s="13">
        <v>70.5</v>
      </c>
      <c r="F38" s="13">
        <v>52.699999999999989</v>
      </c>
      <c r="G38" s="13">
        <v>41.099999999999994</v>
      </c>
      <c r="H38" s="13">
        <v>36.099999999999994</v>
      </c>
      <c r="I38" s="13">
        <v>33.300000000000011</v>
      </c>
      <c r="J38" s="13">
        <v>31.099999999999994</v>
      </c>
      <c r="K38" s="13">
        <v>24.599999999999994</v>
      </c>
      <c r="L38" s="13">
        <v>21.099999999999994</v>
      </c>
      <c r="M38" s="13">
        <v>16.7</v>
      </c>
      <c r="N38" s="13">
        <v>12.4</v>
      </c>
      <c r="O38" s="13">
        <v>-1.1000000000000001</v>
      </c>
    </row>
    <row r="39" spans="1:15" ht="25.5">
      <c r="A39" s="12" t="s">
        <v>67</v>
      </c>
      <c r="B39" s="13">
        <v>3.188800127485901</v>
      </c>
      <c r="C39" s="13">
        <v>9.7000000000000028</v>
      </c>
      <c r="D39" s="13">
        <v>15.400000000000006</v>
      </c>
      <c r="E39" s="13">
        <v>16.400000000000006</v>
      </c>
      <c r="F39" s="13">
        <v>14.400000000000006</v>
      </c>
      <c r="G39" s="13">
        <v>10</v>
      </c>
      <c r="H39" s="13">
        <v>11.599999999999994</v>
      </c>
      <c r="I39" s="13">
        <v>13</v>
      </c>
      <c r="J39" s="13">
        <v>11.799999999999997</v>
      </c>
      <c r="K39" s="13">
        <v>13.700000000000003</v>
      </c>
      <c r="L39" s="13">
        <v>13.5</v>
      </c>
      <c r="M39" s="13">
        <v>16.100000000000001</v>
      </c>
      <c r="N39" s="13">
        <v>15.5</v>
      </c>
      <c r="O39" s="13">
        <v>0.7</v>
      </c>
    </row>
    <row r="40" spans="1:15">
      <c r="A40" s="7" t="s">
        <v>68</v>
      </c>
      <c r="B40" s="8">
        <v>18.834625406877748</v>
      </c>
      <c r="C40" s="8">
        <v>30</v>
      </c>
      <c r="D40" s="8">
        <v>28.199999999999989</v>
      </c>
      <c r="E40" s="8">
        <v>44.599999999999994</v>
      </c>
      <c r="F40" s="8">
        <v>52.800000000000011</v>
      </c>
      <c r="G40" s="8">
        <v>46.199999999999989</v>
      </c>
      <c r="H40" s="8">
        <v>34.800000000000011</v>
      </c>
      <c r="I40" s="8">
        <v>32.599999999999994</v>
      </c>
      <c r="J40" s="8">
        <v>28.599999999999994</v>
      </c>
      <c r="K40" s="8">
        <v>36</v>
      </c>
      <c r="L40" s="8">
        <v>31.300000000000011</v>
      </c>
      <c r="M40" s="8">
        <v>21.2</v>
      </c>
      <c r="N40" s="8">
        <v>33.200000000000003</v>
      </c>
      <c r="O40" s="8">
        <v>3.3</v>
      </c>
    </row>
    <row r="41" spans="1:15" ht="13.15" customHeight="1">
      <c r="A41" s="387" t="s">
        <v>278</v>
      </c>
      <c r="B41" s="388"/>
      <c r="C41" s="388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9"/>
    </row>
    <row r="42" spans="1:15">
      <c r="A42" s="390"/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2"/>
    </row>
    <row r="43" spans="1:15">
      <c r="A43" s="387" t="s">
        <v>188</v>
      </c>
      <c r="B43" s="388"/>
      <c r="C43" s="388"/>
      <c r="D43" s="388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9"/>
    </row>
    <row r="44" spans="1:15">
      <c r="A44" s="390"/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2"/>
    </row>
  </sheetData>
  <mergeCells count="14">
    <mergeCell ref="A1:O1"/>
    <mergeCell ref="A2:O2"/>
    <mergeCell ref="O3:O5"/>
    <mergeCell ref="A12:O12"/>
    <mergeCell ref="B3:B5"/>
    <mergeCell ref="A3:A5"/>
    <mergeCell ref="C3:N3"/>
    <mergeCell ref="A24:O24"/>
    <mergeCell ref="O25:O27"/>
    <mergeCell ref="A41:O42"/>
    <mergeCell ref="A43:O44"/>
    <mergeCell ref="A25:A27"/>
    <mergeCell ref="B25:B27"/>
    <mergeCell ref="C25:N25"/>
  </mergeCells>
  <pageMargins left="0.11811023622047245" right="0.11811023622047245" top="1.1811023622047245" bottom="0.78740157480314965" header="0.51181102362204722" footer="0.51181102362204722"/>
  <pageSetup paperSize="9" scale="54" orientation="portrait" r:id="rId1"/>
  <headerFooter>
    <oddHeader>&amp;C&amp;"Times New Roman,звичайний"&amp;14&amp;K8CBA97Макроекономічний та монетарний огляд                                                                Січень 2016 року</oddHeader>
    <oddFooter>&amp;C&amp;"Times New Roman,звичайний"&amp;14&amp;K8CBA97Національний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1"/>
  <sheetViews>
    <sheetView showGridLines="0" view="pageLayout" zoomScaleNormal="115" zoomScaleSheetLayoutView="100" workbookViewId="0">
      <selection activeCell="G27" sqref="G27"/>
    </sheetView>
  </sheetViews>
  <sheetFormatPr defaultColWidth="9.140625" defaultRowHeight="12.75"/>
  <cols>
    <col min="1" max="1" width="9.140625" style="1"/>
    <col min="2" max="2" width="25" style="1" customWidth="1"/>
    <col min="3" max="3" width="15.7109375" style="1" customWidth="1"/>
    <col min="4" max="5" width="9" style="1" customWidth="1"/>
    <col min="6" max="8" width="9.28515625" style="1" customWidth="1"/>
    <col min="9" max="9" width="9.7109375" style="1" customWidth="1"/>
    <col min="10" max="10" width="8.140625" style="1" customWidth="1"/>
    <col min="11" max="11" width="9.140625" style="1"/>
    <col min="12" max="12" width="9.140625" style="1" customWidth="1"/>
    <col min="13" max="16" width="9" style="1" customWidth="1"/>
    <col min="17" max="17" width="8.5703125" style="1" customWidth="1"/>
    <col min="18" max="18" width="8.28515625" style="1" customWidth="1"/>
    <col min="19" max="16384" width="9.140625" style="1"/>
  </cols>
  <sheetData>
    <row r="1" spans="2:18" ht="20.25" customHeight="1">
      <c r="B1" s="406" t="s">
        <v>8</v>
      </c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8"/>
      <c r="N1" s="409"/>
      <c r="O1" s="409"/>
      <c r="P1" s="409"/>
      <c r="Q1" s="409"/>
      <c r="R1" s="410"/>
    </row>
    <row r="2" spans="2:18" ht="27" customHeight="1">
      <c r="B2" s="402" t="s">
        <v>0</v>
      </c>
      <c r="C2" s="403" t="s">
        <v>1</v>
      </c>
      <c r="D2" s="411" t="s">
        <v>211</v>
      </c>
      <c r="E2" s="412"/>
      <c r="F2" s="412"/>
      <c r="G2" s="412"/>
      <c r="H2" s="412"/>
      <c r="I2" s="412"/>
      <c r="J2" s="412"/>
      <c r="K2" s="412"/>
      <c r="L2" s="412"/>
      <c r="M2" s="412"/>
      <c r="N2" s="413"/>
      <c r="O2" s="413"/>
      <c r="P2" s="413"/>
      <c r="Q2" s="413"/>
      <c r="R2" s="413"/>
    </row>
    <row r="3" spans="2:18" ht="25.5" customHeight="1">
      <c r="B3" s="402"/>
      <c r="C3" s="403"/>
      <c r="D3" s="191">
        <v>2013</v>
      </c>
      <c r="E3" s="192">
        <v>2014</v>
      </c>
      <c r="F3" s="193" t="s">
        <v>177</v>
      </c>
      <c r="G3" s="194" t="s">
        <v>178</v>
      </c>
      <c r="H3" s="194" t="s">
        <v>179</v>
      </c>
      <c r="I3" s="194" t="s">
        <v>180</v>
      </c>
      <c r="J3" s="194" t="s">
        <v>189</v>
      </c>
      <c r="K3" s="194" t="s">
        <v>197</v>
      </c>
      <c r="L3" s="195" t="s">
        <v>205</v>
      </c>
      <c r="M3" s="190" t="s">
        <v>212</v>
      </c>
      <c r="N3" s="190" t="s">
        <v>232</v>
      </c>
      <c r="O3" s="190" t="s">
        <v>259</v>
      </c>
      <c r="P3" s="190" t="s">
        <v>272</v>
      </c>
      <c r="Q3" s="190" t="s">
        <v>283</v>
      </c>
      <c r="R3" s="192">
        <v>2015</v>
      </c>
    </row>
    <row r="4" spans="2:18" ht="18" customHeight="1">
      <c r="B4" s="175" t="s">
        <v>181</v>
      </c>
      <c r="C4" s="176">
        <v>100</v>
      </c>
      <c r="D4" s="155">
        <v>-0.34186957846355881</v>
      </c>
      <c r="E4" s="156">
        <v>-10.04835429081956</v>
      </c>
      <c r="F4" s="155">
        <v>-19.697272934790146</v>
      </c>
      <c r="G4" s="156">
        <v>-19.216606764618898</v>
      </c>
      <c r="H4" s="156">
        <v>-20.028582354068448</v>
      </c>
      <c r="I4" s="156">
        <v>-22.044341984077139</v>
      </c>
      <c r="J4" s="156">
        <v>-16.336440252572647</v>
      </c>
      <c r="K4" s="156">
        <v>-17.108693525657262</v>
      </c>
      <c r="L4" s="155">
        <v>-7.7061994113491927</v>
      </c>
      <c r="M4" s="156">
        <v>-9.670728234052131</v>
      </c>
      <c r="N4" s="156">
        <v>-7.7979631416519997</v>
      </c>
      <c r="O4" s="156">
        <v>-3.1002982743944965</v>
      </c>
      <c r="P4" s="156">
        <v>-8.9852026666414861</v>
      </c>
      <c r="Q4" s="156">
        <v>-2.6624458738269734</v>
      </c>
      <c r="R4" s="156">
        <v>-11.664029432112756</v>
      </c>
    </row>
    <row r="5" spans="2:18" s="2" customFormat="1">
      <c r="B5" s="177" t="s">
        <v>2</v>
      </c>
      <c r="C5" s="178">
        <v>22.574182757327694</v>
      </c>
      <c r="D5" s="157">
        <v>13.599999999999994</v>
      </c>
      <c r="E5" s="158">
        <v>2.7999999999999972</v>
      </c>
      <c r="F5" s="187">
        <v>-2.4</v>
      </c>
      <c r="G5" s="178">
        <v>-4.9000000000000004</v>
      </c>
      <c r="H5" s="178">
        <v>-6.8</v>
      </c>
      <c r="I5" s="178">
        <v>-5.0999999999999996</v>
      </c>
      <c r="J5" s="178">
        <v>-7.3</v>
      </c>
      <c r="K5" s="178">
        <v>-17.2</v>
      </c>
      <c r="L5" s="187">
        <v>1.9</v>
      </c>
      <c r="M5" s="189">
        <v>-11.099999999999994</v>
      </c>
      <c r="N5" s="159">
        <v>-4.2</v>
      </c>
      <c r="O5" s="189">
        <v>0.5</v>
      </c>
      <c r="P5" s="189">
        <v>-11.099999999999994</v>
      </c>
      <c r="Q5" s="189">
        <v>-6.4</v>
      </c>
      <c r="R5" s="14">
        <v>-4.7999999999999972</v>
      </c>
    </row>
    <row r="6" spans="2:18" s="2" customFormat="1">
      <c r="B6" s="179" t="s">
        <v>3</v>
      </c>
      <c r="C6" s="178">
        <v>12.171112225250997</v>
      </c>
      <c r="D6" s="157">
        <v>0.79999999999999716</v>
      </c>
      <c r="E6" s="158">
        <v>-13.700000000000003</v>
      </c>
      <c r="F6" s="187">
        <v>-24.099999999999994</v>
      </c>
      <c r="G6" s="178">
        <v>-29</v>
      </c>
      <c r="H6" s="178">
        <v>-28.5</v>
      </c>
      <c r="I6" s="178">
        <v>-25.400000000000006</v>
      </c>
      <c r="J6" s="178">
        <v>-20.599999999999994</v>
      </c>
      <c r="K6" s="178">
        <v>-20.099999999999994</v>
      </c>
      <c r="L6" s="187">
        <v>-16.200000000000003</v>
      </c>
      <c r="M6" s="189">
        <v>0.90000000000000568</v>
      </c>
      <c r="N6" s="159">
        <v>3.2000000000000028</v>
      </c>
      <c r="O6" s="189">
        <v>1.9000000000000057</v>
      </c>
      <c r="P6" s="189">
        <v>-2.7000000000000028</v>
      </c>
      <c r="Q6" s="189">
        <v>2.7000000000000028</v>
      </c>
      <c r="R6" s="14">
        <v>-14.5</v>
      </c>
    </row>
    <row r="7" spans="2:18" s="2" customFormat="1" ht="13.15" customHeight="1">
      <c r="B7" s="179" t="s">
        <v>4</v>
      </c>
      <c r="C7" s="14">
        <v>24.043934561602338</v>
      </c>
      <c r="D7" s="3">
        <v>-7.2999999999999972</v>
      </c>
      <c r="E7" s="15">
        <v>-9.2999999999999972</v>
      </c>
      <c r="F7" s="188">
        <v>-21.099999999999994</v>
      </c>
      <c r="G7" s="14">
        <v>-20.200000000000003</v>
      </c>
      <c r="H7" s="14">
        <v>-19.700000000000003</v>
      </c>
      <c r="I7" s="14">
        <v>-21.400000000000006</v>
      </c>
      <c r="J7" s="14">
        <v>-21.5</v>
      </c>
      <c r="K7" s="14">
        <v>-17.599999999999994</v>
      </c>
      <c r="L7" s="188">
        <v>-12</v>
      </c>
      <c r="M7" s="183">
        <v>-8.2999999999999972</v>
      </c>
      <c r="N7" s="160">
        <v>-8.2999999999999972</v>
      </c>
      <c r="O7" s="183">
        <v>-7.5999999999999943</v>
      </c>
      <c r="P7" s="183">
        <v>-4.9000000000000057</v>
      </c>
      <c r="Q7" s="183">
        <v>-1.5999999999999943</v>
      </c>
      <c r="R7" s="14">
        <v>-13.099999999999994</v>
      </c>
    </row>
    <row r="8" spans="2:18" s="2" customFormat="1" ht="24" customHeight="1">
      <c r="B8" s="179" t="s">
        <v>106</v>
      </c>
      <c r="C8" s="14">
        <v>5.9405189738490769</v>
      </c>
      <c r="D8" s="3">
        <v>-1.0999999999999943</v>
      </c>
      <c r="E8" s="15">
        <v>-6.5999999999999943</v>
      </c>
      <c r="F8" s="188">
        <v>-17.200000000000003</v>
      </c>
      <c r="G8" s="14">
        <v>-18.900000000000006</v>
      </c>
      <c r="H8" s="14">
        <v>-12</v>
      </c>
      <c r="I8" s="14">
        <v>-15.099999999999994</v>
      </c>
      <c r="J8" s="14">
        <v>-16.900000000000006</v>
      </c>
      <c r="K8" s="14">
        <v>-15.5</v>
      </c>
      <c r="L8" s="188">
        <v>-13.900000000000006</v>
      </c>
      <c r="M8" s="183">
        <v>-7.5</v>
      </c>
      <c r="N8" s="160">
        <v>-5.4000000000000057</v>
      </c>
      <c r="O8" s="183">
        <v>-4.9000000000000057</v>
      </c>
      <c r="P8" s="183">
        <v>-8.0999999999999943</v>
      </c>
      <c r="Q8" s="183">
        <v>-10.900000000000006</v>
      </c>
      <c r="R8" s="14">
        <v>-12</v>
      </c>
    </row>
    <row r="9" spans="2:18" s="2" customFormat="1">
      <c r="B9" s="179" t="s">
        <v>5</v>
      </c>
      <c r="C9" s="14">
        <v>4.6810025573723522</v>
      </c>
      <c r="D9" s="3">
        <v>-11</v>
      </c>
      <c r="E9" s="15">
        <v>-20.400000000000006</v>
      </c>
      <c r="F9" s="188">
        <v>-36.700000000000003</v>
      </c>
      <c r="G9" s="14">
        <v>-31.2</v>
      </c>
      <c r="H9" s="14">
        <v>-33.5</v>
      </c>
      <c r="I9" s="14">
        <v>-38.200000000000003</v>
      </c>
      <c r="J9" s="14">
        <v>-31.7</v>
      </c>
      <c r="K9" s="14">
        <v>-23.9</v>
      </c>
      <c r="L9" s="188">
        <v>-24.599999999999994</v>
      </c>
      <c r="M9" s="183">
        <v>-15.400000000000006</v>
      </c>
      <c r="N9" s="160">
        <v>-16.399999999999999</v>
      </c>
      <c r="O9" s="183">
        <v>-12.200000000000003</v>
      </c>
      <c r="P9" s="183">
        <v>-9.5</v>
      </c>
      <c r="Q9" s="183">
        <v>10.4</v>
      </c>
      <c r="R9" s="14">
        <v>-14.900000000000006</v>
      </c>
    </row>
    <row r="10" spans="2:18" s="2" customFormat="1">
      <c r="B10" s="179" t="s">
        <v>6</v>
      </c>
      <c r="C10" s="178">
        <v>6.1178497849195086</v>
      </c>
      <c r="D10" s="157">
        <v>8.5999999999999943</v>
      </c>
      <c r="E10" s="158">
        <v>-8.9000000000000057</v>
      </c>
      <c r="F10" s="187">
        <v>-22.599999999999994</v>
      </c>
      <c r="G10" s="196" t="s">
        <v>206</v>
      </c>
      <c r="H10" s="196" t="s">
        <v>207</v>
      </c>
      <c r="I10" s="196" t="s">
        <v>213</v>
      </c>
      <c r="J10" s="196" t="s">
        <v>208</v>
      </c>
      <c r="K10" s="196" t="s">
        <v>209</v>
      </c>
      <c r="L10" s="196" t="s">
        <v>210</v>
      </c>
      <c r="M10" s="197" t="s">
        <v>206</v>
      </c>
      <c r="N10" s="197" t="s">
        <v>233</v>
      </c>
      <c r="O10" s="197" t="s">
        <v>260</v>
      </c>
      <c r="P10" s="197" t="s">
        <v>269</v>
      </c>
      <c r="Q10" s="197" t="s">
        <v>284</v>
      </c>
      <c r="R10" s="14">
        <v>-20.700000000000003</v>
      </c>
    </row>
    <row r="11" spans="2:18" s="2" customFormat="1">
      <c r="B11" s="201" t="s">
        <v>7</v>
      </c>
      <c r="C11" s="180">
        <v>24.471399139678034</v>
      </c>
      <c r="D11" s="161">
        <v>-2.5999999999999943</v>
      </c>
      <c r="E11" s="162">
        <v>-17.900000000000006</v>
      </c>
      <c r="F11" s="187">
        <v>-18.657627118644072</v>
      </c>
      <c r="G11" s="196" t="s">
        <v>234</v>
      </c>
      <c r="H11" s="196" t="s">
        <v>235</v>
      </c>
      <c r="I11" s="196" t="s">
        <v>236</v>
      </c>
      <c r="J11" s="196" t="s">
        <v>237</v>
      </c>
      <c r="K11" s="196" t="s">
        <v>238</v>
      </c>
      <c r="L11" s="196" t="s">
        <v>239</v>
      </c>
      <c r="M11" s="197" t="s">
        <v>240</v>
      </c>
      <c r="N11" s="197" t="s">
        <v>286</v>
      </c>
      <c r="O11" s="197" t="s">
        <v>270</v>
      </c>
      <c r="P11" s="197" t="s">
        <v>271</v>
      </c>
      <c r="Q11" s="197" t="s">
        <v>285</v>
      </c>
      <c r="R11" s="14">
        <v>-12.200000000000003</v>
      </c>
    </row>
    <row r="12" spans="2:18" s="2" customFormat="1" ht="13.5">
      <c r="B12" s="181" t="s">
        <v>198</v>
      </c>
      <c r="C12" s="182"/>
      <c r="D12" s="163"/>
      <c r="E12" s="163"/>
      <c r="F12" s="163"/>
      <c r="G12" s="163"/>
      <c r="H12" s="163"/>
      <c r="I12" s="163"/>
      <c r="J12" s="163"/>
      <c r="K12" s="163"/>
      <c r="L12" s="163"/>
      <c r="M12" s="164"/>
      <c r="N12" s="164"/>
      <c r="O12" s="164"/>
      <c r="P12" s="206"/>
      <c r="Q12" s="164"/>
      <c r="R12" s="164"/>
    </row>
    <row r="13" spans="2:18" s="2" customFormat="1" ht="13.15" customHeight="1">
      <c r="B13" s="177" t="s">
        <v>107</v>
      </c>
      <c r="C13" s="404" t="s">
        <v>9</v>
      </c>
      <c r="D13" s="157">
        <v>-4.3</v>
      </c>
      <c r="E13" s="158">
        <v>-10.1</v>
      </c>
      <c r="F13" s="157">
        <v>-21.299999999999997</v>
      </c>
      <c r="G13" s="158">
        <v>-22.5</v>
      </c>
      <c r="H13" s="158">
        <v>-21.099999999999994</v>
      </c>
      <c r="I13" s="158">
        <v>-21.700000000000003</v>
      </c>
      <c r="J13" s="15">
        <v>-20.700000000000003</v>
      </c>
      <c r="K13" s="15">
        <v>-18.099999999999994</v>
      </c>
      <c r="L13" s="157">
        <v>-13.400000000000006</v>
      </c>
      <c r="M13" s="159">
        <v>-5.7999999999999972</v>
      </c>
      <c r="N13" s="159">
        <v>-5.0999999999999943</v>
      </c>
      <c r="O13" s="159">
        <v>-5</v>
      </c>
      <c r="P13" s="159">
        <v>-4.9000000000000057</v>
      </c>
      <c r="Q13" s="159">
        <v>-2.0999999999999943</v>
      </c>
      <c r="R13" s="14">
        <v>-13.4</v>
      </c>
    </row>
    <row r="14" spans="2:18" s="2" customFormat="1">
      <c r="B14" s="179" t="s">
        <v>10</v>
      </c>
      <c r="C14" s="404"/>
      <c r="D14" s="157">
        <v>-5</v>
      </c>
      <c r="E14" s="158">
        <v>2.5</v>
      </c>
      <c r="F14" s="157">
        <v>-11.900000000000006</v>
      </c>
      <c r="G14" s="158">
        <v>-10.099999999999994</v>
      </c>
      <c r="H14" s="158">
        <v>-9</v>
      </c>
      <c r="I14" s="158">
        <v>-15.700000000000003</v>
      </c>
      <c r="J14" s="158">
        <v>-15.200000000000003</v>
      </c>
      <c r="K14" s="158">
        <v>-15.5</v>
      </c>
      <c r="L14" s="157">
        <v>-6.4000000000000057</v>
      </c>
      <c r="M14" s="189">
        <v>-12.299999999999997</v>
      </c>
      <c r="N14" s="189">
        <v>-13.799999999999997</v>
      </c>
      <c r="O14" s="189">
        <v>-10.599999999999994</v>
      </c>
      <c r="P14" s="189">
        <v>-10.400000000000006</v>
      </c>
      <c r="Q14" s="189">
        <v>-7.2999999999999972</v>
      </c>
      <c r="R14" s="14">
        <v>-11.200000000000003</v>
      </c>
    </row>
    <row r="15" spans="2:18" s="2" customFormat="1" ht="24" customHeight="1">
      <c r="B15" s="179" t="s">
        <v>108</v>
      </c>
      <c r="C15" s="404"/>
      <c r="D15" s="3">
        <v>-10.8</v>
      </c>
      <c r="E15" s="15">
        <v>-21.3</v>
      </c>
      <c r="F15" s="3">
        <v>-54.1</v>
      </c>
      <c r="G15" s="15">
        <v>-58</v>
      </c>
      <c r="H15" s="15">
        <v>-49.9</v>
      </c>
      <c r="I15" s="15">
        <v>-43.6</v>
      </c>
      <c r="J15" s="15">
        <v>-40.6</v>
      </c>
      <c r="K15" s="15">
        <v>-30.799999999999997</v>
      </c>
      <c r="L15" s="3">
        <v>-21.099999999999994</v>
      </c>
      <c r="M15" s="183">
        <v>24.700000000000003</v>
      </c>
      <c r="N15" s="183">
        <v>29</v>
      </c>
      <c r="O15" s="183">
        <v>15.700000000000003</v>
      </c>
      <c r="P15" s="183">
        <v>7.5999999999999943</v>
      </c>
      <c r="Q15" s="183">
        <v>6.2000000000000028</v>
      </c>
      <c r="R15" s="14">
        <v>-21.900000000000006</v>
      </c>
    </row>
    <row r="16" spans="2:18" s="2" customFormat="1">
      <c r="B16" s="179" t="s">
        <v>11</v>
      </c>
      <c r="C16" s="404"/>
      <c r="D16" s="3">
        <v>-19.3</v>
      </c>
      <c r="E16" s="15">
        <v>-14.2</v>
      </c>
      <c r="F16" s="3">
        <v>-21.599999999999994</v>
      </c>
      <c r="G16" s="15">
        <v>-24.200000000000003</v>
      </c>
      <c r="H16" s="15">
        <v>-22.5</v>
      </c>
      <c r="I16" s="15">
        <v>-23.5</v>
      </c>
      <c r="J16" s="15">
        <v>-29</v>
      </c>
      <c r="K16" s="15">
        <v>-19.400000000000006</v>
      </c>
      <c r="L16" s="3">
        <v>-16.5</v>
      </c>
      <c r="M16" s="160">
        <v>-13.900000000000006</v>
      </c>
      <c r="N16" s="160">
        <v>-14.900000000000006</v>
      </c>
      <c r="O16" s="160">
        <v>0</v>
      </c>
      <c r="P16" s="160">
        <v>-3.0999999999999943</v>
      </c>
      <c r="Q16" s="160">
        <v>-8.5</v>
      </c>
      <c r="R16" s="14">
        <v>-15.900000000000006</v>
      </c>
    </row>
    <row r="17" spans="2:18" s="2" customFormat="1">
      <c r="B17" s="179" t="s">
        <v>12</v>
      </c>
      <c r="C17" s="404"/>
      <c r="D17" s="3">
        <v>-5.3</v>
      </c>
      <c r="E17" s="15">
        <v>-14.5</v>
      </c>
      <c r="F17" s="3">
        <v>-18.900000000000006</v>
      </c>
      <c r="G17" s="15">
        <v>-27.599999999999994</v>
      </c>
      <c r="H17" s="15">
        <v>-31</v>
      </c>
      <c r="I17" s="15">
        <v>-25.700000000000003</v>
      </c>
      <c r="J17" s="15">
        <v>-24.599999999999994</v>
      </c>
      <c r="K17" s="15">
        <v>-27.099999999999994</v>
      </c>
      <c r="L17" s="3">
        <v>-23.299999999999997</v>
      </c>
      <c r="M17" s="160">
        <v>-1.7999999999999972</v>
      </c>
      <c r="N17" s="160">
        <v>3</v>
      </c>
      <c r="O17" s="160">
        <v>-4.9000000000000057</v>
      </c>
      <c r="P17" s="160">
        <v>-3.4000000000000057</v>
      </c>
      <c r="Q17" s="160">
        <v>-1.9000000000000057</v>
      </c>
      <c r="R17" s="14">
        <v>-16.400000000000006</v>
      </c>
    </row>
    <row r="18" spans="2:18" s="2" customFormat="1">
      <c r="B18" s="179" t="s">
        <v>13</v>
      </c>
      <c r="C18" s="404"/>
      <c r="D18" s="4">
        <v>-13.6</v>
      </c>
      <c r="E18" s="16">
        <v>-20.6</v>
      </c>
      <c r="F18" s="3">
        <v>-32.5</v>
      </c>
      <c r="G18" s="15">
        <v>-21.700000000000003</v>
      </c>
      <c r="H18" s="15">
        <v>-22.700000000000003</v>
      </c>
      <c r="I18" s="15">
        <v>-25.799999999999997</v>
      </c>
      <c r="J18" s="15">
        <v>-26.700000000000003</v>
      </c>
      <c r="K18" s="15">
        <v>-16.700000000000003</v>
      </c>
      <c r="L18" s="188">
        <v>-11</v>
      </c>
      <c r="M18" s="160">
        <v>-6.2999999999999972</v>
      </c>
      <c r="N18" s="160">
        <v>-9.5999999999999943</v>
      </c>
      <c r="O18" s="160">
        <v>-9.2999999999999972</v>
      </c>
      <c r="P18" s="160">
        <v>4.0999999999999943</v>
      </c>
      <c r="Q18" s="160">
        <v>5.7999999999999972</v>
      </c>
      <c r="R18" s="14">
        <v>-14.599999999999994</v>
      </c>
    </row>
    <row r="19" spans="2:18">
      <c r="B19" s="184" t="s">
        <v>14</v>
      </c>
      <c r="C19" s="405"/>
      <c r="D19" s="165">
        <v>11.3</v>
      </c>
      <c r="E19" s="166">
        <v>3.5</v>
      </c>
      <c r="F19" s="157">
        <v>0.9</v>
      </c>
      <c r="G19" s="158">
        <v>12.3</v>
      </c>
      <c r="H19" s="158">
        <v>-2.9</v>
      </c>
      <c r="I19" s="158">
        <v>-36.200000000000003</v>
      </c>
      <c r="J19" s="158">
        <v>-17.100000000000001</v>
      </c>
      <c r="K19" s="158">
        <v>-23.4</v>
      </c>
      <c r="L19" s="157">
        <v>-16.399999999999999</v>
      </c>
      <c r="M19" s="189">
        <v>8.5</v>
      </c>
      <c r="N19" s="189">
        <v>-17.600000000000001</v>
      </c>
      <c r="O19" s="189">
        <v>-10.4</v>
      </c>
      <c r="P19" s="189">
        <v>-10.5</v>
      </c>
      <c r="Q19" s="189">
        <v>-10.5</v>
      </c>
      <c r="R19" s="14">
        <v>-3.5</v>
      </c>
    </row>
    <row r="20" spans="2:18"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</row>
    <row r="21" spans="2:18">
      <c r="B21" s="1" t="s">
        <v>199</v>
      </c>
    </row>
  </sheetData>
  <mergeCells count="5">
    <mergeCell ref="B2:B3"/>
    <mergeCell ref="C2:C3"/>
    <mergeCell ref="C13:C19"/>
    <mergeCell ref="B1:R1"/>
    <mergeCell ref="D2:R2"/>
  </mergeCells>
  <pageMargins left="0.53030303030303028" right="0.39772727272727271" top="0.78457446808510634" bottom="1.1163522012578617" header="0.49645390070921985" footer="0.49135220125786161"/>
  <pageSetup paperSize="9" scale="75" orientation="landscape" r:id="rId1"/>
  <headerFooter>
    <oddHeader>&amp;L&amp;"Times New Roman,звичайний"&amp;12&amp;K8CBA97Макроекономічний та монетарний огляд     &amp;C&amp;"Times New Roman,звичайний"&amp;12&amp;K8CBA97                                                &amp;R&amp;"Times New Roman,звичайний"&amp;12&amp;K8CBA97  Січень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H29"/>
  <sheetViews>
    <sheetView showGridLines="0" view="pageLayout" zoomScaleNormal="100" workbookViewId="0">
      <selection activeCell="AL16" sqref="AL16"/>
    </sheetView>
  </sheetViews>
  <sheetFormatPr defaultColWidth="9.140625" defaultRowHeight="15"/>
  <cols>
    <col min="1" max="1" width="54.140625" style="213" customWidth="1"/>
    <col min="2" max="2" width="8.5703125" style="213" customWidth="1"/>
    <col min="3" max="3" width="7.42578125" style="213" customWidth="1"/>
    <col min="4" max="4" width="7.7109375" style="213" customWidth="1"/>
    <col min="5" max="6" width="7.42578125" style="213" customWidth="1"/>
    <col min="7" max="12" width="7.7109375" style="213" customWidth="1"/>
    <col min="13" max="16" width="8.28515625" style="213" customWidth="1"/>
    <col min="17" max="17" width="7.7109375" style="213" customWidth="1"/>
    <col min="18" max="18" width="7.42578125" style="213" customWidth="1"/>
    <col min="19" max="19" width="7.28515625" style="213" bestFit="1" customWidth="1"/>
    <col min="20" max="30" width="8.140625" style="213" customWidth="1"/>
    <col min="31" max="31" width="8.5703125" style="213" customWidth="1"/>
    <col min="32" max="32" width="7.7109375" style="213" bestFit="1" customWidth="1"/>
    <col min="33" max="16384" width="9.140625" style="213"/>
  </cols>
  <sheetData>
    <row r="1" spans="1:33" ht="16.5" thickBot="1">
      <c r="A1" s="416" t="s">
        <v>15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8"/>
    </row>
    <row r="2" spans="1:33" ht="16.5" thickBot="1">
      <c r="A2" s="419" t="s">
        <v>16</v>
      </c>
      <c r="B2" s="421" t="s">
        <v>17</v>
      </c>
      <c r="C2" s="423" t="s">
        <v>110</v>
      </c>
      <c r="D2" s="423" t="s">
        <v>109</v>
      </c>
      <c r="E2" s="425" t="s">
        <v>112</v>
      </c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7"/>
      <c r="Q2" s="428" t="s">
        <v>105</v>
      </c>
      <c r="R2" s="425" t="s">
        <v>129</v>
      </c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7"/>
      <c r="AD2" s="428" t="s">
        <v>279</v>
      </c>
      <c r="AE2" s="426" t="s">
        <v>18</v>
      </c>
      <c r="AF2" s="427"/>
    </row>
    <row r="3" spans="1:33" ht="39" thickBot="1">
      <c r="A3" s="420"/>
      <c r="B3" s="422"/>
      <c r="C3" s="424"/>
      <c r="D3" s="424"/>
      <c r="E3" s="214" t="s">
        <v>113</v>
      </c>
      <c r="F3" s="215" t="s">
        <v>111</v>
      </c>
      <c r="G3" s="215" t="s">
        <v>169</v>
      </c>
      <c r="H3" s="215" t="s">
        <v>186</v>
      </c>
      <c r="I3" s="215" t="s">
        <v>190</v>
      </c>
      <c r="J3" s="215" t="s">
        <v>200</v>
      </c>
      <c r="K3" s="215" t="s">
        <v>214</v>
      </c>
      <c r="L3" s="215" t="s">
        <v>215</v>
      </c>
      <c r="M3" s="215" t="s">
        <v>241</v>
      </c>
      <c r="N3" s="215" t="s">
        <v>251</v>
      </c>
      <c r="O3" s="215" t="s">
        <v>261</v>
      </c>
      <c r="P3" s="216" t="s">
        <v>275</v>
      </c>
      <c r="Q3" s="429"/>
      <c r="R3" s="214" t="s">
        <v>113</v>
      </c>
      <c r="S3" s="215" t="s">
        <v>111</v>
      </c>
      <c r="T3" s="215" t="s">
        <v>169</v>
      </c>
      <c r="U3" s="215" t="s">
        <v>186</v>
      </c>
      <c r="V3" s="215" t="s">
        <v>190</v>
      </c>
      <c r="W3" s="215" t="s">
        <v>200</v>
      </c>
      <c r="X3" s="215" t="s">
        <v>214</v>
      </c>
      <c r="Y3" s="215" t="s">
        <v>215</v>
      </c>
      <c r="Z3" s="215" t="s">
        <v>241</v>
      </c>
      <c r="AA3" s="215" t="s">
        <v>251</v>
      </c>
      <c r="AB3" s="215" t="s">
        <v>261</v>
      </c>
      <c r="AC3" s="216" t="s">
        <v>275</v>
      </c>
      <c r="AD3" s="429"/>
      <c r="AE3" s="217" t="s">
        <v>19</v>
      </c>
      <c r="AF3" s="218" t="s">
        <v>20</v>
      </c>
    </row>
    <row r="4" spans="1:33" ht="15.75">
      <c r="A4" s="219" t="s">
        <v>21</v>
      </c>
      <c r="B4" s="220" t="s">
        <v>22</v>
      </c>
      <c r="C4" s="221">
        <v>45633.599999999999</v>
      </c>
      <c r="D4" s="222">
        <v>45553</v>
      </c>
      <c r="E4" s="223">
        <v>43057.267</v>
      </c>
      <c r="F4" s="224">
        <v>43042.879999999997</v>
      </c>
      <c r="G4" s="224">
        <v>43023</v>
      </c>
      <c r="H4" s="225">
        <v>43009.3</v>
      </c>
      <c r="I4" s="224">
        <v>42995.5</v>
      </c>
      <c r="J4" s="225">
        <v>42988.025999999998</v>
      </c>
      <c r="K4" s="225">
        <v>42981.9</v>
      </c>
      <c r="L4" s="225">
        <v>42977.366999999998</v>
      </c>
      <c r="M4" s="225">
        <v>42973.696000000004</v>
      </c>
      <c r="N4" s="225">
        <v>42965.105000000003</v>
      </c>
      <c r="O4" s="226">
        <v>42953.889000000003</v>
      </c>
      <c r="P4" s="227">
        <v>42928.9</v>
      </c>
      <c r="Q4" s="228">
        <v>42929</v>
      </c>
      <c r="R4" s="223">
        <v>42910.9</v>
      </c>
      <c r="S4" s="224" t="s">
        <v>216</v>
      </c>
      <c r="T4" s="224" t="s">
        <v>217</v>
      </c>
      <c r="U4" s="225" t="s">
        <v>218</v>
      </c>
      <c r="V4" s="224" t="s">
        <v>219</v>
      </c>
      <c r="W4" s="225" t="s">
        <v>220</v>
      </c>
      <c r="X4" s="225" t="s">
        <v>221</v>
      </c>
      <c r="Y4" s="225" t="s">
        <v>242</v>
      </c>
      <c r="Z4" s="225" t="s">
        <v>255</v>
      </c>
      <c r="AA4" s="226" t="s">
        <v>262</v>
      </c>
      <c r="AB4" s="226" t="s">
        <v>280</v>
      </c>
      <c r="AC4" s="227" t="s">
        <v>27</v>
      </c>
      <c r="AD4" s="229" t="s">
        <v>27</v>
      </c>
      <c r="AE4" s="230">
        <v>0</v>
      </c>
      <c r="AF4" s="231">
        <v>-0.4</v>
      </c>
    </row>
    <row r="5" spans="1:33" ht="18" customHeight="1">
      <c r="A5" s="233" t="s">
        <v>114</v>
      </c>
      <c r="B5" s="234" t="s">
        <v>23</v>
      </c>
      <c r="C5" s="235">
        <v>10.358599999999999</v>
      </c>
      <c r="D5" s="236">
        <v>9.9577000000000009</v>
      </c>
      <c r="E5" s="237">
        <v>9.5655999999999999</v>
      </c>
      <c r="F5" s="238">
        <v>9.5340000000000007</v>
      </c>
      <c r="G5" s="238">
        <v>9.5341000000000005</v>
      </c>
      <c r="H5" s="238">
        <v>9.4734999999999996</v>
      </c>
      <c r="I5" s="238">
        <v>9.4062999999999999</v>
      </c>
      <c r="J5" s="238">
        <v>9.3680000000000003</v>
      </c>
      <c r="K5" s="238" t="s">
        <v>222</v>
      </c>
      <c r="L5" s="238" t="s">
        <v>222</v>
      </c>
      <c r="M5" s="238">
        <v>8.8000000000000007</v>
      </c>
      <c r="N5" s="238">
        <v>8.6888000000000005</v>
      </c>
      <c r="O5" s="238">
        <v>8.5</v>
      </c>
      <c r="P5" s="239">
        <v>8.3930000000000007</v>
      </c>
      <c r="Q5" s="240">
        <v>8.3927999999999994</v>
      </c>
      <c r="R5" s="237">
        <v>8.1</v>
      </c>
      <c r="S5" s="238">
        <v>8.1228999999999996</v>
      </c>
      <c r="T5" s="238">
        <v>8.1318999999999999</v>
      </c>
      <c r="U5" s="238">
        <v>8.0753000000000004</v>
      </c>
      <c r="V5" s="238">
        <v>8.0393000000000008</v>
      </c>
      <c r="W5" s="238">
        <v>8.0329999999999995</v>
      </c>
      <c r="X5" s="238">
        <v>7.9909999999999997</v>
      </c>
      <c r="Y5" s="238">
        <v>7.9539999999999997</v>
      </c>
      <c r="Z5" s="238">
        <v>7.9509999999999996</v>
      </c>
      <c r="AA5" s="238">
        <v>8</v>
      </c>
      <c r="AB5" s="238">
        <v>7.931</v>
      </c>
      <c r="AC5" s="239" t="s">
        <v>27</v>
      </c>
      <c r="AD5" s="241" t="s">
        <v>27</v>
      </c>
      <c r="AE5" s="237">
        <f>AB5/AA5*100-100</f>
        <v>-0.86249999999999716</v>
      </c>
      <c r="AF5" s="242">
        <f>AB5/O5*100-100</f>
        <v>-6.6941176470588317</v>
      </c>
    </row>
    <row r="6" spans="1:33" ht="15.75">
      <c r="A6" s="243" t="s">
        <v>115</v>
      </c>
      <c r="B6" s="234" t="s">
        <v>24</v>
      </c>
      <c r="C6" s="235">
        <v>1.8</v>
      </c>
      <c r="D6" s="236">
        <v>1.8</v>
      </c>
      <c r="E6" s="237">
        <v>1.9</v>
      </c>
      <c r="F6" s="238">
        <v>1.9</v>
      </c>
      <c r="G6" s="238">
        <v>1.8</v>
      </c>
      <c r="H6" s="238">
        <v>1.8</v>
      </c>
      <c r="I6" s="238">
        <v>1.7</v>
      </c>
      <c r="J6" s="238">
        <v>1.7</v>
      </c>
      <c r="K6" s="238">
        <v>1.6</v>
      </c>
      <c r="L6" s="238">
        <v>1.6</v>
      </c>
      <c r="M6" s="238">
        <v>1.6</v>
      </c>
      <c r="N6" s="238">
        <v>1.5</v>
      </c>
      <c r="O6" s="238">
        <v>1.7</v>
      </c>
      <c r="P6" s="239">
        <v>1.9</v>
      </c>
      <c r="Q6" s="240">
        <v>1.9</v>
      </c>
      <c r="R6" s="237">
        <v>2</v>
      </c>
      <c r="S6" s="238">
        <v>2</v>
      </c>
      <c r="T6" s="238">
        <v>1.9</v>
      </c>
      <c r="U6" s="238">
        <v>1.8</v>
      </c>
      <c r="V6" s="238">
        <v>1.8</v>
      </c>
      <c r="W6" s="238">
        <v>1.7</v>
      </c>
      <c r="X6" s="238">
        <v>1.6</v>
      </c>
      <c r="Y6" s="238">
        <v>1.6</v>
      </c>
      <c r="Z6" s="238">
        <v>1.5</v>
      </c>
      <c r="AA6" s="238">
        <v>1.5</v>
      </c>
      <c r="AB6" s="238">
        <v>1.6</v>
      </c>
      <c r="AC6" s="239">
        <v>1.9</v>
      </c>
      <c r="AD6" s="241">
        <v>1.9</v>
      </c>
      <c r="AE6" s="244" t="s">
        <v>281</v>
      </c>
      <c r="AF6" s="245" t="s">
        <v>282</v>
      </c>
      <c r="AG6" s="232"/>
    </row>
    <row r="7" spans="1:33">
      <c r="A7" s="243" t="s">
        <v>33</v>
      </c>
      <c r="B7" s="234" t="s">
        <v>22</v>
      </c>
      <c r="C7" s="246">
        <v>506.8</v>
      </c>
      <c r="D7" s="247">
        <v>487.7</v>
      </c>
      <c r="E7" s="248">
        <v>504.9</v>
      </c>
      <c r="F7" s="249">
        <v>515.70000000000005</v>
      </c>
      <c r="G7" s="249">
        <v>492.3</v>
      </c>
      <c r="H7" s="249">
        <v>474.7</v>
      </c>
      <c r="I7" s="249">
        <v>456.1</v>
      </c>
      <c r="J7" s="249">
        <v>437.5</v>
      </c>
      <c r="K7" s="249">
        <v>433.5</v>
      </c>
      <c r="L7" s="249">
        <v>426.1</v>
      </c>
      <c r="M7" s="249">
        <v>418</v>
      </c>
      <c r="N7" s="249">
        <v>402.7</v>
      </c>
      <c r="O7" s="249">
        <v>450.6</v>
      </c>
      <c r="P7" s="250">
        <v>512.20000000000005</v>
      </c>
      <c r="Q7" s="251">
        <v>512</v>
      </c>
      <c r="R7" s="248">
        <v>524</v>
      </c>
      <c r="S7" s="249">
        <v>523</v>
      </c>
      <c r="T7" s="249">
        <v>506.8</v>
      </c>
      <c r="U7" s="249">
        <v>486.4</v>
      </c>
      <c r="V7" s="249">
        <v>469.4</v>
      </c>
      <c r="W7" s="249">
        <v>443.9</v>
      </c>
      <c r="X7" s="249">
        <v>427.5</v>
      </c>
      <c r="Y7" s="249">
        <v>414.7</v>
      </c>
      <c r="Z7" s="249">
        <v>407</v>
      </c>
      <c r="AA7" s="249">
        <v>394.1</v>
      </c>
      <c r="AB7" s="249">
        <v>433.5</v>
      </c>
      <c r="AC7" s="250">
        <v>490.8</v>
      </c>
      <c r="AD7" s="252">
        <v>491</v>
      </c>
      <c r="AE7" s="237">
        <f>AC7/AB7*100-100</f>
        <v>13.217993079584772</v>
      </c>
      <c r="AF7" s="242">
        <f>AC7/P7*100-100</f>
        <v>-4.1780554470909834</v>
      </c>
    </row>
    <row r="8" spans="1:33" ht="25.5">
      <c r="A8" s="243" t="s">
        <v>223</v>
      </c>
      <c r="B8" s="234" t="s">
        <v>24</v>
      </c>
      <c r="C8" s="235">
        <v>7.5</v>
      </c>
      <c r="D8" s="236">
        <v>7.2</v>
      </c>
      <c r="E8" s="248" t="s">
        <v>27</v>
      </c>
      <c r="F8" s="249" t="s">
        <v>27</v>
      </c>
      <c r="G8" s="238">
        <v>9</v>
      </c>
      <c r="H8" s="249" t="s">
        <v>27</v>
      </c>
      <c r="I8" s="249" t="s">
        <v>27</v>
      </c>
      <c r="J8" s="238">
        <v>8.1999999999999993</v>
      </c>
      <c r="K8" s="249" t="s">
        <v>27</v>
      </c>
      <c r="L8" s="249" t="s">
        <v>27</v>
      </c>
      <c r="M8" s="238">
        <v>9.5</v>
      </c>
      <c r="N8" s="238" t="s">
        <v>27</v>
      </c>
      <c r="O8" s="238" t="s">
        <v>27</v>
      </c>
      <c r="P8" s="239">
        <v>10.6</v>
      </c>
      <c r="Q8" s="240">
        <v>9.3000000000000007</v>
      </c>
      <c r="R8" s="248" t="s">
        <v>27</v>
      </c>
      <c r="S8" s="249" t="s">
        <v>27</v>
      </c>
      <c r="T8" s="238" t="s">
        <v>224</v>
      </c>
      <c r="U8" s="249" t="s">
        <v>27</v>
      </c>
      <c r="V8" s="249" t="s">
        <v>27</v>
      </c>
      <c r="W8" s="238" t="s">
        <v>225</v>
      </c>
      <c r="X8" s="249" t="s">
        <v>27</v>
      </c>
      <c r="Y8" s="249" t="s">
        <v>27</v>
      </c>
      <c r="Z8" s="238" t="s">
        <v>263</v>
      </c>
      <c r="AA8" s="238" t="s">
        <v>27</v>
      </c>
      <c r="AB8" s="238" t="s">
        <v>27</v>
      </c>
      <c r="AC8" s="239" t="s">
        <v>27</v>
      </c>
      <c r="AD8" s="241" t="s">
        <v>27</v>
      </c>
      <c r="AE8" s="237" t="s">
        <v>27</v>
      </c>
      <c r="AF8" s="239" t="s">
        <v>27</v>
      </c>
    </row>
    <row r="9" spans="1:33" ht="15.75">
      <c r="A9" s="243" t="s">
        <v>25</v>
      </c>
      <c r="B9" s="234" t="s">
        <v>26</v>
      </c>
      <c r="C9" s="246">
        <v>3377</v>
      </c>
      <c r="D9" s="247">
        <v>3619</v>
      </c>
      <c r="E9" s="248">
        <v>3167</v>
      </c>
      <c r="F9" s="249">
        <v>3209</v>
      </c>
      <c r="G9" s="249">
        <v>3415</v>
      </c>
      <c r="H9" s="249">
        <v>3432</v>
      </c>
      <c r="I9" s="249">
        <v>3430</v>
      </c>
      <c r="J9" s="249">
        <v>3601</v>
      </c>
      <c r="K9" s="249">
        <v>3537</v>
      </c>
      <c r="L9" s="249">
        <v>3370</v>
      </c>
      <c r="M9" s="249">
        <v>3481</v>
      </c>
      <c r="N9" s="249">
        <v>3509</v>
      </c>
      <c r="O9" s="249">
        <v>3534</v>
      </c>
      <c r="P9" s="250">
        <v>4012</v>
      </c>
      <c r="Q9" s="251">
        <v>4012</v>
      </c>
      <c r="R9" s="248" t="s">
        <v>130</v>
      </c>
      <c r="S9" s="249" t="s">
        <v>131</v>
      </c>
      <c r="T9" s="249" t="s">
        <v>182</v>
      </c>
      <c r="U9" s="249" t="s">
        <v>191</v>
      </c>
      <c r="V9" s="249" t="s">
        <v>194</v>
      </c>
      <c r="W9" s="249" t="s">
        <v>201</v>
      </c>
      <c r="X9" s="249" t="s">
        <v>226</v>
      </c>
      <c r="Y9" s="249" t="s">
        <v>227</v>
      </c>
      <c r="Z9" s="249" t="s">
        <v>243</v>
      </c>
      <c r="AA9" s="249" t="s">
        <v>256</v>
      </c>
      <c r="AB9" s="249" t="s">
        <v>264</v>
      </c>
      <c r="AC9" s="250" t="s">
        <v>27</v>
      </c>
      <c r="AD9" s="252" t="s">
        <v>27</v>
      </c>
      <c r="AE9" s="253">
        <v>-0.7</v>
      </c>
      <c r="AF9" s="254">
        <v>27.3</v>
      </c>
    </row>
    <row r="10" spans="1:33" ht="25.5">
      <c r="A10" s="243" t="s">
        <v>132</v>
      </c>
      <c r="B10" s="234" t="s">
        <v>26</v>
      </c>
      <c r="C10" s="246">
        <v>3025</v>
      </c>
      <c r="D10" s="247">
        <v>3265</v>
      </c>
      <c r="E10" s="248">
        <v>3167</v>
      </c>
      <c r="F10" s="249">
        <f>(E9+F9)/2</f>
        <v>3188</v>
      </c>
      <c r="G10" s="249">
        <v>3263</v>
      </c>
      <c r="H10" s="249">
        <v>3302</v>
      </c>
      <c r="I10" s="249">
        <v>3328</v>
      </c>
      <c r="J10" s="249">
        <v>3368</v>
      </c>
      <c r="K10" s="249">
        <v>3395</v>
      </c>
      <c r="L10" s="249">
        <v>3399</v>
      </c>
      <c r="M10" s="249">
        <v>3424</v>
      </c>
      <c r="N10" s="249">
        <v>3421</v>
      </c>
      <c r="O10" s="249">
        <v>3439</v>
      </c>
      <c r="P10" s="250">
        <v>3480</v>
      </c>
      <c r="Q10" s="251">
        <v>3480</v>
      </c>
      <c r="R10" s="248">
        <v>3455</v>
      </c>
      <c r="S10" s="249">
        <v>3536</v>
      </c>
      <c r="T10" s="249">
        <v>3641</v>
      </c>
      <c r="U10" s="249">
        <v>3728</v>
      </c>
      <c r="V10" s="249">
        <v>3788</v>
      </c>
      <c r="W10" s="249">
        <v>3870</v>
      </c>
      <c r="X10" s="249">
        <v>3944</v>
      </c>
      <c r="Y10" s="249">
        <v>3975</v>
      </c>
      <c r="Z10" s="249">
        <v>4012</v>
      </c>
      <c r="AA10" s="249">
        <v>4062</v>
      </c>
      <c r="AB10" s="249">
        <v>4096</v>
      </c>
      <c r="AC10" s="250" t="s">
        <v>27</v>
      </c>
      <c r="AD10" s="252" t="s">
        <v>27</v>
      </c>
      <c r="AE10" s="237" t="s">
        <v>27</v>
      </c>
      <c r="AF10" s="255" t="s">
        <v>27</v>
      </c>
    </row>
    <row r="11" spans="1:33" s="257" customFormat="1" ht="25.5">
      <c r="A11" s="243" t="s">
        <v>133</v>
      </c>
      <c r="B11" s="234" t="s">
        <v>24</v>
      </c>
      <c r="C11" s="235">
        <v>14.4</v>
      </c>
      <c r="D11" s="236">
        <v>8.1999999999999993</v>
      </c>
      <c r="E11" s="237">
        <v>4.5999999999999996</v>
      </c>
      <c r="F11" s="238">
        <v>3.6</v>
      </c>
      <c r="G11" s="238">
        <v>2.4</v>
      </c>
      <c r="H11" s="238">
        <v>-1.3</v>
      </c>
      <c r="I11" s="238">
        <v>-5.4</v>
      </c>
      <c r="J11" s="238">
        <v>-5.4</v>
      </c>
      <c r="K11" s="238">
        <v>-8.9</v>
      </c>
      <c r="L11" s="238">
        <v>-12.7</v>
      </c>
      <c r="M11" s="238">
        <v>-11.4</v>
      </c>
      <c r="N11" s="238">
        <v>-13.1</v>
      </c>
      <c r="O11" s="238">
        <v>-13.5</v>
      </c>
      <c r="P11" s="239">
        <v>-13.6</v>
      </c>
      <c r="Q11" s="240">
        <f>93.5-100</f>
        <v>-6.5</v>
      </c>
      <c r="R11" s="237">
        <f>82.7-100</f>
        <v>-17.299999999999997</v>
      </c>
      <c r="S11" s="238">
        <f>81.8-100</f>
        <v>-18.200000000000003</v>
      </c>
      <c r="T11" s="238">
        <v>-24.6</v>
      </c>
      <c r="U11" s="238">
        <v>-29.6</v>
      </c>
      <c r="V11" s="238">
        <v>-27.6</v>
      </c>
      <c r="W11" s="238">
        <v>-26.3</v>
      </c>
      <c r="X11" s="238">
        <v>-22.2</v>
      </c>
      <c r="Y11" s="238">
        <v>-19.2</v>
      </c>
      <c r="Z11" s="238">
        <v>-18.600000000000001</v>
      </c>
      <c r="AA11" s="238">
        <v>-12.7</v>
      </c>
      <c r="AB11" s="238">
        <v>-14</v>
      </c>
      <c r="AC11" s="239" t="s">
        <v>27</v>
      </c>
      <c r="AD11" s="241" t="s">
        <v>27</v>
      </c>
      <c r="AE11" s="253">
        <v>-2.7</v>
      </c>
      <c r="AF11" s="245" t="s">
        <v>27</v>
      </c>
      <c r="AG11" s="256"/>
    </row>
    <row r="12" spans="1:33" ht="25.5">
      <c r="A12" s="243" t="s">
        <v>28</v>
      </c>
      <c r="B12" s="234" t="s">
        <v>24</v>
      </c>
      <c r="C12" s="235">
        <v>33.58010068107788</v>
      </c>
      <c r="D12" s="236">
        <v>33.65570599613153</v>
      </c>
      <c r="E12" s="237">
        <f>E19/E9*100</f>
        <v>38.459109567413954</v>
      </c>
      <c r="F12" s="238">
        <f>F19/F9*100</f>
        <v>37.955749454658772</v>
      </c>
      <c r="G12" s="238">
        <v>35.700000000000003</v>
      </c>
      <c r="H12" s="238">
        <v>35.5</v>
      </c>
      <c r="I12" s="238">
        <v>35.5</v>
      </c>
      <c r="J12" s="238">
        <v>33.799999999999997</v>
      </c>
      <c r="K12" s="238">
        <v>34.4</v>
      </c>
      <c r="L12" s="238">
        <v>36.1</v>
      </c>
      <c r="M12" s="238">
        <v>35</v>
      </c>
      <c r="N12" s="238">
        <v>34.700000000000003</v>
      </c>
      <c r="O12" s="238">
        <v>34.5</v>
      </c>
      <c r="P12" s="239">
        <v>30.4</v>
      </c>
      <c r="Q12" s="240">
        <v>30.4</v>
      </c>
      <c r="R12" s="237">
        <v>35.299999999999997</v>
      </c>
      <c r="S12" s="238">
        <v>33.5</v>
      </c>
      <c r="T12" s="238">
        <v>31.5</v>
      </c>
      <c r="U12" s="238">
        <v>30.5</v>
      </c>
      <c r="V12" s="238">
        <v>30.1</v>
      </c>
      <c r="W12" s="238">
        <v>28.3</v>
      </c>
      <c r="X12" s="238">
        <v>27.7</v>
      </c>
      <c r="Y12" s="238">
        <v>29</v>
      </c>
      <c r="Z12" s="238">
        <v>31.7</v>
      </c>
      <c r="AA12" s="238">
        <v>30.4</v>
      </c>
      <c r="AB12" s="238">
        <v>30.6</v>
      </c>
      <c r="AC12" s="239" t="s">
        <v>27</v>
      </c>
      <c r="AD12" s="241" t="s">
        <v>27</v>
      </c>
      <c r="AE12" s="258" t="s">
        <v>265</v>
      </c>
      <c r="AF12" s="259" t="s">
        <v>266</v>
      </c>
    </row>
    <row r="13" spans="1:33" ht="25.5">
      <c r="A13" s="243" t="s">
        <v>29</v>
      </c>
      <c r="B13" s="234" t="s">
        <v>126</v>
      </c>
      <c r="C13" s="235">
        <v>893.702</v>
      </c>
      <c r="D13" s="236">
        <v>808.16700000000003</v>
      </c>
      <c r="E13" s="237">
        <v>748.2</v>
      </c>
      <c r="F13" s="238">
        <v>930.2</v>
      </c>
      <c r="G13" s="238">
        <v>1046.9000000000001</v>
      </c>
      <c r="H13" s="238">
        <v>1008.5</v>
      </c>
      <c r="I13" s="238">
        <v>999.3</v>
      </c>
      <c r="J13" s="238">
        <v>970.7</v>
      </c>
      <c r="K13" s="260">
        <v>1084.8</v>
      </c>
      <c r="L13" s="238">
        <v>1424.4</v>
      </c>
      <c r="M13" s="238">
        <v>1927.7</v>
      </c>
      <c r="N13" s="238">
        <v>2205.7510000000002</v>
      </c>
      <c r="O13" s="238">
        <v>2366.8690000000001</v>
      </c>
      <c r="P13" s="239">
        <v>2436.8000000000002</v>
      </c>
      <c r="Q13" s="240">
        <v>2436.8000000000002</v>
      </c>
      <c r="R13" s="237" t="s">
        <v>30</v>
      </c>
      <c r="S13" s="238" t="s">
        <v>134</v>
      </c>
      <c r="T13" s="238" t="s">
        <v>183</v>
      </c>
      <c r="U13" s="238" t="s">
        <v>192</v>
      </c>
      <c r="V13" s="238" t="s">
        <v>195</v>
      </c>
      <c r="W13" s="238" t="s">
        <v>202</v>
      </c>
      <c r="X13" s="260" t="s">
        <v>228</v>
      </c>
      <c r="Y13" s="238" t="s">
        <v>229</v>
      </c>
      <c r="Z13" s="238" t="s">
        <v>244</v>
      </c>
      <c r="AA13" s="238" t="s">
        <v>257</v>
      </c>
      <c r="AB13" s="238" t="s">
        <v>267</v>
      </c>
      <c r="AC13" s="239" t="s">
        <v>27</v>
      </c>
      <c r="AD13" s="241" t="s">
        <v>27</v>
      </c>
      <c r="AE13" s="253">
        <v>-15</v>
      </c>
      <c r="AF13" s="261" t="s">
        <v>27</v>
      </c>
    </row>
    <row r="14" spans="1:33" ht="15.75">
      <c r="A14" s="243" t="s">
        <v>31</v>
      </c>
      <c r="B14" s="234" t="s">
        <v>126</v>
      </c>
      <c r="C14" s="235">
        <v>2.581</v>
      </c>
      <c r="D14" s="236">
        <v>0.503</v>
      </c>
      <c r="E14" s="237">
        <v>0.219</v>
      </c>
      <c r="F14" s="238">
        <v>6.3E-2</v>
      </c>
      <c r="G14" s="238">
        <v>0.1</v>
      </c>
      <c r="H14" s="238">
        <v>0.2</v>
      </c>
      <c r="I14" s="238">
        <v>2.8</v>
      </c>
      <c r="J14" s="238">
        <v>3</v>
      </c>
      <c r="K14" s="238">
        <v>17.399999999999999</v>
      </c>
      <c r="L14" s="238">
        <v>126.2</v>
      </c>
      <c r="M14" s="238">
        <v>298.10000000000002</v>
      </c>
      <c r="N14" s="238">
        <v>386.12700000000001</v>
      </c>
      <c r="O14" s="238">
        <v>432.8</v>
      </c>
      <c r="P14" s="239">
        <v>463.7</v>
      </c>
      <c r="Q14" s="240">
        <v>463.7</v>
      </c>
      <c r="R14" s="237" t="s">
        <v>32</v>
      </c>
      <c r="S14" s="238" t="s">
        <v>135</v>
      </c>
      <c r="T14" s="238" t="s">
        <v>184</v>
      </c>
      <c r="U14" s="238" t="s">
        <v>193</v>
      </c>
      <c r="V14" s="238" t="s">
        <v>196</v>
      </c>
      <c r="W14" s="238" t="s">
        <v>203</v>
      </c>
      <c r="X14" s="238" t="s">
        <v>230</v>
      </c>
      <c r="Y14" s="238" t="s">
        <v>231</v>
      </c>
      <c r="Z14" s="238" t="s">
        <v>245</v>
      </c>
      <c r="AA14" s="238" t="s">
        <v>258</v>
      </c>
      <c r="AB14" s="238" t="s">
        <v>268</v>
      </c>
      <c r="AC14" s="239" t="s">
        <v>27</v>
      </c>
      <c r="AD14" s="241" t="s">
        <v>27</v>
      </c>
      <c r="AE14" s="253">
        <v>-97.8</v>
      </c>
      <c r="AF14" s="261" t="s">
        <v>27</v>
      </c>
    </row>
    <row r="15" spans="1:33" ht="28.5">
      <c r="A15" s="243" t="s">
        <v>136</v>
      </c>
      <c r="B15" s="234" t="s">
        <v>127</v>
      </c>
      <c r="C15" s="235">
        <v>292.39999999999998</v>
      </c>
      <c r="D15" s="262">
        <v>272.5</v>
      </c>
      <c r="E15" s="237">
        <v>12.3</v>
      </c>
      <c r="F15" s="238">
        <v>7.8</v>
      </c>
      <c r="G15" s="238">
        <v>5</v>
      </c>
      <c r="H15" s="238">
        <v>3.9</v>
      </c>
      <c r="I15" s="238">
        <v>8.6</v>
      </c>
      <c r="J15" s="238">
        <v>8.4</v>
      </c>
      <c r="K15" s="238">
        <v>3.8</v>
      </c>
      <c r="L15" s="238">
        <v>4.5</v>
      </c>
      <c r="M15" s="238">
        <v>2.6</v>
      </c>
      <c r="N15" s="238">
        <v>21.100999999999999</v>
      </c>
      <c r="O15" s="238">
        <v>143.80000000000001</v>
      </c>
      <c r="P15" s="239">
        <v>136.4</v>
      </c>
      <c r="Q15" s="263">
        <v>348.8</v>
      </c>
      <c r="R15" s="237">
        <v>63.4</v>
      </c>
      <c r="S15" s="238">
        <v>37.299999999999997</v>
      </c>
      <c r="T15" s="238">
        <v>27</v>
      </c>
      <c r="U15" s="238">
        <v>40.5</v>
      </c>
      <c r="V15" s="238">
        <v>66.7</v>
      </c>
      <c r="W15" s="238">
        <v>141</v>
      </c>
      <c r="X15" s="238">
        <v>144.9</v>
      </c>
      <c r="Y15" s="238">
        <v>104.8</v>
      </c>
      <c r="Z15" s="238">
        <v>79.599999999999994</v>
      </c>
      <c r="AA15" s="238">
        <v>200.06226899999999</v>
      </c>
      <c r="AB15" s="238">
        <v>577.1</v>
      </c>
      <c r="AC15" s="239">
        <v>863.4</v>
      </c>
      <c r="AD15" s="264">
        <v>2345.9550129999998</v>
      </c>
      <c r="AE15" s="237">
        <f t="shared" ref="AE15:AE18" si="0">AC15/AB15*100-100</f>
        <v>49.61011956333391</v>
      </c>
      <c r="AF15" s="242">
        <f t="shared" ref="AF15:AF18" si="1">AC15/P15*100-100</f>
        <v>532.99120234604095</v>
      </c>
    </row>
    <row r="16" spans="1:33" ht="18.75" customHeight="1">
      <c r="A16" s="243" t="s">
        <v>116</v>
      </c>
      <c r="B16" s="265" t="s">
        <v>26</v>
      </c>
      <c r="C16" s="266">
        <v>142.5</v>
      </c>
      <c r="D16" s="262">
        <v>124</v>
      </c>
      <c r="E16" s="267">
        <v>203</v>
      </c>
      <c r="F16" s="268">
        <v>135.4</v>
      </c>
      <c r="G16" s="268">
        <v>88.4</v>
      </c>
      <c r="H16" s="268">
        <v>71.599999999999994</v>
      </c>
      <c r="I16" s="268">
        <v>66.7</v>
      </c>
      <c r="J16" s="268">
        <v>71.7</v>
      </c>
      <c r="K16" s="268">
        <v>72.900000000000006</v>
      </c>
      <c r="L16" s="268">
        <v>75.2</v>
      </c>
      <c r="M16" s="268">
        <v>84.7</v>
      </c>
      <c r="N16" s="268">
        <v>218.4</v>
      </c>
      <c r="O16" s="268">
        <v>311.7</v>
      </c>
      <c r="P16" s="242">
        <v>335.3</v>
      </c>
      <c r="Q16" s="263">
        <v>144.6</v>
      </c>
      <c r="R16" s="267">
        <v>354.2</v>
      </c>
      <c r="S16" s="268">
        <v>326.39999999999998</v>
      </c>
      <c r="T16" s="268">
        <v>273.89999999999998</v>
      </c>
      <c r="U16" s="268">
        <v>335.2</v>
      </c>
      <c r="V16" s="268">
        <v>267.60000000000002</v>
      </c>
      <c r="W16" s="268">
        <v>205.2</v>
      </c>
      <c r="X16" s="268">
        <v>212.8</v>
      </c>
      <c r="Y16" s="268">
        <v>190.9</v>
      </c>
      <c r="Z16" s="268">
        <v>143.80000000000001</v>
      </c>
      <c r="AA16" s="268">
        <v>321.3</v>
      </c>
      <c r="AB16" s="268">
        <v>771.5</v>
      </c>
      <c r="AC16" s="242">
        <v>1090.9000000000001</v>
      </c>
      <c r="AD16" s="264">
        <f>AVERAGE(R16:AC16)</f>
        <v>374.47500000000008</v>
      </c>
      <c r="AE16" s="237">
        <f t="shared" si="0"/>
        <v>41.399870382372001</v>
      </c>
      <c r="AF16" s="242">
        <f t="shared" si="1"/>
        <v>225.35043244855353</v>
      </c>
    </row>
    <row r="17" spans="1:34" ht="25.5">
      <c r="A17" s="243" t="s">
        <v>34</v>
      </c>
      <c r="B17" s="234" t="s">
        <v>26</v>
      </c>
      <c r="C17" s="269">
        <v>966.8</v>
      </c>
      <c r="D17" s="270">
        <v>1124.9000000000001</v>
      </c>
      <c r="E17" s="248">
        <v>1154</v>
      </c>
      <c r="F17" s="249">
        <v>1128</v>
      </c>
      <c r="G17" s="249">
        <v>1252</v>
      </c>
      <c r="H17" s="249">
        <v>1150</v>
      </c>
      <c r="I17" s="249">
        <v>1161</v>
      </c>
      <c r="J17" s="249">
        <v>1145</v>
      </c>
      <c r="K17" s="249">
        <v>1201</v>
      </c>
      <c r="L17" s="249">
        <v>1185</v>
      </c>
      <c r="M17" s="249">
        <v>1154</v>
      </c>
      <c r="N17" s="249">
        <v>1199</v>
      </c>
      <c r="O17" s="249">
        <v>1182</v>
      </c>
      <c r="P17" s="250">
        <v>1232</v>
      </c>
      <c r="Q17" s="271">
        <v>1178.5999999999999</v>
      </c>
      <c r="R17" s="248">
        <v>1252</v>
      </c>
      <c r="S17" s="249">
        <v>1206</v>
      </c>
      <c r="T17" s="249">
        <v>1288</v>
      </c>
      <c r="U17" s="249">
        <v>1196</v>
      </c>
      <c r="V17" s="249">
        <v>1219</v>
      </c>
      <c r="W17" s="249">
        <v>1221</v>
      </c>
      <c r="X17" s="249">
        <v>1270</v>
      </c>
      <c r="Y17" s="249">
        <v>1260</v>
      </c>
      <c r="Z17" s="249">
        <v>1378</v>
      </c>
      <c r="AA17" s="249">
        <v>1373</v>
      </c>
      <c r="AB17" s="249">
        <v>1357</v>
      </c>
      <c r="AC17" s="250">
        <v>1444</v>
      </c>
      <c r="AD17" s="272">
        <v>1289</v>
      </c>
      <c r="AE17" s="237">
        <f t="shared" si="0"/>
        <v>6.4112011790714831</v>
      </c>
      <c r="AF17" s="242">
        <f t="shared" si="1"/>
        <v>17.20779220779221</v>
      </c>
    </row>
    <row r="18" spans="1:34" ht="15.75">
      <c r="A18" s="243" t="s">
        <v>117</v>
      </c>
      <c r="B18" s="234" t="s">
        <v>26</v>
      </c>
      <c r="C18" s="269">
        <v>1095</v>
      </c>
      <c r="D18" s="273">
        <v>1176</v>
      </c>
      <c r="E18" s="248">
        <v>1176</v>
      </c>
      <c r="F18" s="249">
        <v>1176</v>
      </c>
      <c r="G18" s="249">
        <v>1176</v>
      </c>
      <c r="H18" s="249">
        <v>1176</v>
      </c>
      <c r="I18" s="249">
        <v>1176</v>
      </c>
      <c r="J18" s="249">
        <v>1176</v>
      </c>
      <c r="K18" s="249">
        <v>1176</v>
      </c>
      <c r="L18" s="249">
        <v>1176</v>
      </c>
      <c r="M18" s="249">
        <v>1176</v>
      </c>
      <c r="N18" s="249">
        <v>1176</v>
      </c>
      <c r="O18" s="249">
        <v>1176</v>
      </c>
      <c r="P18" s="250">
        <v>1176</v>
      </c>
      <c r="Q18" s="251">
        <v>1176</v>
      </c>
      <c r="R18" s="248">
        <v>1176</v>
      </c>
      <c r="S18" s="249">
        <v>1176</v>
      </c>
      <c r="T18" s="249">
        <v>1176</v>
      </c>
      <c r="U18" s="249">
        <v>1176</v>
      </c>
      <c r="V18" s="249">
        <v>1176</v>
      </c>
      <c r="W18" s="249">
        <v>1176</v>
      </c>
      <c r="X18" s="249">
        <v>1176</v>
      </c>
      <c r="Y18" s="249">
        <v>1176</v>
      </c>
      <c r="Z18" s="249">
        <v>1330</v>
      </c>
      <c r="AA18" s="249">
        <v>1330</v>
      </c>
      <c r="AB18" s="249">
        <v>1330</v>
      </c>
      <c r="AC18" s="250">
        <v>1330</v>
      </c>
      <c r="AD18" s="252">
        <v>1330</v>
      </c>
      <c r="AE18" s="237">
        <f t="shared" si="0"/>
        <v>0</v>
      </c>
      <c r="AF18" s="242">
        <f t="shared" si="1"/>
        <v>13.095238095238088</v>
      </c>
    </row>
    <row r="19" spans="1:34" ht="15.75" thickBot="1">
      <c r="A19" s="274" t="s">
        <v>35</v>
      </c>
      <c r="B19" s="275" t="s">
        <v>26</v>
      </c>
      <c r="C19" s="276">
        <v>1134</v>
      </c>
      <c r="D19" s="277">
        <v>1218</v>
      </c>
      <c r="E19" s="278">
        <v>1218</v>
      </c>
      <c r="F19" s="279">
        <v>1218</v>
      </c>
      <c r="G19" s="279">
        <v>1218</v>
      </c>
      <c r="H19" s="279">
        <v>1218</v>
      </c>
      <c r="I19" s="279">
        <v>1218</v>
      </c>
      <c r="J19" s="279">
        <v>1218</v>
      </c>
      <c r="K19" s="279">
        <v>1218</v>
      </c>
      <c r="L19" s="279">
        <v>1218</v>
      </c>
      <c r="M19" s="279">
        <v>1218</v>
      </c>
      <c r="N19" s="279">
        <v>1218</v>
      </c>
      <c r="O19" s="279">
        <v>1218</v>
      </c>
      <c r="P19" s="280">
        <v>1218</v>
      </c>
      <c r="Q19" s="281">
        <v>1218</v>
      </c>
      <c r="R19" s="278">
        <v>1218</v>
      </c>
      <c r="S19" s="279">
        <v>1218</v>
      </c>
      <c r="T19" s="279">
        <v>1218</v>
      </c>
      <c r="U19" s="279">
        <v>1218</v>
      </c>
      <c r="V19" s="279">
        <v>1218</v>
      </c>
      <c r="W19" s="279">
        <v>1218</v>
      </c>
      <c r="X19" s="279">
        <v>1218</v>
      </c>
      <c r="Y19" s="279">
        <v>1218</v>
      </c>
      <c r="Z19" s="279">
        <v>1378</v>
      </c>
      <c r="AA19" s="279">
        <v>1378</v>
      </c>
      <c r="AB19" s="279">
        <v>1378</v>
      </c>
      <c r="AC19" s="280">
        <v>1378</v>
      </c>
      <c r="AD19" s="282">
        <v>1378</v>
      </c>
      <c r="AE19" s="283">
        <f>AC19/AB19*100-100</f>
        <v>0</v>
      </c>
      <c r="AF19" s="284">
        <f>AC19/P19*100-100</f>
        <v>13.136288998357969</v>
      </c>
    </row>
    <row r="20" spans="1:34" ht="3" customHeight="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</row>
    <row r="21" spans="1:34">
      <c r="A21" s="430" t="s">
        <v>36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86"/>
      <c r="AF21" s="286"/>
    </row>
    <row r="22" spans="1:34" ht="4.5" customHeight="1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</row>
    <row r="23" spans="1:34" ht="16.5">
      <c r="A23" s="431" t="s">
        <v>118</v>
      </c>
      <c r="B23" s="431"/>
      <c r="C23" s="431"/>
      <c r="D23" s="431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8"/>
      <c r="AF23" s="288"/>
    </row>
    <row r="24" spans="1:34" ht="16.5">
      <c r="A24" s="432" t="s">
        <v>119</v>
      </c>
      <c r="B24" s="432"/>
      <c r="C24" s="432"/>
      <c r="D24" s="432"/>
      <c r="E24" s="432"/>
      <c r="F24" s="432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H24" s="291"/>
    </row>
    <row r="25" spans="1:34" ht="16.5">
      <c r="A25" s="432" t="s">
        <v>246</v>
      </c>
      <c r="B25" s="432"/>
      <c r="C25" s="432"/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432"/>
      <c r="O25" s="432"/>
      <c r="P25" s="432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H25" s="291"/>
    </row>
    <row r="26" spans="1:34" ht="16.5">
      <c r="A26" s="434" t="s">
        <v>120</v>
      </c>
      <c r="B26" s="432"/>
      <c r="C26" s="432"/>
      <c r="D26" s="432"/>
      <c r="E26" s="432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H26" s="291"/>
    </row>
    <row r="27" spans="1:34" ht="16.5">
      <c r="A27" s="414" t="s">
        <v>247</v>
      </c>
      <c r="B27" s="415"/>
      <c r="C27" s="415"/>
      <c r="D27" s="415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</row>
    <row r="28" spans="1:34" ht="16.5">
      <c r="A28" s="292" t="s">
        <v>248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</row>
    <row r="29" spans="1:34" ht="16.5">
      <c r="A29" s="293" t="s">
        <v>185</v>
      </c>
    </row>
  </sheetData>
  <mergeCells count="16">
    <mergeCell ref="A27:D27"/>
    <mergeCell ref="A1:AF1"/>
    <mergeCell ref="A2:A3"/>
    <mergeCell ref="B2:B3"/>
    <mergeCell ref="C2:C3"/>
    <mergeCell ref="D2:D3"/>
    <mergeCell ref="E2:P2"/>
    <mergeCell ref="Q2:Q3"/>
    <mergeCell ref="R2:AC2"/>
    <mergeCell ref="AD2:AD3"/>
    <mergeCell ref="AE2:AF2"/>
    <mergeCell ref="A21:S21"/>
    <mergeCell ref="A23:S23"/>
    <mergeCell ref="A24:F24"/>
    <mergeCell ref="A25:AF25"/>
    <mergeCell ref="A26:E26"/>
  </mergeCells>
  <pageMargins left="0.7" right="0.7" top="0.78333333333333333" bottom="0.93971631205673756" header="0.49404761904761907" footer="0.49202127659574468"/>
  <pageSetup paperSize="9" scale="74" orientation="landscape" horizontalDpi="4294967294" r:id="rId1"/>
  <headerFooter>
    <oddHeader>&amp;L&amp;"Times New Roman,звичайний"&amp;12&amp;K8CBA97Макроекономічний та монетарний огляд  &amp;R&amp;"Times New Roman,звичайний"&amp;12&amp;K8CBA97Січень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colBreaks count="1" manualBreakCount="1">
    <brk id="1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70"/>
  <sheetViews>
    <sheetView showGridLines="0" view="pageLayout" zoomScale="112" zoomScaleNormal="115" zoomScaleSheetLayoutView="100" zoomScalePageLayoutView="112" workbookViewId="0">
      <selection activeCell="N41" sqref="N41"/>
    </sheetView>
  </sheetViews>
  <sheetFormatPr defaultColWidth="9.140625" defaultRowHeight="11.25"/>
  <cols>
    <col min="1" max="1" width="1.42578125" style="74" customWidth="1"/>
    <col min="2" max="2" width="41" style="74" customWidth="1"/>
    <col min="3" max="4" width="6.28515625" style="74" customWidth="1"/>
    <col min="5" max="9" width="6.42578125" style="74" customWidth="1"/>
    <col min="10" max="10" width="5.140625" style="76" customWidth="1"/>
    <col min="11" max="11" width="10.85546875" style="75" bestFit="1" customWidth="1"/>
    <col min="12" max="13" width="9.5703125" style="75" bestFit="1" customWidth="1"/>
    <col min="14" max="48" width="9.140625" style="75"/>
    <col min="49" max="16384" width="9.140625" style="74"/>
  </cols>
  <sheetData>
    <row r="1" spans="1:48" ht="3" customHeight="1"/>
    <row r="2" spans="1:48" ht="21.75" customHeight="1">
      <c r="A2" s="110"/>
      <c r="B2" s="458" t="s">
        <v>170</v>
      </c>
      <c r="C2" s="459"/>
      <c r="D2" s="459"/>
      <c r="E2" s="459"/>
      <c r="F2" s="459"/>
      <c r="G2" s="459"/>
      <c r="H2" s="459"/>
      <c r="I2" s="460"/>
      <c r="J2" s="113"/>
    </row>
    <row r="3" spans="1:48" s="111" customFormat="1" ht="2.25" customHeight="1">
      <c r="B3" s="135"/>
      <c r="I3" s="134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</row>
    <row r="4" spans="1:48" s="82" customFormat="1" ht="11.25" customHeight="1">
      <c r="A4" s="110"/>
      <c r="B4" s="443" t="s">
        <v>69</v>
      </c>
      <c r="C4" s="446">
        <v>2013</v>
      </c>
      <c r="D4" s="448">
        <v>2014</v>
      </c>
      <c r="E4" s="450">
        <v>2015</v>
      </c>
      <c r="F4" s="452">
        <v>2014</v>
      </c>
      <c r="G4" s="454">
        <v>2015</v>
      </c>
      <c r="H4" s="454">
        <v>2014</v>
      </c>
      <c r="I4" s="456">
        <v>2015</v>
      </c>
      <c r="J4" s="83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</row>
    <row r="5" spans="1:48" s="82" customFormat="1" ht="11.25" customHeight="1">
      <c r="A5" s="110"/>
      <c r="B5" s="444"/>
      <c r="C5" s="447"/>
      <c r="D5" s="449"/>
      <c r="E5" s="451"/>
      <c r="F5" s="453"/>
      <c r="G5" s="455"/>
      <c r="H5" s="455"/>
      <c r="I5" s="457"/>
      <c r="J5" s="83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</row>
    <row r="6" spans="1:48" s="82" customFormat="1" ht="12" customHeight="1">
      <c r="A6" s="110"/>
      <c r="B6" s="445"/>
      <c r="C6" s="435" t="s">
        <v>168</v>
      </c>
      <c r="D6" s="436"/>
      <c r="E6" s="437"/>
      <c r="F6" s="109" t="s">
        <v>167</v>
      </c>
      <c r="G6" s="108"/>
      <c r="H6" s="438" t="s">
        <v>38</v>
      </c>
      <c r="I6" s="439"/>
      <c r="J6" s="107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</row>
    <row r="7" spans="1:48" s="82" customFormat="1" ht="12.75">
      <c r="A7" s="74"/>
      <c r="B7" s="133" t="s">
        <v>166</v>
      </c>
      <c r="C7" s="97">
        <v>442.78868929069</v>
      </c>
      <c r="D7" s="209">
        <v>456.06732354627997</v>
      </c>
      <c r="E7" s="294">
        <v>651.96625438630019</v>
      </c>
      <c r="F7" s="295">
        <f>F8+F14+F15</f>
        <v>100</v>
      </c>
      <c r="G7" s="186">
        <f>G8+G14+G15</f>
        <v>100.00000000000001</v>
      </c>
      <c r="H7" s="296">
        <f>D7/C7*100-100</f>
        <v>2.9988648257617427</v>
      </c>
      <c r="I7" s="297">
        <f>E7/D7*100-100</f>
        <v>42.953950157348032</v>
      </c>
      <c r="J7" s="104"/>
      <c r="K7" s="208"/>
      <c r="L7" s="203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</row>
    <row r="8" spans="1:48" s="82" customFormat="1" ht="12.75">
      <c r="A8" s="74"/>
      <c r="B8" s="132" t="s">
        <v>176</v>
      </c>
      <c r="C8" s="99">
        <v>353.96812170214997</v>
      </c>
      <c r="D8" s="87">
        <v>367.51193112837001</v>
      </c>
      <c r="E8" s="100">
        <v>507.63589967881012</v>
      </c>
      <c r="F8" s="99">
        <f t="shared" ref="F8:G11" si="0">D8/D$7*100</f>
        <v>80.582824542367433</v>
      </c>
      <c r="G8" s="100">
        <f t="shared" si="0"/>
        <v>77.862296746731303</v>
      </c>
      <c r="H8" s="99">
        <f t="shared" ref="H8:I15" si="1">D8/C8*100-100</f>
        <v>3.8262794290884159</v>
      </c>
      <c r="I8" s="131">
        <f t="shared" si="1"/>
        <v>38.127733192285262</v>
      </c>
      <c r="J8" s="104"/>
      <c r="K8" s="208"/>
      <c r="L8" s="203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</row>
    <row r="9" spans="1:48" s="82" customFormat="1" ht="12.75">
      <c r="A9" s="74"/>
      <c r="B9" s="130" t="s">
        <v>165</v>
      </c>
      <c r="C9" s="99">
        <v>72.151072383040002</v>
      </c>
      <c r="D9" s="87">
        <v>75.202945342389995</v>
      </c>
      <c r="E9" s="100">
        <v>99.983173983160015</v>
      </c>
      <c r="F9" s="99">
        <f t="shared" si="0"/>
        <v>16.489439488369459</v>
      </c>
      <c r="G9" s="100">
        <f t="shared" si="0"/>
        <v>15.335636363154222</v>
      </c>
      <c r="H9" s="99">
        <f t="shared" si="1"/>
        <v>4.2298372824565007</v>
      </c>
      <c r="I9" s="131">
        <f t="shared" si="1"/>
        <v>32.95114111282291</v>
      </c>
      <c r="J9" s="106"/>
      <c r="K9" s="208"/>
      <c r="L9" s="203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</row>
    <row r="10" spans="1:48" s="82" customFormat="1" ht="12.75">
      <c r="A10" s="74"/>
      <c r="B10" s="130" t="s">
        <v>164</v>
      </c>
      <c r="C10" s="99">
        <v>54.993846384390011</v>
      </c>
      <c r="D10" s="87">
        <v>40.201485679200005</v>
      </c>
      <c r="E10" s="100">
        <v>39.05316864612</v>
      </c>
      <c r="F10" s="99">
        <f t="shared" si="0"/>
        <v>8.8148138670848031</v>
      </c>
      <c r="G10" s="100">
        <f t="shared" si="0"/>
        <v>5.9900598203324167</v>
      </c>
      <c r="H10" s="99">
        <f t="shared" si="1"/>
        <v>-26.89821075942929</v>
      </c>
      <c r="I10" s="131">
        <f t="shared" si="1"/>
        <v>-2.856404467843177</v>
      </c>
      <c r="J10" s="105"/>
      <c r="K10" s="208"/>
      <c r="L10" s="203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</row>
    <row r="11" spans="1:48" s="82" customFormat="1" ht="12.75">
      <c r="A11" s="74"/>
      <c r="B11" s="130" t="s">
        <v>163</v>
      </c>
      <c r="C11" s="99">
        <v>128.26930791498</v>
      </c>
      <c r="D11" s="87">
        <v>139.02425885480002</v>
      </c>
      <c r="E11" s="100">
        <v>178.45238521014002</v>
      </c>
      <c r="F11" s="99">
        <f t="shared" si="0"/>
        <v>30.483275533484338</v>
      </c>
      <c r="G11" s="100">
        <f t="shared" si="0"/>
        <v>27.371414395997895</v>
      </c>
      <c r="H11" s="99">
        <f t="shared" si="1"/>
        <v>8.3846643555203855</v>
      </c>
      <c r="I11" s="131">
        <f t="shared" si="1"/>
        <v>28.360608918274892</v>
      </c>
      <c r="J11" s="105"/>
      <c r="K11" s="208"/>
      <c r="L11" s="203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</row>
    <row r="12" spans="1:48" s="82" customFormat="1" ht="12.75">
      <c r="A12" s="74"/>
      <c r="B12" s="130" t="s">
        <v>162</v>
      </c>
      <c r="C12" s="99">
        <v>-53.447576662279999</v>
      </c>
      <c r="D12" s="87">
        <v>-50.216250269029999</v>
      </c>
      <c r="E12" s="100">
        <v>-68.40529544156</v>
      </c>
      <c r="F12" s="99" t="s">
        <v>27</v>
      </c>
      <c r="G12" s="100" t="s">
        <v>27</v>
      </c>
      <c r="H12" s="99">
        <f t="shared" si="1"/>
        <v>-6.0457865352209268</v>
      </c>
      <c r="I12" s="131">
        <f t="shared" si="1"/>
        <v>36.221432454799952</v>
      </c>
      <c r="J12" s="105"/>
      <c r="K12" s="208"/>
      <c r="L12" s="203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</row>
    <row r="13" spans="1:48" s="82" customFormat="1" ht="12.75">
      <c r="A13" s="74"/>
      <c r="B13" s="130" t="s">
        <v>161</v>
      </c>
      <c r="C13" s="99">
        <v>36.668186774410003</v>
      </c>
      <c r="D13" s="87">
        <v>45.099574891519993</v>
      </c>
      <c r="E13" s="100">
        <v>70.795226404149986</v>
      </c>
      <c r="F13" s="99">
        <f t="shared" ref="F13:G15" si="2">D13/D$7*100</f>
        <v>9.8887976759298475</v>
      </c>
      <c r="G13" s="100">
        <f t="shared" si="2"/>
        <v>10.858725574806009</v>
      </c>
      <c r="H13" s="99">
        <f t="shared" si="1"/>
        <v>22.993741602172932</v>
      </c>
      <c r="I13" s="131">
        <f t="shared" si="1"/>
        <v>56.975374101500705</v>
      </c>
      <c r="J13" s="105"/>
      <c r="K13" s="208"/>
      <c r="L13" s="203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</row>
    <row r="14" spans="1:48" s="82" customFormat="1" ht="12.75">
      <c r="A14" s="74"/>
      <c r="B14" s="132" t="s">
        <v>160</v>
      </c>
      <c r="C14" s="99">
        <v>84.981018896669994</v>
      </c>
      <c r="D14" s="87">
        <v>80.612762657990004</v>
      </c>
      <c r="E14" s="100">
        <v>140.08969874593996</v>
      </c>
      <c r="F14" s="99">
        <f t="shared" si="2"/>
        <v>17.675627806693704</v>
      </c>
      <c r="G14" s="100">
        <f t="shared" si="2"/>
        <v>21.487262232277228</v>
      </c>
      <c r="H14" s="99">
        <f t="shared" si="1"/>
        <v>-5.1402728460945326</v>
      </c>
      <c r="I14" s="131">
        <f t="shared" si="1"/>
        <v>73.781041769140813</v>
      </c>
      <c r="J14" s="104"/>
      <c r="K14" s="208"/>
      <c r="L14" s="203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</row>
    <row r="15" spans="1:48" s="82" customFormat="1" ht="12.75">
      <c r="A15" s="74"/>
      <c r="B15" s="132" t="s">
        <v>159</v>
      </c>
      <c r="C15" s="99">
        <f>C7-C8-C14</f>
        <v>3.8395486918700357</v>
      </c>
      <c r="D15" s="87">
        <f>D7-D8-D14</f>
        <v>7.9426297599199529</v>
      </c>
      <c r="E15" s="100">
        <f>(E7-E8-E14)</f>
        <v>4.240655961550118</v>
      </c>
      <c r="F15" s="99">
        <f t="shared" si="2"/>
        <v>1.7415476509388566</v>
      </c>
      <c r="G15" s="100">
        <f t="shared" si="2"/>
        <v>0.6504410209914735</v>
      </c>
      <c r="H15" s="99">
        <f t="shared" si="1"/>
        <v>106.86362896602643</v>
      </c>
      <c r="I15" s="131">
        <f t="shared" si="1"/>
        <v>-46.60891808215348</v>
      </c>
      <c r="J15" s="87"/>
      <c r="K15" s="208"/>
      <c r="L15" s="203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</row>
    <row r="16" spans="1:48" s="82" customFormat="1" ht="3.75" customHeight="1">
      <c r="A16" s="74"/>
      <c r="B16" s="132"/>
      <c r="C16" s="99"/>
      <c r="D16" s="87"/>
      <c r="E16" s="100"/>
      <c r="F16" s="99"/>
      <c r="G16" s="100"/>
      <c r="H16" s="99"/>
      <c r="I16" s="131"/>
      <c r="J16" s="87"/>
      <c r="K16" s="198"/>
      <c r="L16" s="203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</row>
    <row r="17" spans="1:48" s="82" customFormat="1" ht="12.75">
      <c r="A17" s="74"/>
      <c r="B17" s="133" t="s">
        <v>158</v>
      </c>
      <c r="C17" s="97">
        <v>505.84380962140006</v>
      </c>
      <c r="D17" s="209">
        <v>523.12569783725996</v>
      </c>
      <c r="E17" s="98">
        <v>679.79351438944991</v>
      </c>
      <c r="F17" s="298">
        <f>F19+F20+F21+F23+F24+F25+F26+F22</f>
        <v>100</v>
      </c>
      <c r="G17" s="168">
        <f>G19+G20+G21+G23+G24+G25+G26+G22</f>
        <v>100</v>
      </c>
      <c r="H17" s="97">
        <f>D17/C17*100-100</f>
        <v>3.4164475055639372</v>
      </c>
      <c r="I17" s="200">
        <f>E17/D17*100-100</f>
        <v>29.948407658024877</v>
      </c>
      <c r="J17" s="103"/>
      <c r="K17" s="208"/>
      <c r="L17" s="203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</row>
    <row r="18" spans="1:48" s="82" customFormat="1" ht="12.75">
      <c r="A18" s="74"/>
      <c r="B18" s="129" t="s">
        <v>157</v>
      </c>
      <c r="C18" s="102"/>
      <c r="E18" s="89"/>
      <c r="F18" s="299"/>
      <c r="G18" s="89"/>
      <c r="H18" s="299"/>
      <c r="I18" s="300"/>
      <c r="J18" s="84"/>
      <c r="K18" s="198"/>
      <c r="L18" s="203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</row>
    <row r="19" spans="1:48" s="82" customFormat="1" ht="12.75">
      <c r="A19" s="74"/>
      <c r="B19" s="130" t="s">
        <v>156</v>
      </c>
      <c r="C19" s="99">
        <v>61.702225567749998</v>
      </c>
      <c r="D19" s="87">
        <v>76.845869046000018</v>
      </c>
      <c r="E19" s="100">
        <v>117.62202322792</v>
      </c>
      <c r="F19" s="99">
        <f t="shared" ref="F19:G26" si="3">D19/D$17*100</f>
        <v>14.689752264838294</v>
      </c>
      <c r="G19" s="100">
        <f t="shared" si="3"/>
        <v>17.30261038656144</v>
      </c>
      <c r="H19" s="99">
        <f>D19/C19*100-100</f>
        <v>24.543107382118762</v>
      </c>
      <c r="I19" s="131">
        <f t="shared" ref="I19:I30" si="4">E19/D19*100-100</f>
        <v>53.062259153463827</v>
      </c>
      <c r="J19" s="101"/>
      <c r="K19" s="208"/>
      <c r="L19" s="203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</row>
    <row r="20" spans="1:48" s="82" customFormat="1" ht="12.75">
      <c r="A20" s="74"/>
      <c r="B20" s="130" t="s">
        <v>155</v>
      </c>
      <c r="C20" s="99">
        <v>14.84436156608</v>
      </c>
      <c r="D20" s="87">
        <v>27.365463997920003</v>
      </c>
      <c r="E20" s="100">
        <v>52.015602628660005</v>
      </c>
      <c r="F20" s="99">
        <f t="shared" si="3"/>
        <v>5.2311450404856945</v>
      </c>
      <c r="G20" s="100">
        <f t="shared" si="3"/>
        <v>7.6516768000320399</v>
      </c>
      <c r="H20" s="99">
        <f t="shared" ref="H20:H30" si="5">D20/C20*100-100</f>
        <v>84.349214859137192</v>
      </c>
      <c r="I20" s="131">
        <f t="shared" si="4"/>
        <v>90.077546767025808</v>
      </c>
      <c r="J20" s="101"/>
      <c r="K20" s="208"/>
      <c r="L20" s="203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</row>
    <row r="21" spans="1:48" s="82" customFormat="1" ht="27.75" customHeight="1">
      <c r="A21" s="74"/>
      <c r="B21" s="130" t="s">
        <v>154</v>
      </c>
      <c r="C21" s="99">
        <v>39.409249484199997</v>
      </c>
      <c r="D21" s="87">
        <v>44.864567287569983</v>
      </c>
      <c r="E21" s="100">
        <v>54.920858230349999</v>
      </c>
      <c r="F21" s="99">
        <f t="shared" si="3"/>
        <v>8.5762499286599709</v>
      </c>
      <c r="G21" s="100">
        <f t="shared" si="3"/>
        <v>8.0790500450238412</v>
      </c>
      <c r="H21" s="99">
        <f t="shared" si="5"/>
        <v>13.842734573154303</v>
      </c>
      <c r="I21" s="131">
        <f t="shared" si="4"/>
        <v>22.414773062051083</v>
      </c>
      <c r="J21" s="101"/>
      <c r="K21" s="208"/>
      <c r="L21" s="203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</row>
    <row r="22" spans="1:48" s="82" customFormat="1" ht="13.5" customHeight="1">
      <c r="A22" s="74"/>
      <c r="B22" s="130" t="s">
        <v>153</v>
      </c>
      <c r="C22" s="99">
        <v>50.757829192559996</v>
      </c>
      <c r="D22" s="87">
        <v>43.637572596489996</v>
      </c>
      <c r="E22" s="100">
        <v>56.257439203410001</v>
      </c>
      <c r="F22" s="99">
        <f t="shared" si="3"/>
        <v>8.341699285066527</v>
      </c>
      <c r="G22" s="100">
        <f t="shared" si="3"/>
        <v>8.2756657738838673</v>
      </c>
      <c r="H22" s="99">
        <f t="shared" si="5"/>
        <v>-14.027898177161759</v>
      </c>
      <c r="I22" s="131">
        <f t="shared" si="4"/>
        <v>28.919726410114521</v>
      </c>
      <c r="J22" s="101"/>
      <c r="K22" s="208"/>
      <c r="L22" s="203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</row>
    <row r="23" spans="1:48" s="82" customFormat="1" ht="12.75">
      <c r="A23" s="74"/>
      <c r="B23" s="130" t="s">
        <v>152</v>
      </c>
      <c r="C23" s="99">
        <v>61.568770900609998</v>
      </c>
      <c r="D23" s="87">
        <v>57.150071128659995</v>
      </c>
      <c r="E23" s="100">
        <v>70.991409550249998</v>
      </c>
      <c r="F23" s="99">
        <f t="shared" si="3"/>
        <v>10.924730206322019</v>
      </c>
      <c r="G23" s="100">
        <f t="shared" si="3"/>
        <v>10.443084267141069</v>
      </c>
      <c r="H23" s="99">
        <f t="shared" si="5"/>
        <v>-7.1768523349005591</v>
      </c>
      <c r="I23" s="131">
        <f t="shared" si="4"/>
        <v>24.219284680205334</v>
      </c>
      <c r="J23" s="87"/>
      <c r="K23" s="208"/>
      <c r="L23" s="20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</row>
    <row r="24" spans="1:48" s="82" customFormat="1" ht="12.75">
      <c r="A24" s="74"/>
      <c r="B24" s="130" t="s">
        <v>151</v>
      </c>
      <c r="C24" s="99">
        <v>105.53870162811002</v>
      </c>
      <c r="D24" s="87">
        <v>100.10953396687</v>
      </c>
      <c r="E24" s="100">
        <v>114.18828295328998</v>
      </c>
      <c r="F24" s="99">
        <f t="shared" si="3"/>
        <v>19.136802948268322</v>
      </c>
      <c r="G24" s="100">
        <f t="shared" si="3"/>
        <v>16.797495200560586</v>
      </c>
      <c r="H24" s="99">
        <f t="shared" si="5"/>
        <v>-5.1442433699544097</v>
      </c>
      <c r="I24" s="131">
        <f t="shared" si="4"/>
        <v>14.063344846934527</v>
      </c>
      <c r="J24" s="87"/>
      <c r="K24" s="208"/>
      <c r="L24" s="203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</row>
    <row r="25" spans="1:48" s="82" customFormat="1" ht="14.25" customHeight="1">
      <c r="A25" s="74"/>
      <c r="B25" s="130" t="s">
        <v>150</v>
      </c>
      <c r="C25" s="99">
        <v>145.06260670796001</v>
      </c>
      <c r="D25" s="87">
        <v>138.00468334570002</v>
      </c>
      <c r="E25" s="100">
        <v>176.33979148059001</v>
      </c>
      <c r="F25" s="99">
        <f t="shared" si="3"/>
        <v>26.380788387236166</v>
      </c>
      <c r="G25" s="100">
        <f t="shared" si="3"/>
        <v>25.940199155763928</v>
      </c>
      <c r="H25" s="99">
        <f t="shared" si="5"/>
        <v>-4.8654326035027111</v>
      </c>
      <c r="I25" s="131">
        <f t="shared" si="4"/>
        <v>27.778121151773533</v>
      </c>
      <c r="J25" s="87"/>
      <c r="K25" s="208"/>
      <c r="L25" s="203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</row>
    <row r="26" spans="1:48" s="82" customFormat="1" ht="12.75">
      <c r="A26" s="74"/>
      <c r="B26" s="130" t="s">
        <v>149</v>
      </c>
      <c r="C26" s="99">
        <f>C17-C19-C20-C21-C23-C24-C25-C22</f>
        <v>26.960064574130001</v>
      </c>
      <c r="D26" s="87">
        <f>D17-D19-D20-D21-D23-D24-D25-D22</f>
        <v>35.147936468049956</v>
      </c>
      <c r="E26" s="100">
        <f>(E17-E19-E20-E21-E23-E24-E25-E22)</f>
        <v>37.458107114979953</v>
      </c>
      <c r="F26" s="99">
        <f t="shared" si="3"/>
        <v>6.7188319391230111</v>
      </c>
      <c r="G26" s="100">
        <f t="shared" si="3"/>
        <v>5.5102183710332389</v>
      </c>
      <c r="H26" s="99">
        <f t="shared" si="5"/>
        <v>30.370371967791101</v>
      </c>
      <c r="I26" s="131">
        <f t="shared" si="4"/>
        <v>6.5727063352068598</v>
      </c>
      <c r="J26" s="87"/>
      <c r="K26" s="208"/>
      <c r="L26" s="203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</row>
    <row r="27" spans="1:48" s="82" customFormat="1" ht="12.75">
      <c r="A27" s="74"/>
      <c r="B27" s="129" t="s">
        <v>148</v>
      </c>
      <c r="C27" s="99"/>
      <c r="D27" s="87"/>
      <c r="E27" s="100"/>
      <c r="F27" s="99"/>
      <c r="G27" s="100"/>
      <c r="H27" s="99"/>
      <c r="I27" s="131"/>
      <c r="J27" s="87"/>
      <c r="K27" s="198"/>
      <c r="L27" s="203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</row>
    <row r="28" spans="1:48" s="82" customFormat="1" ht="12.75">
      <c r="A28" s="74"/>
      <c r="B28" s="130" t="s">
        <v>147</v>
      </c>
      <c r="C28" s="99">
        <v>476.46360723644</v>
      </c>
      <c r="D28" s="87">
        <v>502.92603543213005</v>
      </c>
      <c r="E28" s="100">
        <v>633.04814460584998</v>
      </c>
      <c r="F28" s="99">
        <f t="shared" ref="F28:G30" si="6">D28/D$17*100</f>
        <v>96.138659888313526</v>
      </c>
      <c r="G28" s="100">
        <f t="shared" si="6"/>
        <v>93.123592856636208</v>
      </c>
      <c r="H28" s="99">
        <f t="shared" si="5"/>
        <v>5.5539243278570893</v>
      </c>
      <c r="I28" s="131">
        <f t="shared" si="4"/>
        <v>25.87301114008045</v>
      </c>
      <c r="J28" s="87"/>
      <c r="K28" s="208"/>
      <c r="L28" s="203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</row>
    <row r="29" spans="1:48" s="82" customFormat="1" ht="12.75">
      <c r="A29" s="74"/>
      <c r="B29" s="128" t="s">
        <v>146</v>
      </c>
      <c r="C29" s="99">
        <v>35.904198689319998</v>
      </c>
      <c r="D29" s="87">
        <v>52.483508752220004</v>
      </c>
      <c r="E29" s="100">
        <v>88.484033715789991</v>
      </c>
      <c r="F29" s="99">
        <f t="shared" si="6"/>
        <v>10.032676461737728</v>
      </c>
      <c r="G29" s="100">
        <f t="shared" si="6"/>
        <v>13.016310371136901</v>
      </c>
      <c r="H29" s="99">
        <f t="shared" si="5"/>
        <v>46.176521599496539</v>
      </c>
      <c r="I29" s="131">
        <f t="shared" si="4"/>
        <v>68.593975173291369</v>
      </c>
      <c r="J29" s="87"/>
      <c r="K29" s="208"/>
      <c r="L29" s="203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</row>
    <row r="30" spans="1:48" s="82" customFormat="1" ht="12.75">
      <c r="A30" s="74"/>
      <c r="B30" s="130" t="s">
        <v>145</v>
      </c>
      <c r="C30" s="99">
        <v>29.38020238496</v>
      </c>
      <c r="D30" s="87">
        <v>20.199662405130002</v>
      </c>
      <c r="E30" s="100">
        <v>46.745369783599998</v>
      </c>
      <c r="F30" s="99">
        <f t="shared" si="6"/>
        <v>3.8613401116864932</v>
      </c>
      <c r="G30" s="100">
        <f t="shared" si="6"/>
        <v>6.8764071433638065</v>
      </c>
      <c r="H30" s="99">
        <f t="shared" si="5"/>
        <v>-31.247368073031396</v>
      </c>
      <c r="I30" s="131">
        <f t="shared" si="4"/>
        <v>131.4165892778897</v>
      </c>
      <c r="J30" s="87"/>
      <c r="K30" s="208"/>
      <c r="L30" s="203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</row>
    <row r="31" spans="1:48" s="82" customFormat="1" ht="3.75" customHeight="1">
      <c r="A31" s="74"/>
      <c r="B31" s="130"/>
      <c r="C31" s="99"/>
      <c r="D31" s="87"/>
      <c r="E31" s="100"/>
      <c r="F31" s="99"/>
      <c r="G31" s="100"/>
      <c r="H31" s="87"/>
      <c r="I31" s="131"/>
      <c r="J31" s="87"/>
      <c r="K31" s="198"/>
      <c r="L31" s="203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</row>
    <row r="32" spans="1:48" s="82" customFormat="1" ht="12.75">
      <c r="A32" s="74"/>
      <c r="B32" s="133" t="s">
        <v>144</v>
      </c>
      <c r="C32" s="97">
        <v>0.53517793699999905</v>
      </c>
      <c r="D32" s="209">
        <v>4.9720847222199991</v>
      </c>
      <c r="E32" s="98">
        <v>3.0578402000799998</v>
      </c>
      <c r="F32" s="92" t="s">
        <v>137</v>
      </c>
      <c r="G32" s="93" t="s">
        <v>137</v>
      </c>
      <c r="H32" s="92" t="s">
        <v>137</v>
      </c>
      <c r="I32" s="127" t="s">
        <v>137</v>
      </c>
      <c r="J32" s="84"/>
      <c r="K32" s="198"/>
      <c r="L32" s="203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</row>
    <row r="33" spans="1:48" s="82" customFormat="1" ht="3.75" customHeight="1">
      <c r="A33" s="74"/>
      <c r="B33" s="126"/>
      <c r="C33" s="95"/>
      <c r="D33" s="301"/>
      <c r="E33" s="96"/>
      <c r="F33" s="84"/>
      <c r="G33" s="89"/>
      <c r="H33" s="84"/>
      <c r="I33" s="125"/>
      <c r="J33" s="84"/>
      <c r="K33" s="198"/>
      <c r="L33" s="203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</row>
    <row r="34" spans="1:48" ht="12.75">
      <c r="B34" s="133" t="s">
        <v>143</v>
      </c>
      <c r="C34" s="94">
        <f>C7-C17-C32</f>
        <v>-63.590298267710054</v>
      </c>
      <c r="D34" s="302">
        <f>(D7-D17-D32)</f>
        <v>-72.030459013200002</v>
      </c>
      <c r="E34" s="98">
        <f>(E7-E17-E32)</f>
        <v>-30.885100203229719</v>
      </c>
      <c r="F34" s="92" t="s">
        <v>137</v>
      </c>
      <c r="G34" s="93" t="s">
        <v>137</v>
      </c>
      <c r="H34" s="92" t="s">
        <v>137</v>
      </c>
      <c r="I34" s="127" t="s">
        <v>137</v>
      </c>
      <c r="J34" s="84"/>
      <c r="K34" s="199"/>
      <c r="L34" s="203"/>
    </row>
    <row r="35" spans="1:48" ht="12.75">
      <c r="B35" s="130" t="s">
        <v>142</v>
      </c>
      <c r="C35" s="171">
        <v>160.88866040344001</v>
      </c>
      <c r="D35" s="303">
        <v>325.03877821283004</v>
      </c>
      <c r="E35" s="100">
        <v>514.15897393290993</v>
      </c>
      <c r="F35" s="87" t="s">
        <v>137</v>
      </c>
      <c r="G35" s="100" t="s">
        <v>137</v>
      </c>
      <c r="H35" s="87">
        <f>D35/C35*100-100</f>
        <v>102.02715181901053</v>
      </c>
      <c r="I35" s="131">
        <f>E35/D35*100-100</f>
        <v>58.183887091849442</v>
      </c>
      <c r="J35" s="91"/>
      <c r="K35" s="208"/>
      <c r="L35" s="203"/>
    </row>
    <row r="36" spans="1:48" ht="12.75">
      <c r="B36" s="130" t="s">
        <v>141</v>
      </c>
      <c r="C36" s="171">
        <v>-80.408901910309993</v>
      </c>
      <c r="D36" s="303">
        <v>-124.09596073202998</v>
      </c>
      <c r="E36" s="100">
        <v>-419.34312411158004</v>
      </c>
      <c r="F36" s="87" t="s">
        <v>137</v>
      </c>
      <c r="G36" s="100" t="s">
        <v>137</v>
      </c>
      <c r="H36" s="87">
        <f t="shared" ref="H36:I38" si="7">D36/C36*100-100</f>
        <v>54.331122281025017</v>
      </c>
      <c r="I36" s="131">
        <f t="shared" si="7"/>
        <v>237.91843154113621</v>
      </c>
      <c r="J36" s="90"/>
      <c r="K36" s="208"/>
      <c r="L36" s="203"/>
    </row>
    <row r="37" spans="1:48" ht="12.75">
      <c r="B37" s="207" t="s">
        <v>273</v>
      </c>
      <c r="C37" s="99" t="s">
        <v>137</v>
      </c>
      <c r="D37" s="87" t="s">
        <v>137</v>
      </c>
      <c r="E37" s="100">
        <v>19.99839315809</v>
      </c>
      <c r="F37" s="87" t="s">
        <v>137</v>
      </c>
      <c r="G37" s="100" t="s">
        <v>137</v>
      </c>
      <c r="H37" s="87" t="s">
        <v>137</v>
      </c>
      <c r="I37" s="131" t="s">
        <v>137</v>
      </c>
      <c r="J37" s="90"/>
      <c r="K37" s="198"/>
      <c r="L37" s="203"/>
    </row>
    <row r="38" spans="1:48" ht="12.75">
      <c r="B38" s="130" t="s">
        <v>140</v>
      </c>
      <c r="C38" s="171">
        <v>1.4799686751300001</v>
      </c>
      <c r="D38" s="303">
        <v>0.46692072691999997</v>
      </c>
      <c r="E38" s="100">
        <v>0.15148868875999999</v>
      </c>
      <c r="F38" s="87" t="s">
        <v>137</v>
      </c>
      <c r="G38" s="100" t="s">
        <v>137</v>
      </c>
      <c r="H38" s="87">
        <f t="shared" si="7"/>
        <v>-68.450634478531384</v>
      </c>
      <c r="I38" s="131">
        <f t="shared" si="7"/>
        <v>-67.555801225770949</v>
      </c>
      <c r="J38" s="88"/>
      <c r="K38" s="208"/>
      <c r="L38" s="203"/>
    </row>
    <row r="39" spans="1:48" ht="12.75">
      <c r="B39" s="130" t="s">
        <v>139</v>
      </c>
      <c r="C39" s="171">
        <v>-18.369428900550002</v>
      </c>
      <c r="D39" s="303">
        <v>-129.37927919452</v>
      </c>
      <c r="E39" s="100">
        <v>-84.080631464950017</v>
      </c>
      <c r="F39" s="87" t="s">
        <v>137</v>
      </c>
      <c r="G39" s="100" t="s">
        <v>137</v>
      </c>
      <c r="H39" s="87" t="s">
        <v>27</v>
      </c>
      <c r="I39" s="131" t="s">
        <v>137</v>
      </c>
      <c r="J39" s="88"/>
      <c r="K39" s="199"/>
    </row>
    <row r="40" spans="1:48" ht="12.75">
      <c r="B40" s="124" t="s">
        <v>138</v>
      </c>
      <c r="C40" s="85">
        <f>C7-(C17-C29)-C32</f>
        <v>-27.686099578390085</v>
      </c>
      <c r="D40" s="170">
        <f>D7-(D17-D29)-D32</f>
        <v>-19.54695026097998</v>
      </c>
      <c r="E40" s="86">
        <f>E7-(E17-E29)-E32</f>
        <v>57.598933512560301</v>
      </c>
      <c r="F40" s="170" t="s">
        <v>137</v>
      </c>
      <c r="G40" s="86" t="s">
        <v>137</v>
      </c>
      <c r="H40" s="170" t="s">
        <v>137</v>
      </c>
      <c r="I40" s="123" t="s">
        <v>137</v>
      </c>
      <c r="J40" s="84"/>
      <c r="K40" s="199"/>
    </row>
    <row r="41" spans="1:48" s="80" customFormat="1" ht="25.15" customHeight="1">
      <c r="A41" s="79"/>
      <c r="B41" s="440" t="s">
        <v>171</v>
      </c>
      <c r="C41" s="441"/>
      <c r="D41" s="441"/>
      <c r="E41" s="441"/>
      <c r="F41" s="441"/>
      <c r="G41" s="441"/>
      <c r="H41" s="441"/>
      <c r="I41" s="442"/>
    </row>
    <row r="42" spans="1:48" s="80" customFormat="1" ht="9.75" customHeight="1">
      <c r="A42" s="79"/>
      <c r="B42" s="443" t="s">
        <v>69</v>
      </c>
      <c r="C42" s="446">
        <v>2013</v>
      </c>
      <c r="D42" s="448">
        <v>2014</v>
      </c>
      <c r="E42" s="450">
        <v>2015</v>
      </c>
      <c r="F42" s="452">
        <v>2014</v>
      </c>
      <c r="G42" s="454">
        <v>2015</v>
      </c>
      <c r="H42" s="454">
        <v>2014</v>
      </c>
      <c r="I42" s="456">
        <v>2015</v>
      </c>
      <c r="J42" s="81"/>
    </row>
    <row r="43" spans="1:48" s="80" customFormat="1" ht="11.25" customHeight="1">
      <c r="A43" s="79"/>
      <c r="B43" s="444"/>
      <c r="C43" s="447"/>
      <c r="D43" s="449"/>
      <c r="E43" s="451"/>
      <c r="F43" s="453"/>
      <c r="G43" s="455"/>
      <c r="H43" s="455"/>
      <c r="I43" s="457"/>
      <c r="J43" s="81"/>
    </row>
    <row r="44" spans="1:48" s="80" customFormat="1" ht="12.75" customHeight="1">
      <c r="A44" s="79"/>
      <c r="B44" s="445"/>
      <c r="C44" s="435" t="s">
        <v>168</v>
      </c>
      <c r="D44" s="436"/>
      <c r="E44" s="437"/>
      <c r="F44" s="109" t="s">
        <v>167</v>
      </c>
      <c r="G44" s="108"/>
      <c r="H44" s="438" t="s">
        <v>38</v>
      </c>
      <c r="I44" s="439"/>
    </row>
    <row r="45" spans="1:48" s="80" customFormat="1" ht="12.75">
      <c r="A45" s="79"/>
      <c r="B45" s="122" t="s">
        <v>166</v>
      </c>
      <c r="C45" s="97">
        <v>339.22690166771997</v>
      </c>
      <c r="D45" s="209">
        <v>357.08424366495001</v>
      </c>
      <c r="E45" s="294">
        <v>534.64865153158996</v>
      </c>
      <c r="F45" s="295">
        <v>100</v>
      </c>
      <c r="G45" s="186">
        <v>100</v>
      </c>
      <c r="H45" s="97">
        <f>D45/C45*100-100</f>
        <v>5.2641290857060881</v>
      </c>
      <c r="I45" s="297">
        <f>E45/D45*100-100</f>
        <v>49.726195153334061</v>
      </c>
      <c r="K45" s="198"/>
      <c r="L45" s="202"/>
    </row>
    <row r="46" spans="1:48" s="80" customFormat="1" ht="12.75">
      <c r="A46" s="79"/>
      <c r="B46" s="121" t="s">
        <v>176</v>
      </c>
      <c r="C46" s="99">
        <v>262.77705160587004</v>
      </c>
      <c r="D46" s="87">
        <v>280.17826146755999</v>
      </c>
      <c r="E46" s="138">
        <v>409.41753916970009</v>
      </c>
      <c r="F46" s="99">
        <f t="shared" ref="F46:G49" si="8">D46/D$45*100</f>
        <v>78.462790346596634</v>
      </c>
      <c r="G46" s="100">
        <f t="shared" si="8"/>
        <v>76.576932906658513</v>
      </c>
      <c r="H46" s="99">
        <f t="shared" ref="H46:H64" si="9">D46/C46*100-100</f>
        <v>6.6220431941634672</v>
      </c>
      <c r="I46" s="131">
        <f t="shared" ref="I46:I53" si="10">E46/D46*100-100</f>
        <v>46.127517897067065</v>
      </c>
      <c r="K46" s="198"/>
      <c r="L46" s="202"/>
    </row>
    <row r="47" spans="1:48" s="80" customFormat="1" ht="12.75">
      <c r="A47" s="79"/>
      <c r="B47" s="119" t="s">
        <v>165</v>
      </c>
      <c r="C47" s="99">
        <v>7.5650373456399995</v>
      </c>
      <c r="D47" s="87">
        <v>12.645767212990002</v>
      </c>
      <c r="E47" s="138">
        <v>45.061993447100001</v>
      </c>
      <c r="F47" s="99">
        <f t="shared" si="8"/>
        <v>3.5413960255427708</v>
      </c>
      <c r="G47" s="100">
        <f t="shared" si="8"/>
        <v>8.4283376228505258</v>
      </c>
      <c r="H47" s="99">
        <f t="shared" si="9"/>
        <v>67.160671325412665</v>
      </c>
      <c r="I47" s="131">
        <f t="shared" si="10"/>
        <v>256.34052634474688</v>
      </c>
      <c r="K47" s="198"/>
      <c r="L47" s="202"/>
    </row>
    <row r="48" spans="1:48" s="80" customFormat="1" ht="12.75">
      <c r="A48" s="79"/>
      <c r="B48" s="119" t="s">
        <v>164</v>
      </c>
      <c r="C48" s="99">
        <v>54.318415474480005</v>
      </c>
      <c r="D48" s="87">
        <v>39.941946519420007</v>
      </c>
      <c r="E48" s="138">
        <v>34.776326205720004</v>
      </c>
      <c r="F48" s="99">
        <f t="shared" si="8"/>
        <v>11.185580777654613</v>
      </c>
      <c r="G48" s="100">
        <f t="shared" si="8"/>
        <v>6.5045195767533386</v>
      </c>
      <c r="H48" s="99">
        <f t="shared" si="9"/>
        <v>-26.467025647709448</v>
      </c>
      <c r="I48" s="131">
        <f t="shared" si="10"/>
        <v>-12.932820665583861</v>
      </c>
      <c r="K48" s="198"/>
      <c r="L48" s="202"/>
    </row>
    <row r="49" spans="1:12" s="80" customFormat="1" ht="12.75">
      <c r="A49" s="79"/>
      <c r="B49" s="119" t="s">
        <v>163</v>
      </c>
      <c r="C49" s="99">
        <v>128.26930791498</v>
      </c>
      <c r="D49" s="87">
        <v>139.02425885480002</v>
      </c>
      <c r="E49" s="138">
        <v>178.45238521014002</v>
      </c>
      <c r="F49" s="99">
        <f t="shared" si="8"/>
        <v>38.933182105129696</v>
      </c>
      <c r="G49" s="100">
        <f t="shared" si="8"/>
        <v>33.377505900170796</v>
      </c>
      <c r="H49" s="99">
        <f t="shared" si="9"/>
        <v>8.3846643555203855</v>
      </c>
      <c r="I49" s="131">
        <f t="shared" si="10"/>
        <v>28.360608918274892</v>
      </c>
      <c r="K49" s="198"/>
      <c r="L49" s="202"/>
    </row>
    <row r="50" spans="1:12" s="80" customFormat="1" ht="12.75">
      <c r="A50" s="79"/>
      <c r="B50" s="119" t="s">
        <v>162</v>
      </c>
      <c r="C50" s="99">
        <v>-53.447576662279999</v>
      </c>
      <c r="D50" s="87">
        <v>-50.216250269029999</v>
      </c>
      <c r="E50" s="138">
        <v>-68.40529544156</v>
      </c>
      <c r="F50" s="99" t="s">
        <v>27</v>
      </c>
      <c r="G50" s="100" t="s">
        <v>27</v>
      </c>
      <c r="H50" s="99">
        <f t="shared" si="9"/>
        <v>-6.0457865352209268</v>
      </c>
      <c r="I50" s="131">
        <f t="shared" si="10"/>
        <v>36.221432454799952</v>
      </c>
      <c r="K50" s="198"/>
      <c r="L50" s="202"/>
    </row>
    <row r="51" spans="1:12" s="80" customFormat="1" ht="12.75">
      <c r="A51" s="79"/>
      <c r="B51" s="119" t="s">
        <v>161</v>
      </c>
      <c r="C51" s="99">
        <v>35.309490539949998</v>
      </c>
      <c r="D51" s="87">
        <v>44.940844349229998</v>
      </c>
      <c r="E51" s="138">
        <v>63.110597479109991</v>
      </c>
      <c r="F51" s="99">
        <f t="shared" ref="F51:G53" si="11">D51/D$45*100</f>
        <v>12.585501921893178</v>
      </c>
      <c r="G51" s="100">
        <f t="shared" si="11"/>
        <v>11.804125437952418</v>
      </c>
      <c r="H51" s="99">
        <f t="shared" si="9"/>
        <v>27.276954897955434</v>
      </c>
      <c r="I51" s="131">
        <f t="shared" si="10"/>
        <v>40.430377739868391</v>
      </c>
      <c r="K51" s="198"/>
      <c r="L51" s="202"/>
    </row>
    <row r="52" spans="1:12" s="80" customFormat="1" ht="12.75">
      <c r="A52" s="79"/>
      <c r="B52" s="121" t="s">
        <v>160</v>
      </c>
      <c r="C52" s="99">
        <v>72.853174209049996</v>
      </c>
      <c r="D52" s="87">
        <v>68.355242477339999</v>
      </c>
      <c r="E52" s="138">
        <v>119.96032475810999</v>
      </c>
      <c r="F52" s="99">
        <f t="shared" si="11"/>
        <v>19.142609535434254</v>
      </c>
      <c r="G52" s="100">
        <f t="shared" si="11"/>
        <v>22.437225720940976</v>
      </c>
      <c r="H52" s="99">
        <f t="shared" si="9"/>
        <v>-6.1739680947920306</v>
      </c>
      <c r="I52" s="131">
        <f t="shared" si="10"/>
        <v>75.495427139882167</v>
      </c>
      <c r="K52" s="198"/>
      <c r="L52" s="202"/>
    </row>
    <row r="53" spans="1:12" s="80" customFormat="1" ht="12.75">
      <c r="A53" s="79"/>
      <c r="B53" s="121" t="s">
        <v>159</v>
      </c>
      <c r="C53" s="99">
        <v>3.5966758527999332</v>
      </c>
      <c r="D53" s="87">
        <v>8.5507397200500179</v>
      </c>
      <c r="E53" s="138">
        <f>E45-E46-E52</f>
        <v>5.2707876037798798</v>
      </c>
      <c r="F53" s="99">
        <f t="shared" si="11"/>
        <v>2.3946001179691159</v>
      </c>
      <c r="G53" s="100">
        <f t="shared" si="11"/>
        <v>0.98584137240051617</v>
      </c>
      <c r="H53" s="99">
        <f t="shared" si="9"/>
        <v>137.74007083216731</v>
      </c>
      <c r="I53" s="131">
        <f t="shared" si="10"/>
        <v>-38.358694377975432</v>
      </c>
      <c r="K53" s="99"/>
      <c r="L53" s="202"/>
    </row>
    <row r="54" spans="1:12" s="80" customFormat="1" ht="12.75">
      <c r="A54" s="79"/>
      <c r="B54" s="121"/>
      <c r="C54" s="99"/>
      <c r="D54" s="87"/>
      <c r="E54" s="100"/>
      <c r="F54" s="137"/>
      <c r="G54" s="138"/>
      <c r="H54" s="99"/>
      <c r="I54" s="120"/>
      <c r="L54" s="202"/>
    </row>
    <row r="55" spans="1:12" s="80" customFormat="1" ht="12.75">
      <c r="A55" s="79"/>
      <c r="B55" s="122" t="s">
        <v>158</v>
      </c>
      <c r="C55" s="97">
        <v>403.45607339062002</v>
      </c>
      <c r="D55" s="209">
        <v>430.21778452593009</v>
      </c>
      <c r="E55" s="98">
        <v>576.84833144915001</v>
      </c>
      <c r="F55" s="139" t="s">
        <v>137</v>
      </c>
      <c r="G55" s="140" t="s">
        <v>137</v>
      </c>
      <c r="H55" s="97">
        <f t="shared" si="9"/>
        <v>6.6331164407580303</v>
      </c>
      <c r="I55" s="118">
        <f>E55/D55*100-100</f>
        <v>34.082865050499123</v>
      </c>
      <c r="K55" s="198"/>
      <c r="L55" s="202"/>
    </row>
    <row r="56" spans="1:12" s="80" customFormat="1" ht="12.75">
      <c r="A56" s="79"/>
      <c r="B56" s="119"/>
      <c r="C56" s="99"/>
      <c r="D56" s="87"/>
      <c r="E56" s="100"/>
      <c r="F56" s="137"/>
      <c r="G56" s="138"/>
      <c r="H56" s="99"/>
      <c r="I56" s="120"/>
      <c r="L56" s="202"/>
    </row>
    <row r="57" spans="1:12" s="80" customFormat="1" ht="12.75">
      <c r="A57" s="79"/>
      <c r="B57" s="122" t="s">
        <v>144</v>
      </c>
      <c r="C57" s="97">
        <v>0.47749704163000012</v>
      </c>
      <c r="D57" s="209">
        <v>4.9192643647099992</v>
      </c>
      <c r="E57" s="98">
        <v>2.95092370875</v>
      </c>
      <c r="F57" s="139" t="s">
        <v>137</v>
      </c>
      <c r="G57" s="140" t="s">
        <v>137</v>
      </c>
      <c r="H57" s="97">
        <f t="shared" si="9"/>
        <v>930.21881516112262</v>
      </c>
      <c r="I57" s="117" t="s">
        <v>137</v>
      </c>
      <c r="L57" s="202"/>
    </row>
    <row r="58" spans="1:12" s="80" customFormat="1" ht="12.75">
      <c r="A58" s="79"/>
      <c r="B58" s="116"/>
      <c r="C58" s="95"/>
      <c r="D58" s="301"/>
      <c r="E58" s="96"/>
      <c r="F58" s="141"/>
      <c r="G58" s="142"/>
      <c r="H58" s="95"/>
      <c r="I58" s="115"/>
      <c r="L58" s="202"/>
    </row>
    <row r="59" spans="1:12" s="79" customFormat="1" ht="12.75">
      <c r="B59" s="122" t="s">
        <v>143</v>
      </c>
      <c r="C59" s="94">
        <v>-64.70666876453005</v>
      </c>
      <c r="D59" s="302">
        <v>-78.052805225690079</v>
      </c>
      <c r="E59" s="98">
        <f>E45-E55-E57</f>
        <v>-45.150603626310044</v>
      </c>
      <c r="F59" s="139" t="s">
        <v>137</v>
      </c>
      <c r="G59" s="140" t="s">
        <v>137</v>
      </c>
      <c r="H59" s="94">
        <f t="shared" si="9"/>
        <v>20.625596582211813</v>
      </c>
      <c r="I59" s="117" t="s">
        <v>137</v>
      </c>
      <c r="J59" s="80"/>
      <c r="L59" s="202"/>
    </row>
    <row r="60" spans="1:12" s="79" customFormat="1" ht="12.75">
      <c r="B60" s="119" t="s">
        <v>142</v>
      </c>
      <c r="C60" s="171">
        <v>160.87581306484998</v>
      </c>
      <c r="D60" s="303">
        <v>227.62117760865002</v>
      </c>
      <c r="E60" s="138">
        <v>514.0944599050199</v>
      </c>
      <c r="F60" s="137" t="s">
        <v>137</v>
      </c>
      <c r="G60" s="138" t="s">
        <v>27</v>
      </c>
      <c r="H60" s="171">
        <f t="shared" si="9"/>
        <v>41.488750404571107</v>
      </c>
      <c r="I60" s="114">
        <f>E60/D60*100-100</f>
        <v>125.85528521819026</v>
      </c>
      <c r="J60" s="80"/>
      <c r="K60" s="198"/>
      <c r="L60" s="202"/>
    </row>
    <row r="61" spans="1:12" s="79" customFormat="1" ht="12.75">
      <c r="B61" s="119" t="s">
        <v>141</v>
      </c>
      <c r="C61" s="171">
        <v>-79.837000011010005</v>
      </c>
      <c r="D61" s="303">
        <v>-120.81978430644999</v>
      </c>
      <c r="E61" s="138">
        <v>-416.58556779214001</v>
      </c>
      <c r="F61" s="137" t="s">
        <v>137</v>
      </c>
      <c r="G61" s="138" t="s">
        <v>137</v>
      </c>
      <c r="H61" s="171">
        <f t="shared" si="9"/>
        <v>51.333071495407154</v>
      </c>
      <c r="I61" s="114">
        <f t="shared" ref="I61:I63" si="12">E61/D61*100-100</f>
        <v>244.7991321814506</v>
      </c>
      <c r="J61" s="80"/>
      <c r="K61" s="198"/>
      <c r="L61" s="202"/>
    </row>
    <row r="62" spans="1:12" s="79" customFormat="1" ht="12.75">
      <c r="B62" s="207" t="s">
        <v>273</v>
      </c>
      <c r="C62" s="99" t="s">
        <v>274</v>
      </c>
      <c r="D62" s="87" t="s">
        <v>274</v>
      </c>
      <c r="E62" s="138">
        <v>19.99839315809</v>
      </c>
      <c r="F62" s="137" t="s">
        <v>137</v>
      </c>
      <c r="G62" s="138" t="s">
        <v>137</v>
      </c>
      <c r="H62" s="99"/>
      <c r="I62" s="114" t="s">
        <v>274</v>
      </c>
      <c r="J62" s="80"/>
      <c r="L62" s="202"/>
    </row>
    <row r="63" spans="1:12" ht="12.75">
      <c r="B63" s="119" t="s">
        <v>140</v>
      </c>
      <c r="C63" s="171">
        <v>1.4799686751300001</v>
      </c>
      <c r="D63" s="303">
        <v>0.46692072691999997</v>
      </c>
      <c r="E63" s="138">
        <v>0.15148868875999999</v>
      </c>
      <c r="F63" s="137" t="s">
        <v>137</v>
      </c>
      <c r="G63" s="138" t="s">
        <v>137</v>
      </c>
      <c r="H63" s="171">
        <f t="shared" si="9"/>
        <v>-68.450634478531384</v>
      </c>
      <c r="I63" s="114">
        <f t="shared" si="12"/>
        <v>-67.555801225770949</v>
      </c>
      <c r="K63" s="198"/>
      <c r="L63" s="202"/>
    </row>
    <row r="64" spans="1:12" ht="12.75">
      <c r="B64" s="144" t="s">
        <v>139</v>
      </c>
      <c r="C64" s="174">
        <v>-17.812112964440004</v>
      </c>
      <c r="D64" s="304">
        <v>-124.24776773235001</v>
      </c>
      <c r="E64" s="173">
        <v>-72.508170333420011</v>
      </c>
      <c r="F64" s="172" t="s">
        <v>137</v>
      </c>
      <c r="G64" s="173" t="s">
        <v>137</v>
      </c>
      <c r="H64" s="174">
        <f t="shared" si="9"/>
        <v>597.54648412794995</v>
      </c>
      <c r="I64" s="145" t="s">
        <v>137</v>
      </c>
    </row>
    <row r="65" spans="2:9" ht="12.75">
      <c r="B65" s="136"/>
      <c r="C65" s="143"/>
      <c r="D65" s="143"/>
      <c r="E65" s="143"/>
      <c r="F65" s="141"/>
      <c r="G65" s="141"/>
      <c r="H65" s="141"/>
      <c r="I65" s="141"/>
    </row>
    <row r="66" spans="2:9" ht="12">
      <c r="B66" s="78"/>
    </row>
    <row r="67" spans="2:9" ht="12">
      <c r="B67" s="78"/>
    </row>
    <row r="68" spans="2:9" ht="12">
      <c r="B68" s="78"/>
    </row>
    <row r="69" spans="2:9" ht="12">
      <c r="B69" s="78"/>
    </row>
    <row r="70" spans="2:9" ht="12">
      <c r="B70" s="78"/>
    </row>
    <row r="71" spans="2:9" ht="12">
      <c r="B71" s="78"/>
    </row>
    <row r="72" spans="2:9" ht="12">
      <c r="B72" s="78"/>
    </row>
    <row r="73" spans="2:9" ht="12">
      <c r="B73" s="78"/>
    </row>
    <row r="74" spans="2:9" ht="12">
      <c r="B74" s="78"/>
    </row>
    <row r="75" spans="2:9" ht="12">
      <c r="B75" s="78"/>
    </row>
    <row r="76" spans="2:9" ht="12">
      <c r="B76" s="78"/>
    </row>
    <row r="77" spans="2:9" ht="12">
      <c r="B77" s="78"/>
    </row>
    <row r="78" spans="2:9" ht="12">
      <c r="B78" s="78"/>
    </row>
    <row r="79" spans="2:9" ht="12">
      <c r="B79" s="78"/>
    </row>
    <row r="80" spans="2:9" ht="12">
      <c r="B80" s="78"/>
    </row>
    <row r="81" spans="2:2" ht="12">
      <c r="B81" s="78"/>
    </row>
    <row r="82" spans="2:2" ht="12">
      <c r="B82" s="78"/>
    </row>
    <row r="83" spans="2:2" ht="12">
      <c r="B83" s="78"/>
    </row>
    <row r="84" spans="2:2" ht="12">
      <c r="B84" s="78"/>
    </row>
    <row r="85" spans="2:2" ht="12">
      <c r="B85" s="78"/>
    </row>
    <row r="86" spans="2:2" ht="12">
      <c r="B86" s="78"/>
    </row>
    <row r="87" spans="2:2" ht="12">
      <c r="B87" s="78"/>
    </row>
    <row r="88" spans="2:2" ht="12">
      <c r="B88" s="78"/>
    </row>
    <row r="89" spans="2:2" ht="12">
      <c r="B89" s="78"/>
    </row>
    <row r="90" spans="2:2" ht="12">
      <c r="B90" s="78"/>
    </row>
    <row r="91" spans="2:2" ht="12">
      <c r="B91" s="78"/>
    </row>
    <row r="92" spans="2:2" ht="12">
      <c r="B92" s="77"/>
    </row>
    <row r="93" spans="2:2" ht="12">
      <c r="B93" s="77"/>
    </row>
    <row r="94" spans="2:2" ht="12">
      <c r="B94" s="77"/>
    </row>
    <row r="95" spans="2:2" ht="12">
      <c r="B95" s="77"/>
    </row>
    <row r="96" spans="2:2" ht="12">
      <c r="B96" s="77"/>
    </row>
    <row r="97" spans="2:2" ht="12">
      <c r="B97" s="77"/>
    </row>
    <row r="98" spans="2:2" ht="12">
      <c r="B98" s="77"/>
    </row>
    <row r="99" spans="2:2" ht="12">
      <c r="B99" s="77"/>
    </row>
    <row r="100" spans="2:2" ht="12">
      <c r="B100" s="77"/>
    </row>
    <row r="101" spans="2:2" ht="12">
      <c r="B101" s="77"/>
    </row>
    <row r="102" spans="2:2" ht="12">
      <c r="B102" s="77"/>
    </row>
    <row r="103" spans="2:2" ht="12">
      <c r="B103" s="77"/>
    </row>
    <row r="104" spans="2:2" ht="12">
      <c r="B104" s="77"/>
    </row>
    <row r="105" spans="2:2" ht="12">
      <c r="B105" s="77"/>
    </row>
    <row r="106" spans="2:2" ht="12">
      <c r="B106" s="77"/>
    </row>
    <row r="107" spans="2:2" ht="12">
      <c r="B107" s="77"/>
    </row>
    <row r="108" spans="2:2" ht="12">
      <c r="B108" s="77"/>
    </row>
    <row r="109" spans="2:2" ht="12">
      <c r="B109" s="77"/>
    </row>
    <row r="110" spans="2:2" ht="12">
      <c r="B110" s="77"/>
    </row>
    <row r="111" spans="2:2" ht="12">
      <c r="B111" s="77"/>
    </row>
    <row r="112" spans="2:2" ht="12">
      <c r="B112" s="77"/>
    </row>
    <row r="113" spans="2:2" ht="12">
      <c r="B113" s="77"/>
    </row>
    <row r="114" spans="2:2" ht="12">
      <c r="B114" s="77"/>
    </row>
    <row r="115" spans="2:2" ht="12">
      <c r="B115" s="77"/>
    </row>
    <row r="116" spans="2:2" ht="12">
      <c r="B116" s="77"/>
    </row>
    <row r="117" spans="2:2" ht="12">
      <c r="B117" s="77"/>
    </row>
    <row r="118" spans="2:2" ht="12">
      <c r="B118" s="77"/>
    </row>
    <row r="119" spans="2:2" ht="12">
      <c r="B119" s="77"/>
    </row>
    <row r="120" spans="2:2" ht="12">
      <c r="B120" s="77"/>
    </row>
    <row r="121" spans="2:2" ht="12">
      <c r="B121" s="77"/>
    </row>
    <row r="122" spans="2:2" ht="12">
      <c r="B122" s="77"/>
    </row>
    <row r="123" spans="2:2" ht="12">
      <c r="B123" s="77"/>
    </row>
    <row r="124" spans="2:2" ht="12">
      <c r="B124" s="77"/>
    </row>
    <row r="125" spans="2:2" ht="12">
      <c r="B125" s="77"/>
    </row>
    <row r="126" spans="2:2" ht="12">
      <c r="B126" s="77"/>
    </row>
    <row r="127" spans="2:2" ht="12">
      <c r="B127" s="77"/>
    </row>
    <row r="128" spans="2:2" ht="12">
      <c r="B128" s="77"/>
    </row>
    <row r="129" spans="2:2" ht="12">
      <c r="B129" s="77"/>
    </row>
    <row r="130" spans="2:2" ht="12">
      <c r="B130" s="77"/>
    </row>
    <row r="131" spans="2:2" ht="12">
      <c r="B131" s="77"/>
    </row>
    <row r="132" spans="2:2" ht="12">
      <c r="B132" s="77"/>
    </row>
    <row r="133" spans="2:2" ht="12">
      <c r="B133" s="77"/>
    </row>
    <row r="134" spans="2:2" ht="12">
      <c r="B134" s="77"/>
    </row>
    <row r="135" spans="2:2" ht="12">
      <c r="B135" s="77"/>
    </row>
    <row r="136" spans="2:2" ht="12">
      <c r="B136" s="77"/>
    </row>
    <row r="137" spans="2:2" ht="12">
      <c r="B137" s="77"/>
    </row>
    <row r="138" spans="2:2" ht="12">
      <c r="B138" s="77"/>
    </row>
    <row r="139" spans="2:2" ht="12">
      <c r="B139" s="77"/>
    </row>
    <row r="140" spans="2:2" ht="12">
      <c r="B140" s="77"/>
    </row>
    <row r="141" spans="2:2" ht="12">
      <c r="B141" s="77"/>
    </row>
    <row r="142" spans="2:2" ht="12">
      <c r="B142" s="77"/>
    </row>
    <row r="143" spans="2:2" ht="12">
      <c r="B143" s="77"/>
    </row>
    <row r="144" spans="2:2" ht="12">
      <c r="B144" s="77"/>
    </row>
    <row r="145" spans="2:2" ht="12">
      <c r="B145" s="77"/>
    </row>
    <row r="146" spans="2:2" ht="12">
      <c r="B146" s="77"/>
    </row>
    <row r="147" spans="2:2" ht="12">
      <c r="B147" s="77"/>
    </row>
    <row r="148" spans="2:2" ht="12">
      <c r="B148" s="77"/>
    </row>
    <row r="149" spans="2:2" ht="12">
      <c r="B149" s="77"/>
    </row>
    <row r="150" spans="2:2" ht="12">
      <c r="B150" s="77"/>
    </row>
    <row r="151" spans="2:2" ht="12">
      <c r="B151" s="77"/>
    </row>
    <row r="152" spans="2:2" ht="12">
      <c r="B152" s="77"/>
    </row>
    <row r="153" spans="2:2" ht="12">
      <c r="B153" s="77"/>
    </row>
    <row r="154" spans="2:2" ht="12">
      <c r="B154" s="77"/>
    </row>
    <row r="155" spans="2:2" ht="12">
      <c r="B155" s="77"/>
    </row>
    <row r="156" spans="2:2" ht="12">
      <c r="B156" s="77"/>
    </row>
    <row r="157" spans="2:2" ht="12">
      <c r="B157" s="77"/>
    </row>
    <row r="158" spans="2:2" ht="12">
      <c r="B158" s="77"/>
    </row>
    <row r="159" spans="2:2" ht="12">
      <c r="B159" s="77"/>
    </row>
    <row r="160" spans="2:2" ht="12">
      <c r="B160" s="77"/>
    </row>
    <row r="161" spans="2:2" ht="12">
      <c r="B161" s="77"/>
    </row>
    <row r="162" spans="2:2" ht="12">
      <c r="B162" s="77"/>
    </row>
    <row r="163" spans="2:2" ht="12">
      <c r="B163" s="77"/>
    </row>
    <row r="164" spans="2:2" ht="12">
      <c r="B164" s="77"/>
    </row>
    <row r="165" spans="2:2" ht="12">
      <c r="B165" s="77"/>
    </row>
    <row r="166" spans="2:2" ht="12">
      <c r="B166" s="77"/>
    </row>
    <row r="167" spans="2:2" ht="12">
      <c r="B167" s="77"/>
    </row>
    <row r="168" spans="2:2" ht="12">
      <c r="B168" s="77"/>
    </row>
    <row r="169" spans="2:2" ht="12">
      <c r="B169" s="77"/>
    </row>
    <row r="170" spans="2:2" ht="12">
      <c r="B170" s="77"/>
    </row>
    <row r="171" spans="2:2" ht="12">
      <c r="B171" s="77"/>
    </row>
    <row r="172" spans="2:2" ht="12">
      <c r="B172" s="77"/>
    </row>
    <row r="173" spans="2:2" ht="12">
      <c r="B173" s="77"/>
    </row>
    <row r="174" spans="2:2" ht="12">
      <c r="B174" s="77"/>
    </row>
    <row r="175" spans="2:2" ht="12">
      <c r="B175" s="77"/>
    </row>
    <row r="176" spans="2:2" ht="12">
      <c r="B176" s="77"/>
    </row>
    <row r="177" spans="2:2" ht="12">
      <c r="B177" s="77"/>
    </row>
    <row r="178" spans="2:2" ht="12">
      <c r="B178" s="77"/>
    </row>
    <row r="179" spans="2:2" ht="12">
      <c r="B179" s="77"/>
    </row>
    <row r="180" spans="2:2" ht="12">
      <c r="B180" s="77"/>
    </row>
    <row r="181" spans="2:2" ht="12">
      <c r="B181" s="77"/>
    </row>
    <row r="182" spans="2:2" ht="12">
      <c r="B182" s="77"/>
    </row>
    <row r="183" spans="2:2" ht="12">
      <c r="B183" s="77"/>
    </row>
    <row r="184" spans="2:2" ht="12">
      <c r="B184" s="77"/>
    </row>
    <row r="185" spans="2:2" ht="12">
      <c r="B185" s="77"/>
    </row>
    <row r="186" spans="2:2" ht="12">
      <c r="B186" s="77"/>
    </row>
    <row r="187" spans="2:2" ht="12">
      <c r="B187" s="77"/>
    </row>
    <row r="188" spans="2:2" ht="12">
      <c r="B188" s="77"/>
    </row>
    <row r="189" spans="2:2" ht="12">
      <c r="B189" s="77"/>
    </row>
    <row r="190" spans="2:2" ht="12">
      <c r="B190" s="77"/>
    </row>
    <row r="191" spans="2:2" ht="12">
      <c r="B191" s="77"/>
    </row>
    <row r="192" spans="2:2" ht="12">
      <c r="B192" s="77"/>
    </row>
    <row r="193" spans="2:2" ht="12">
      <c r="B193" s="77"/>
    </row>
    <row r="194" spans="2:2" ht="12">
      <c r="B194" s="77"/>
    </row>
    <row r="195" spans="2:2" ht="12">
      <c r="B195" s="77"/>
    </row>
    <row r="196" spans="2:2" ht="12">
      <c r="B196" s="77"/>
    </row>
    <row r="197" spans="2:2" ht="12">
      <c r="B197" s="77"/>
    </row>
    <row r="198" spans="2:2" ht="12">
      <c r="B198" s="77"/>
    </row>
    <row r="199" spans="2:2" ht="12">
      <c r="B199" s="77"/>
    </row>
    <row r="200" spans="2:2" ht="12">
      <c r="B200" s="77"/>
    </row>
    <row r="201" spans="2:2" ht="12">
      <c r="B201" s="77"/>
    </row>
    <row r="202" spans="2:2" ht="12">
      <c r="B202" s="77"/>
    </row>
    <row r="203" spans="2:2" ht="12">
      <c r="B203" s="77"/>
    </row>
    <row r="204" spans="2:2" ht="12">
      <c r="B204" s="77"/>
    </row>
    <row r="205" spans="2:2" ht="12">
      <c r="B205" s="77"/>
    </row>
    <row r="206" spans="2:2" ht="12">
      <c r="B206" s="77"/>
    </row>
    <row r="207" spans="2:2" ht="12">
      <c r="B207" s="77"/>
    </row>
    <row r="208" spans="2:2" ht="12">
      <c r="B208" s="77"/>
    </row>
    <row r="209" spans="2:2" ht="12">
      <c r="B209" s="77"/>
    </row>
    <row r="210" spans="2:2" ht="12">
      <c r="B210" s="77"/>
    </row>
    <row r="211" spans="2:2" ht="12">
      <c r="B211" s="77"/>
    </row>
    <row r="212" spans="2:2" ht="12">
      <c r="B212" s="77"/>
    </row>
    <row r="213" spans="2:2" ht="12">
      <c r="B213" s="77"/>
    </row>
    <row r="214" spans="2:2" ht="12">
      <c r="B214" s="77"/>
    </row>
    <row r="215" spans="2:2" ht="12">
      <c r="B215" s="77"/>
    </row>
    <row r="216" spans="2:2" ht="12">
      <c r="B216" s="77"/>
    </row>
    <row r="217" spans="2:2" ht="12">
      <c r="B217" s="77"/>
    </row>
    <row r="218" spans="2:2" ht="12">
      <c r="B218" s="77"/>
    </row>
    <row r="219" spans="2:2" ht="12">
      <c r="B219" s="77"/>
    </row>
    <row r="220" spans="2:2" ht="12">
      <c r="B220" s="77"/>
    </row>
    <row r="221" spans="2:2" ht="12">
      <c r="B221" s="77"/>
    </row>
    <row r="222" spans="2:2" ht="12">
      <c r="B222" s="77"/>
    </row>
    <row r="223" spans="2:2" ht="12">
      <c r="B223" s="77"/>
    </row>
    <row r="224" spans="2:2" ht="12">
      <c r="B224" s="77"/>
    </row>
    <row r="225" spans="2:2" ht="12">
      <c r="B225" s="77"/>
    </row>
    <row r="226" spans="2:2" ht="12">
      <c r="B226" s="77"/>
    </row>
    <row r="227" spans="2:2" ht="12">
      <c r="B227" s="77"/>
    </row>
    <row r="228" spans="2:2" ht="12">
      <c r="B228" s="77"/>
    </row>
    <row r="229" spans="2:2" ht="12">
      <c r="B229" s="77"/>
    </row>
    <row r="230" spans="2:2" ht="12">
      <c r="B230" s="77"/>
    </row>
    <row r="231" spans="2:2" ht="12">
      <c r="B231" s="77"/>
    </row>
    <row r="232" spans="2:2" ht="12">
      <c r="B232" s="77"/>
    </row>
    <row r="233" spans="2:2" ht="12">
      <c r="B233" s="77"/>
    </row>
    <row r="234" spans="2:2" ht="12">
      <c r="B234" s="77"/>
    </row>
    <row r="235" spans="2:2" ht="12">
      <c r="B235" s="77"/>
    </row>
    <row r="236" spans="2:2" ht="12">
      <c r="B236" s="77"/>
    </row>
    <row r="237" spans="2:2" ht="12">
      <c r="B237" s="77"/>
    </row>
    <row r="238" spans="2:2" ht="12">
      <c r="B238" s="77"/>
    </row>
    <row r="239" spans="2:2" ht="12">
      <c r="B239" s="77"/>
    </row>
    <row r="240" spans="2:2" ht="12">
      <c r="B240" s="77"/>
    </row>
    <row r="241" spans="2:2" ht="12">
      <c r="B241" s="77"/>
    </row>
    <row r="242" spans="2:2" ht="12">
      <c r="B242" s="77"/>
    </row>
    <row r="243" spans="2:2" ht="12">
      <c r="B243" s="77"/>
    </row>
    <row r="244" spans="2:2" ht="12">
      <c r="B244" s="77"/>
    </row>
    <row r="245" spans="2:2" ht="12">
      <c r="B245" s="77"/>
    </row>
    <row r="246" spans="2:2" ht="12">
      <c r="B246" s="77"/>
    </row>
    <row r="247" spans="2:2" ht="12">
      <c r="B247" s="77"/>
    </row>
    <row r="248" spans="2:2" ht="12">
      <c r="B248" s="77"/>
    </row>
    <row r="249" spans="2:2" ht="12">
      <c r="B249" s="77"/>
    </row>
    <row r="250" spans="2:2" ht="12">
      <c r="B250" s="77"/>
    </row>
    <row r="251" spans="2:2" ht="12">
      <c r="B251" s="77"/>
    </row>
    <row r="252" spans="2:2" ht="12">
      <c r="B252" s="77"/>
    </row>
    <row r="253" spans="2:2" ht="12">
      <c r="B253" s="77"/>
    </row>
    <row r="254" spans="2:2" ht="12">
      <c r="B254" s="77"/>
    </row>
    <row r="255" spans="2:2" ht="12">
      <c r="B255" s="77"/>
    </row>
    <row r="256" spans="2:2" ht="12">
      <c r="B256" s="77"/>
    </row>
    <row r="257" spans="2:2" ht="12">
      <c r="B257" s="77"/>
    </row>
    <row r="258" spans="2:2" ht="12">
      <c r="B258" s="77"/>
    </row>
    <row r="259" spans="2:2" ht="12">
      <c r="B259" s="77"/>
    </row>
    <row r="260" spans="2:2" ht="12">
      <c r="B260" s="77"/>
    </row>
    <row r="261" spans="2:2" ht="12">
      <c r="B261" s="77"/>
    </row>
    <row r="262" spans="2:2" ht="12">
      <c r="B262" s="77"/>
    </row>
    <row r="263" spans="2:2" ht="12">
      <c r="B263" s="77"/>
    </row>
    <row r="264" spans="2:2" ht="12">
      <c r="B264" s="77"/>
    </row>
    <row r="265" spans="2:2" ht="12">
      <c r="B265" s="77"/>
    </row>
    <row r="266" spans="2:2" ht="12">
      <c r="B266" s="77"/>
    </row>
    <row r="267" spans="2:2" ht="12">
      <c r="B267" s="77"/>
    </row>
    <row r="268" spans="2:2" ht="12">
      <c r="B268" s="77"/>
    </row>
    <row r="269" spans="2:2" ht="12">
      <c r="B269" s="77"/>
    </row>
    <row r="270" spans="2:2" ht="12">
      <c r="B270" s="77"/>
    </row>
  </sheetData>
  <mergeCells count="22">
    <mergeCell ref="B2:I2"/>
    <mergeCell ref="B4:B6"/>
    <mergeCell ref="C4:C5"/>
    <mergeCell ref="D4:D5"/>
    <mergeCell ref="E4:E5"/>
    <mergeCell ref="F4:F5"/>
    <mergeCell ref="G4:G5"/>
    <mergeCell ref="H4:H5"/>
    <mergeCell ref="I4:I5"/>
    <mergeCell ref="C6:E6"/>
    <mergeCell ref="C44:E44"/>
    <mergeCell ref="H44:I44"/>
    <mergeCell ref="H6:I6"/>
    <mergeCell ref="B41:I41"/>
    <mergeCell ref="B42:B44"/>
    <mergeCell ref="C42:C43"/>
    <mergeCell ref="D42:D43"/>
    <mergeCell ref="E42:E43"/>
    <mergeCell ref="F42:F43"/>
    <mergeCell ref="G42:G43"/>
    <mergeCell ref="H42:H43"/>
    <mergeCell ref="I42:I43"/>
  </mergeCells>
  <pageMargins left="1.1811023622047245" right="0.39370078740157483" top="0.78740157480314965" bottom="0.78740157480314965" header="0.15748031496062992" footer="0.19685039370078741"/>
  <pageSetup paperSize="9" scale="19" orientation="portrait" r:id="rId1"/>
  <headerFooter alignWithMargins="0">
    <oddHeader>&amp;L&amp;"Times New Roman,звичайний"&amp;12&amp;K8CBA97Макроекономічний та монетарний огляд  &amp;R&amp;"Times New Roman,звичайний"&amp;12&amp;K8CBA97Січень 2016 року</oddHeader>
    <oddFooter>&amp;C&amp;"Times New Roman,полужирный"&amp;12&amp;K8CBA97Національний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tabSelected="1" view="pageLayout" topLeftCell="C2" zoomScale="80" zoomScaleNormal="100" zoomScalePageLayoutView="80" workbookViewId="0">
      <selection activeCell="U53" sqref="U53"/>
    </sheetView>
  </sheetViews>
  <sheetFormatPr defaultRowHeight="12.75" outlineLevelRow="1" outlineLevelCol="1"/>
  <cols>
    <col min="1" max="1" width="82.42578125" customWidth="1"/>
    <col min="2" max="2" width="11.7109375" hidden="1" customWidth="1" outlineLevel="1"/>
    <col min="3" max="3" width="11.7109375" customWidth="1" collapsed="1"/>
    <col min="4" max="16" width="11.5703125" customWidth="1"/>
    <col min="17" max="17" width="13.85546875" customWidth="1"/>
    <col min="18" max="18" width="18.140625" customWidth="1"/>
    <col min="19" max="19" width="13.42578125" customWidth="1"/>
    <col min="20" max="20" width="13.85546875" customWidth="1"/>
  </cols>
  <sheetData>
    <row r="1" spans="1:21" ht="15.75">
      <c r="A1" s="463" t="s">
        <v>121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4"/>
      <c r="T1" s="464"/>
    </row>
    <row r="2" spans="1:21">
      <c r="A2" s="465" t="s">
        <v>69</v>
      </c>
      <c r="B2" s="467">
        <v>41275</v>
      </c>
      <c r="C2" s="469">
        <v>41640</v>
      </c>
      <c r="D2" s="469">
        <v>42005</v>
      </c>
      <c r="E2" s="471">
        <v>42036</v>
      </c>
      <c r="F2" s="469">
        <v>42064</v>
      </c>
      <c r="G2" s="473">
        <v>42095</v>
      </c>
      <c r="H2" s="469">
        <v>42125</v>
      </c>
      <c r="I2" s="473">
        <v>42156</v>
      </c>
      <c r="J2" s="469">
        <v>42186</v>
      </c>
      <c r="K2" s="469">
        <v>42217</v>
      </c>
      <c r="L2" s="469">
        <v>42248</v>
      </c>
      <c r="M2" s="469">
        <v>42278</v>
      </c>
      <c r="N2" s="469">
        <v>42309</v>
      </c>
      <c r="O2" s="469">
        <v>42339</v>
      </c>
      <c r="P2" s="475" t="s">
        <v>277</v>
      </c>
      <c r="Q2" s="461" t="s">
        <v>70</v>
      </c>
      <c r="R2" s="462"/>
      <c r="S2" s="461" t="s">
        <v>128</v>
      </c>
      <c r="T2" s="462"/>
    </row>
    <row r="3" spans="1:21" ht="69.75" customHeight="1">
      <c r="A3" s="466"/>
      <c r="B3" s="468"/>
      <c r="C3" s="470"/>
      <c r="D3" s="470"/>
      <c r="E3" s="472"/>
      <c r="F3" s="470"/>
      <c r="G3" s="474"/>
      <c r="H3" s="470"/>
      <c r="I3" s="474"/>
      <c r="J3" s="470"/>
      <c r="K3" s="470"/>
      <c r="L3" s="470"/>
      <c r="M3" s="470"/>
      <c r="N3" s="470"/>
      <c r="O3" s="470"/>
      <c r="P3" s="476"/>
      <c r="Q3" s="17" t="s">
        <v>71</v>
      </c>
      <c r="R3" s="18" t="s">
        <v>72</v>
      </c>
      <c r="S3" s="17" t="s">
        <v>71</v>
      </c>
      <c r="T3" s="18" t="s">
        <v>72</v>
      </c>
    </row>
    <row r="4" spans="1:21">
      <c r="A4" s="19" t="s">
        <v>73</v>
      </c>
      <c r="B4" s="20">
        <v>255283.3805496</v>
      </c>
      <c r="C4" s="21">
        <v>307138.76896850998</v>
      </c>
      <c r="D4" s="21">
        <v>333194.23173366999</v>
      </c>
      <c r="E4" s="21">
        <v>326731.86610556999</v>
      </c>
      <c r="F4" s="21">
        <v>331607.83463517</v>
      </c>
      <c r="G4" s="147">
        <v>331991.32964554999</v>
      </c>
      <c r="H4" s="21">
        <v>330359.08956698998</v>
      </c>
      <c r="I4" s="147">
        <v>329619.79473000998</v>
      </c>
      <c r="J4" s="21">
        <v>330379.08319171</v>
      </c>
      <c r="K4" s="21">
        <v>332327.08399999997</v>
      </c>
      <c r="L4" s="21">
        <v>328775.57400000002</v>
      </c>
      <c r="M4" s="21">
        <v>321206.65899999999</v>
      </c>
      <c r="N4" s="21">
        <v>318358.82900000003</v>
      </c>
      <c r="O4" s="21">
        <v>321227.51199999999</v>
      </c>
      <c r="P4" s="147">
        <v>335999.4398855</v>
      </c>
      <c r="Q4" s="23">
        <v>14771.927885500016</v>
      </c>
      <c r="R4" s="22">
        <v>2805.208151830011</v>
      </c>
      <c r="S4" s="24">
        <v>4.5985873979250016</v>
      </c>
      <c r="T4" s="25">
        <v>0.84191378020980778</v>
      </c>
    </row>
    <row r="5" spans="1:21">
      <c r="A5" s="26" t="s">
        <v>74</v>
      </c>
      <c r="B5" s="27">
        <v>773198.63114842004</v>
      </c>
      <c r="C5" s="28">
        <v>908994.28726828995</v>
      </c>
      <c r="D5" s="28">
        <v>956727.72384662996</v>
      </c>
      <c r="E5" s="28">
        <v>936216.31157585001</v>
      </c>
      <c r="F5" s="28">
        <v>1136132.6618111399</v>
      </c>
      <c r="G5" s="148">
        <v>1024941.90434101</v>
      </c>
      <c r="H5" s="28">
        <v>980233.19119716994</v>
      </c>
      <c r="I5" s="148">
        <v>963833.80929580994</v>
      </c>
      <c r="J5" s="28">
        <v>975119.04025687999</v>
      </c>
      <c r="K5" s="28">
        <v>968356.04</v>
      </c>
      <c r="L5" s="28">
        <v>948322.39399999997</v>
      </c>
      <c r="M5" s="28">
        <v>936372.98400000005</v>
      </c>
      <c r="N5" s="28">
        <v>959640.21200000006</v>
      </c>
      <c r="O5" s="28">
        <v>970186.13199999998</v>
      </c>
      <c r="P5" s="148">
        <v>988910.53791072476</v>
      </c>
      <c r="Q5" s="30">
        <v>18724.405910724774</v>
      </c>
      <c r="R5" s="29">
        <v>32182.814064094797</v>
      </c>
      <c r="S5" s="31">
        <v>1.929980783391045</v>
      </c>
      <c r="T5" s="32">
        <v>3.3638425292726168</v>
      </c>
      <c r="U5" s="185"/>
    </row>
    <row r="6" spans="1:21">
      <c r="A6" s="33" t="s">
        <v>75</v>
      </c>
      <c r="B6" s="34">
        <v>203245.00996706999</v>
      </c>
      <c r="C6" s="35">
        <v>237776.61807714999</v>
      </c>
      <c r="D6" s="35">
        <v>282947.10859040997</v>
      </c>
      <c r="E6" s="35">
        <v>274365.5933904</v>
      </c>
      <c r="F6" s="35">
        <v>283871.68865257001</v>
      </c>
      <c r="G6" s="149">
        <v>284826.18851854</v>
      </c>
      <c r="H6" s="35">
        <v>285980.09082436998</v>
      </c>
      <c r="I6" s="149">
        <v>283413.86372422997</v>
      </c>
      <c r="J6" s="35">
        <v>286124.86082846002</v>
      </c>
      <c r="K6" s="35">
        <v>284071.20799999998</v>
      </c>
      <c r="L6" s="35">
        <v>276317.07900000003</v>
      </c>
      <c r="M6" s="35">
        <v>271132.25300000003</v>
      </c>
      <c r="N6" s="35">
        <v>274927.228</v>
      </c>
      <c r="O6" s="35">
        <v>272974.609</v>
      </c>
      <c r="P6" s="149">
        <v>282861.14642757003</v>
      </c>
      <c r="Q6" s="37">
        <v>9886.5374275700306</v>
      </c>
      <c r="R6" s="36">
        <v>-85.962162839947268</v>
      </c>
      <c r="S6" s="38">
        <v>3.6217791331537512</v>
      </c>
      <c r="T6" s="39">
        <v>-3.038100062877902E-2</v>
      </c>
    </row>
    <row r="7" spans="1:21">
      <c r="A7" s="19" t="s">
        <v>76</v>
      </c>
      <c r="B7" s="27">
        <v>24691.192447950001</v>
      </c>
      <c r="C7" s="28">
        <v>33040.584776329997</v>
      </c>
      <c r="D7" s="28">
        <v>27223.579507620001</v>
      </c>
      <c r="E7" s="28">
        <v>33868.088535789997</v>
      </c>
      <c r="F7" s="28">
        <v>27467.888952910002</v>
      </c>
      <c r="G7" s="148">
        <v>26660.883682560001</v>
      </c>
      <c r="H7" s="28">
        <v>23206.356147229999</v>
      </c>
      <c r="I7" s="148">
        <v>25631.316840290001</v>
      </c>
      <c r="J7" s="28">
        <v>22372.78282955</v>
      </c>
      <c r="K7" s="28">
        <v>27787.65</v>
      </c>
      <c r="L7" s="28">
        <v>30817.271000000001</v>
      </c>
      <c r="M7" s="28">
        <v>30892.080999999998</v>
      </c>
      <c r="N7" s="28">
        <v>22375.439999999999</v>
      </c>
      <c r="O7" s="28">
        <v>26936.923999999999</v>
      </c>
      <c r="P7" s="148">
        <v>27698.463308189999</v>
      </c>
      <c r="Q7" s="30">
        <v>761.53930819000016</v>
      </c>
      <c r="R7" s="29">
        <v>474.88380056999813</v>
      </c>
      <c r="S7" s="31">
        <v>2.8271205286468444</v>
      </c>
      <c r="T7" s="32">
        <v>1.7443841300776626</v>
      </c>
    </row>
    <row r="8" spans="1:21">
      <c r="A8" s="26" t="s">
        <v>77</v>
      </c>
      <c r="B8" s="27">
        <v>567881.27132608998</v>
      </c>
      <c r="C8" s="28">
        <v>668459.83903468004</v>
      </c>
      <c r="D8" s="28">
        <v>672401.51507922006</v>
      </c>
      <c r="E8" s="28">
        <v>660727.92424540001</v>
      </c>
      <c r="F8" s="28">
        <v>851340.93078897998</v>
      </c>
      <c r="G8" s="148">
        <v>739548.35429761</v>
      </c>
      <c r="H8" s="28">
        <v>693859.71654314001</v>
      </c>
      <c r="I8" s="148">
        <v>680059.71275715996</v>
      </c>
      <c r="J8" s="28">
        <v>688683.03973644995</v>
      </c>
      <c r="K8" s="28">
        <v>683974.38199999998</v>
      </c>
      <c r="L8" s="28">
        <v>671757.71200000006</v>
      </c>
      <c r="M8" s="28">
        <v>664959.24300000002</v>
      </c>
      <c r="N8" s="28">
        <v>684346.71699999995</v>
      </c>
      <c r="O8" s="28">
        <v>696827.022</v>
      </c>
      <c r="P8" s="148">
        <v>705601.71643534186</v>
      </c>
      <c r="Q8" s="30">
        <v>8774.6944353418658</v>
      </c>
      <c r="R8" s="29">
        <v>33200.201356121805</v>
      </c>
      <c r="S8" s="31">
        <v>1.2592356723132099</v>
      </c>
      <c r="T8" s="32">
        <v>4.93755600063011</v>
      </c>
    </row>
    <row r="9" spans="1:21">
      <c r="A9" s="40" t="s">
        <v>78</v>
      </c>
      <c r="B9" s="34">
        <v>319828.46589970996</v>
      </c>
      <c r="C9" s="35">
        <v>422351.04912688001</v>
      </c>
      <c r="D9" s="35">
        <v>365890.01433290995</v>
      </c>
      <c r="E9" s="35">
        <v>358708.39954876003</v>
      </c>
      <c r="F9" s="35">
        <v>352300.41180614999</v>
      </c>
      <c r="G9" s="149">
        <v>346086.18558445002</v>
      </c>
      <c r="H9" s="35">
        <v>347828.34267322998</v>
      </c>
      <c r="I9" s="149">
        <v>346380.60127608001</v>
      </c>
      <c r="J9" s="35">
        <v>359099.55344453</v>
      </c>
      <c r="K9" s="35">
        <v>355926.52500000002</v>
      </c>
      <c r="L9" s="35">
        <v>355617.08199999999</v>
      </c>
      <c r="M9" s="35">
        <v>355423.16099999996</v>
      </c>
      <c r="N9" s="35">
        <v>361945.06799999997</v>
      </c>
      <c r="O9" s="35">
        <v>364226.87899999996</v>
      </c>
      <c r="P9" s="149">
        <v>388692.59610191721</v>
      </c>
      <c r="Q9" s="37">
        <v>24465.717101917253</v>
      </c>
      <c r="R9" s="36">
        <v>22802.581769007258</v>
      </c>
      <c r="S9" s="38">
        <v>6.7171640843995135</v>
      </c>
      <c r="T9" s="39">
        <v>6.2320863854622814</v>
      </c>
    </row>
    <row r="10" spans="1:21">
      <c r="A10" s="40" t="s">
        <v>79</v>
      </c>
      <c r="B10" s="34">
        <v>248052.80542638001</v>
      </c>
      <c r="C10" s="35">
        <v>246108.78990779998</v>
      </c>
      <c r="D10" s="35">
        <v>306511.50074630999</v>
      </c>
      <c r="E10" s="35">
        <v>302019.52469663997</v>
      </c>
      <c r="F10" s="35">
        <v>499040.51898282999</v>
      </c>
      <c r="G10" s="149">
        <v>393462.16871315998</v>
      </c>
      <c r="H10" s="35">
        <v>346031.37386991002</v>
      </c>
      <c r="I10" s="149">
        <v>333679.11148108001</v>
      </c>
      <c r="J10" s="35">
        <v>329583.48629192001</v>
      </c>
      <c r="K10" s="35">
        <v>328047.85700000002</v>
      </c>
      <c r="L10" s="35">
        <v>316140.63099999999</v>
      </c>
      <c r="M10" s="35">
        <v>309536.08100000001</v>
      </c>
      <c r="N10" s="35">
        <v>322401.64799999999</v>
      </c>
      <c r="O10" s="35">
        <v>332600.14199999999</v>
      </c>
      <c r="P10" s="149">
        <v>316909.12033342477</v>
      </c>
      <c r="Q10" s="37">
        <v>-15691.021666575223</v>
      </c>
      <c r="R10" s="36">
        <v>10397.619587114779</v>
      </c>
      <c r="S10" s="38">
        <v>-4.7176833937055989</v>
      </c>
      <c r="T10" s="39">
        <v>3.3922445199603004</v>
      </c>
    </row>
    <row r="11" spans="1:21">
      <c r="A11" s="40" t="s">
        <v>80</v>
      </c>
      <c r="B11" s="34">
        <v>31033.755214109849</v>
      </c>
      <c r="C11" s="35">
        <v>30790.540461378707</v>
      </c>
      <c r="D11" s="35">
        <v>19438.146444500686</v>
      </c>
      <c r="E11" s="35">
        <v>18691.852042676306</v>
      </c>
      <c r="F11" s="35">
        <v>17974.94370167438</v>
      </c>
      <c r="G11" s="149">
        <v>16784.049086361276</v>
      </c>
      <c r="H11" s="35">
        <v>16441.019430853539</v>
      </c>
      <c r="I11" s="149">
        <v>15853.07453597303</v>
      </c>
      <c r="J11" s="35">
        <v>15682.982240508107</v>
      </c>
      <c r="K11" s="35">
        <v>15179.126055125043</v>
      </c>
      <c r="L11" s="35">
        <v>14922.54190035506</v>
      </c>
      <c r="M11" s="35">
        <v>14378.606356582062</v>
      </c>
      <c r="N11" s="35">
        <v>14076.225076116667</v>
      </c>
      <c r="O11" s="35">
        <v>13925.264069116172</v>
      </c>
      <c r="P11" s="149">
        <v>13204.179714398137</v>
      </c>
      <c r="Q11" s="37">
        <v>-721.08435471803568</v>
      </c>
      <c r="R11" s="36">
        <v>-6233.9667301025493</v>
      </c>
      <c r="S11" s="38">
        <v>-5.1782454619103078</v>
      </c>
      <c r="T11" s="39">
        <v>-32.070787962739232</v>
      </c>
    </row>
    <row r="12" spans="1:21">
      <c r="A12" s="33" t="s">
        <v>81</v>
      </c>
      <c r="B12" s="34">
        <v>202027.01658209</v>
      </c>
      <c r="C12" s="35">
        <v>231278.63314727999</v>
      </c>
      <c r="D12" s="35">
        <v>260137.90744718001</v>
      </c>
      <c r="E12" s="35">
        <v>256027.09346872001</v>
      </c>
      <c r="F12" s="35">
        <v>321582.92642422998</v>
      </c>
      <c r="G12" s="149">
        <v>290907.84519296</v>
      </c>
      <c r="H12" s="35">
        <v>273601.44624358002</v>
      </c>
      <c r="I12" s="149">
        <v>274893.72277604003</v>
      </c>
      <c r="J12" s="35">
        <v>285303.77544100001</v>
      </c>
      <c r="K12" s="35">
        <v>288133.85200000001</v>
      </c>
      <c r="L12" s="35">
        <v>283125.05900000001</v>
      </c>
      <c r="M12" s="35">
        <v>292125.36599999998</v>
      </c>
      <c r="N12" s="35">
        <v>294745.08899999998</v>
      </c>
      <c r="O12" s="35">
        <v>301674.24400000001</v>
      </c>
      <c r="P12" s="149">
        <v>307374.58175730298</v>
      </c>
      <c r="Q12" s="37">
        <v>5700.337757302972</v>
      </c>
      <c r="R12" s="36">
        <v>47236.674310122966</v>
      </c>
      <c r="S12" s="38">
        <v>1.8895672635888019</v>
      </c>
      <c r="T12" s="39">
        <v>18.158320243932224</v>
      </c>
    </row>
    <row r="13" spans="1:21">
      <c r="A13" s="40" t="s">
        <v>82</v>
      </c>
      <c r="B13" s="34">
        <v>136042.13911374999</v>
      </c>
      <c r="C13" s="35">
        <v>168796.72751244</v>
      </c>
      <c r="D13" s="35">
        <v>169875.41397031999</v>
      </c>
      <c r="E13" s="35">
        <v>167228.25901872001</v>
      </c>
      <c r="F13" s="35">
        <v>168519.27896147</v>
      </c>
      <c r="G13" s="149">
        <v>169648.78412806999</v>
      </c>
      <c r="H13" s="35">
        <v>167175.45084385001</v>
      </c>
      <c r="I13" s="149">
        <v>168965.16193939999</v>
      </c>
      <c r="J13" s="35">
        <v>179148.86321901999</v>
      </c>
      <c r="K13" s="35">
        <v>180822.764</v>
      </c>
      <c r="L13" s="35">
        <v>181632.351</v>
      </c>
      <c r="M13" s="35">
        <v>185560.40599999999</v>
      </c>
      <c r="N13" s="35">
        <v>187332.42</v>
      </c>
      <c r="O13" s="35">
        <v>188346.791</v>
      </c>
      <c r="P13" s="149">
        <v>200219.87934417289</v>
      </c>
      <c r="Q13" s="37">
        <v>11873.088344172895</v>
      </c>
      <c r="R13" s="36">
        <v>30344.465373852901</v>
      </c>
      <c r="S13" s="38">
        <v>6.3038442445100742</v>
      </c>
      <c r="T13" s="39">
        <v>17.862776410454885</v>
      </c>
    </row>
    <row r="14" spans="1:21">
      <c r="A14" s="40" t="s">
        <v>83</v>
      </c>
      <c r="B14" s="34">
        <v>65984.877468339997</v>
      </c>
      <c r="C14" s="35">
        <v>62481.905634839997</v>
      </c>
      <c r="D14" s="35">
        <v>90262.493476860007</v>
      </c>
      <c r="E14" s="35">
        <v>88798.834449999995</v>
      </c>
      <c r="F14" s="35">
        <v>153063.64746276001</v>
      </c>
      <c r="G14" s="149">
        <v>121259.06106489</v>
      </c>
      <c r="H14" s="35">
        <v>106425.99539973</v>
      </c>
      <c r="I14" s="149">
        <v>105928.56083664</v>
      </c>
      <c r="J14" s="35">
        <v>106154.91222198</v>
      </c>
      <c r="K14" s="35">
        <v>107311.088</v>
      </c>
      <c r="L14" s="35">
        <v>101492.708</v>
      </c>
      <c r="M14" s="35">
        <v>106564.959</v>
      </c>
      <c r="N14" s="35">
        <v>107412.66899999999</v>
      </c>
      <c r="O14" s="35">
        <v>113327.45299999999</v>
      </c>
      <c r="P14" s="149">
        <v>107154.7024131302</v>
      </c>
      <c r="Q14" s="37">
        <v>-6172.7505868697917</v>
      </c>
      <c r="R14" s="36">
        <v>16892.208936270195</v>
      </c>
      <c r="S14" s="38">
        <v>-5.4468272457069986</v>
      </c>
      <c r="T14" s="39">
        <v>18.714538326598245</v>
      </c>
    </row>
    <row r="15" spans="1:21">
      <c r="A15" s="40" t="s">
        <v>84</v>
      </c>
      <c r="B15" s="34">
        <v>8255.3331000050039</v>
      </c>
      <c r="C15" s="35">
        <v>7817.078147734268</v>
      </c>
      <c r="D15" s="35">
        <v>5724.2079412255634</v>
      </c>
      <c r="E15" s="35">
        <v>5495.7197776159974</v>
      </c>
      <c r="F15" s="35">
        <v>5513.2005143067499</v>
      </c>
      <c r="G15" s="149">
        <v>5172.5888660032742</v>
      </c>
      <c r="H15" s="35">
        <v>5056.6277813083707</v>
      </c>
      <c r="I15" s="149">
        <v>5032.6595601919344</v>
      </c>
      <c r="J15" s="35">
        <v>5051.3016348320116</v>
      </c>
      <c r="K15" s="35">
        <v>4965.3990937810531</v>
      </c>
      <c r="L15" s="35">
        <v>4790.6818649656616</v>
      </c>
      <c r="M15" s="35">
        <v>4950.1679801467371</v>
      </c>
      <c r="N15" s="35">
        <v>4689.6934747381292</v>
      </c>
      <c r="O15" s="35">
        <v>4744.7806240123364</v>
      </c>
      <c r="P15" s="149">
        <v>4464.6551870050198</v>
      </c>
      <c r="Q15" s="37">
        <v>-280.12543700731658</v>
      </c>
      <c r="R15" s="36">
        <v>-1259.5527542205436</v>
      </c>
      <c r="S15" s="38">
        <v>-5.9038648823859319</v>
      </c>
      <c r="T15" s="39">
        <v>-22.003965739072555</v>
      </c>
    </row>
    <row r="16" spans="1:21">
      <c r="A16" s="33" t="s">
        <v>85</v>
      </c>
      <c r="B16" s="34">
        <v>365854.25474399998</v>
      </c>
      <c r="C16" s="35">
        <v>437181.20588740002</v>
      </c>
      <c r="D16" s="35">
        <v>412263.60763203999</v>
      </c>
      <c r="E16" s="35">
        <v>404700.83077668003</v>
      </c>
      <c r="F16" s="35">
        <v>529758.00436475</v>
      </c>
      <c r="G16" s="149">
        <v>448640.50910465</v>
      </c>
      <c r="H16" s="35">
        <v>420258.27029955998</v>
      </c>
      <c r="I16" s="149">
        <v>405165.98998111999</v>
      </c>
      <c r="J16" s="35">
        <v>403379.26429545</v>
      </c>
      <c r="K16" s="35">
        <v>395840.53</v>
      </c>
      <c r="L16" s="35">
        <v>388632.65299999999</v>
      </c>
      <c r="M16" s="35">
        <v>372833.87699999998</v>
      </c>
      <c r="N16" s="35">
        <v>389601.62800000003</v>
      </c>
      <c r="O16" s="35">
        <v>395152.77799999999</v>
      </c>
      <c r="P16" s="149">
        <v>398227.13467803883</v>
      </c>
      <c r="Q16" s="37">
        <v>3074.3566780388355</v>
      </c>
      <c r="R16" s="36">
        <v>-14036.472954001161</v>
      </c>
      <c r="S16" s="38">
        <v>0.77801722503360793</v>
      </c>
      <c r="T16" s="39">
        <v>-3.4047324804204493</v>
      </c>
    </row>
    <row r="17" spans="1:20">
      <c r="A17" s="40" t="s">
        <v>82</v>
      </c>
      <c r="B17" s="34">
        <v>183786.32678596</v>
      </c>
      <c r="C17" s="35">
        <v>253554.32161444001</v>
      </c>
      <c r="D17" s="35">
        <v>196014.60036258999</v>
      </c>
      <c r="E17" s="35">
        <v>191480.14053003999</v>
      </c>
      <c r="F17" s="35">
        <v>183781.13284467999</v>
      </c>
      <c r="G17" s="149">
        <v>176437.40145638</v>
      </c>
      <c r="H17" s="35">
        <v>180652.89182938001</v>
      </c>
      <c r="I17" s="149">
        <v>177415.43933667999</v>
      </c>
      <c r="J17" s="35">
        <v>179950.69022551001</v>
      </c>
      <c r="K17" s="35">
        <v>175103.761</v>
      </c>
      <c r="L17" s="35">
        <v>173984.731</v>
      </c>
      <c r="M17" s="35">
        <v>169862.755</v>
      </c>
      <c r="N17" s="35">
        <v>174612.64799999999</v>
      </c>
      <c r="O17" s="35">
        <v>175880.08799999999</v>
      </c>
      <c r="P17" s="149">
        <v>188472.71675774429</v>
      </c>
      <c r="Q17" s="37">
        <v>12592.6287577443</v>
      </c>
      <c r="R17" s="36">
        <v>-7541.8836048457015</v>
      </c>
      <c r="S17" s="38">
        <v>7.1597807920952903</v>
      </c>
      <c r="T17" s="39">
        <v>-3.8476131833519673</v>
      </c>
    </row>
    <row r="18" spans="1:20">
      <c r="A18" s="40" t="s">
        <v>83</v>
      </c>
      <c r="B18" s="34">
        <v>182067.92795804</v>
      </c>
      <c r="C18" s="35">
        <v>183626.88427295999</v>
      </c>
      <c r="D18" s="35">
        <v>216249.00726945</v>
      </c>
      <c r="E18" s="35">
        <v>213220.69024664001</v>
      </c>
      <c r="F18" s="35">
        <v>345976.87152007001</v>
      </c>
      <c r="G18" s="149">
        <v>272203.10764826997</v>
      </c>
      <c r="H18" s="35">
        <v>239605.37847018</v>
      </c>
      <c r="I18" s="149">
        <v>227750.55064443999</v>
      </c>
      <c r="J18" s="35">
        <v>223428.57406993999</v>
      </c>
      <c r="K18" s="35">
        <v>220736.769</v>
      </c>
      <c r="L18" s="35">
        <v>214647.92300000001</v>
      </c>
      <c r="M18" s="35">
        <v>202971.122</v>
      </c>
      <c r="N18" s="35">
        <v>214988.97899999999</v>
      </c>
      <c r="O18" s="35">
        <v>219272.68900000001</v>
      </c>
      <c r="P18" s="149">
        <v>209754.4179202946</v>
      </c>
      <c r="Q18" s="37">
        <v>-9518.2710797054169</v>
      </c>
      <c r="R18" s="36">
        <v>-6494.5893491554016</v>
      </c>
      <c r="S18" s="38">
        <v>-4.3408374855591063</v>
      </c>
      <c r="T18" s="39">
        <v>-3.0032920988455771</v>
      </c>
    </row>
    <row r="19" spans="1:20">
      <c r="A19" s="40" t="s">
        <v>84</v>
      </c>
      <c r="B19" s="34">
        <v>22778.422114104844</v>
      </c>
      <c r="C19" s="35">
        <v>22973.462313644439</v>
      </c>
      <c r="D19" s="35">
        <v>13713.938503275125</v>
      </c>
      <c r="E19" s="35">
        <v>13196.132265060311</v>
      </c>
      <c r="F19" s="35">
        <v>12461.743187367631</v>
      </c>
      <c r="G19" s="149">
        <v>11611.460220358002</v>
      </c>
      <c r="H19" s="35">
        <v>11384.391649545169</v>
      </c>
      <c r="I19" s="149">
        <v>10820.414975781096</v>
      </c>
      <c r="J19" s="35">
        <v>10631.680605676094</v>
      </c>
      <c r="K19" s="35">
        <v>10213.726961343991</v>
      </c>
      <c r="L19" s="35">
        <v>10131.860035389398</v>
      </c>
      <c r="M19" s="35">
        <v>9428.4383764353242</v>
      </c>
      <c r="N19" s="35">
        <v>9386.5316013785377</v>
      </c>
      <c r="O19" s="35">
        <v>9180.4834451038369</v>
      </c>
      <c r="P19" s="149">
        <v>8739.5245273931178</v>
      </c>
      <c r="Q19" s="37">
        <v>-440.95891771071911</v>
      </c>
      <c r="R19" s="36">
        <v>-4974.4139758820074</v>
      </c>
      <c r="S19" s="38">
        <v>-4.8032210977504946</v>
      </c>
      <c r="T19" s="39">
        <v>-36.272686906784891</v>
      </c>
    </row>
    <row r="20" spans="1:20">
      <c r="A20" s="19" t="s">
        <v>86</v>
      </c>
      <c r="B20" s="27">
        <v>809339.22215058003</v>
      </c>
      <c r="C20" s="28">
        <v>904874.0467522</v>
      </c>
      <c r="D20" s="28">
        <v>1015741.19913338</v>
      </c>
      <c r="E20" s="28">
        <v>1014688.27605232</v>
      </c>
      <c r="F20" s="28">
        <v>1327506.4340897</v>
      </c>
      <c r="G20" s="148">
        <v>1176033.9251760801</v>
      </c>
      <c r="H20" s="28">
        <v>1098941.2457024502</v>
      </c>
      <c r="I20" s="148">
        <v>1038997.3728198099</v>
      </c>
      <c r="J20" s="28">
        <v>1034988.5368452399</v>
      </c>
      <c r="K20" s="28">
        <v>1042509.047</v>
      </c>
      <c r="L20" s="28">
        <v>1031199.7370000001</v>
      </c>
      <c r="M20" s="28">
        <v>983030.47199999995</v>
      </c>
      <c r="N20" s="28">
        <v>1011797.709</v>
      </c>
      <c r="O20" s="28">
        <v>1035311.4519999999</v>
      </c>
      <c r="P20" s="148">
        <v>1012833.88856459</v>
      </c>
      <c r="Q20" s="30">
        <v>-22477.563435409917</v>
      </c>
      <c r="R20" s="29">
        <v>-2907.3105687899515</v>
      </c>
      <c r="S20" s="31">
        <v>-2.1710919348943918</v>
      </c>
      <c r="T20" s="32">
        <v>-0.28622552391006195</v>
      </c>
    </row>
    <row r="21" spans="1:20">
      <c r="A21" s="40" t="s">
        <v>78</v>
      </c>
      <c r="B21" s="34">
        <v>509776.99422020995</v>
      </c>
      <c r="C21" s="35">
        <v>596868.00023010001</v>
      </c>
      <c r="D21" s="35">
        <v>543060.83955178002</v>
      </c>
      <c r="E21" s="35">
        <v>539584.47644034994</v>
      </c>
      <c r="F21" s="35">
        <v>530792.30650631001</v>
      </c>
      <c r="G21" s="149">
        <v>516055.44531048997</v>
      </c>
      <c r="H21" s="35">
        <v>513845.83004769997</v>
      </c>
      <c r="I21" s="149">
        <v>490569.65546356002</v>
      </c>
      <c r="J21" s="35">
        <v>488596.25469424995</v>
      </c>
      <c r="K21" s="35">
        <v>484957.90300000005</v>
      </c>
      <c r="L21" s="35">
        <v>489771.09900000005</v>
      </c>
      <c r="M21" s="35">
        <v>461073.527</v>
      </c>
      <c r="N21" s="35">
        <v>461607.18599999999</v>
      </c>
      <c r="O21" s="35">
        <v>461409.71300000005</v>
      </c>
      <c r="P21" s="149">
        <v>439352.79692463996</v>
      </c>
      <c r="Q21" s="37">
        <v>-22056.916075360088</v>
      </c>
      <c r="R21" s="36">
        <v>-103708.04262714006</v>
      </c>
      <c r="S21" s="38">
        <v>-4.7803319812992413</v>
      </c>
      <c r="T21" s="39">
        <v>-19.09694735358498</v>
      </c>
    </row>
    <row r="22" spans="1:20">
      <c r="A22" s="40" t="s">
        <v>79</v>
      </c>
      <c r="B22" s="34">
        <v>299562.22793036996</v>
      </c>
      <c r="C22" s="35">
        <v>308006.04652209999</v>
      </c>
      <c r="D22" s="35">
        <v>472680.35958159994</v>
      </c>
      <c r="E22" s="35">
        <v>475103.79961196997</v>
      </c>
      <c r="F22" s="35">
        <v>796714.11758338998</v>
      </c>
      <c r="G22" s="149">
        <v>659978.47986559011</v>
      </c>
      <c r="H22" s="35">
        <v>585095.41565474996</v>
      </c>
      <c r="I22" s="149">
        <v>548427.71735624992</v>
      </c>
      <c r="J22" s="35">
        <v>546392.28215098998</v>
      </c>
      <c r="K22" s="35">
        <v>557551.14400000009</v>
      </c>
      <c r="L22" s="35">
        <v>541428.63899999997</v>
      </c>
      <c r="M22" s="35">
        <v>521956.946</v>
      </c>
      <c r="N22" s="35">
        <v>550190.52399999998</v>
      </c>
      <c r="O22" s="35">
        <v>573901.73900000006</v>
      </c>
      <c r="P22" s="149">
        <v>573481.09163994994</v>
      </c>
      <c r="Q22" s="37">
        <v>-420.64736005011946</v>
      </c>
      <c r="R22" s="36">
        <v>100800.73205835</v>
      </c>
      <c r="S22" s="38">
        <v>-7.3296059493230814E-2</v>
      </c>
      <c r="T22" s="39">
        <v>21.325348095185362</v>
      </c>
    </row>
    <row r="23" spans="1:20">
      <c r="A23" s="40" t="s">
        <v>80</v>
      </c>
      <c r="B23" s="34">
        <v>37478.071804124855</v>
      </c>
      <c r="C23" s="35">
        <v>38534.473479557113</v>
      </c>
      <c r="D23" s="35">
        <v>29976.134757145799</v>
      </c>
      <c r="E23" s="35">
        <v>29403.959681680386</v>
      </c>
      <c r="F23" s="35">
        <v>28696.850987331032</v>
      </c>
      <c r="G23" s="149">
        <v>28152.925701178519</v>
      </c>
      <c r="H23" s="35">
        <v>27799.690502340211</v>
      </c>
      <c r="I23" s="149">
        <v>26055.767897041871</v>
      </c>
      <c r="J23" s="35">
        <v>25999.665680260594</v>
      </c>
      <c r="K23" s="35">
        <v>25798.489203223711</v>
      </c>
      <c r="L23" s="35">
        <v>25556.637645635979</v>
      </c>
      <c r="M23" s="35">
        <v>24246.005303716949</v>
      </c>
      <c r="N23" s="35">
        <v>24021.606895044682</v>
      </c>
      <c r="O23" s="35">
        <v>24028.051272750174</v>
      </c>
      <c r="P23" s="149">
        <v>23894.381420314276</v>
      </c>
      <c r="Q23" s="37">
        <v>-133.66985243589806</v>
      </c>
      <c r="R23" s="36">
        <v>-6081.7533368315235</v>
      </c>
      <c r="S23" s="38">
        <v>-0.55630750458523437</v>
      </c>
      <c r="T23" s="39">
        <v>-20.288650908809174</v>
      </c>
    </row>
    <row r="24" spans="1:20">
      <c r="A24" s="40" t="s">
        <v>87</v>
      </c>
      <c r="B24" s="34">
        <v>626222.65991729009</v>
      </c>
      <c r="C24" s="35">
        <v>716341.09793141996</v>
      </c>
      <c r="D24" s="35">
        <v>809059.86206188996</v>
      </c>
      <c r="E24" s="35">
        <v>807312.69971195003</v>
      </c>
      <c r="F24" s="35">
        <v>1051611.70134285</v>
      </c>
      <c r="G24" s="149">
        <v>931404.26704335993</v>
      </c>
      <c r="H24" s="35">
        <v>870133.97319455992</v>
      </c>
      <c r="I24" s="149">
        <v>839447.70002022001</v>
      </c>
      <c r="J24" s="35">
        <v>836269.64488420996</v>
      </c>
      <c r="K24" s="35">
        <v>843557.56</v>
      </c>
      <c r="L24" s="35">
        <v>835118.74400000006</v>
      </c>
      <c r="M24" s="35">
        <v>813591.81699999992</v>
      </c>
      <c r="N24" s="35">
        <v>838401.92300000007</v>
      </c>
      <c r="O24" s="35">
        <v>856947.11899999995</v>
      </c>
      <c r="P24" s="149">
        <v>829800.48532756011</v>
      </c>
      <c r="Q24" s="37">
        <v>-27146.633672439842</v>
      </c>
      <c r="R24" s="36">
        <v>20740.623265670147</v>
      </c>
      <c r="S24" s="38">
        <v>-3.167830671292549</v>
      </c>
      <c r="T24" s="39">
        <v>2.5635461896246596</v>
      </c>
    </row>
    <row r="25" spans="1:20">
      <c r="A25" s="40" t="s">
        <v>82</v>
      </c>
      <c r="B25" s="34">
        <v>410296.98830818996</v>
      </c>
      <c r="C25" s="35">
        <v>475089.86348245997</v>
      </c>
      <c r="D25" s="35">
        <v>436079.31704222003</v>
      </c>
      <c r="E25" s="35">
        <v>433212.81983281998</v>
      </c>
      <c r="F25" s="35">
        <v>425256.72117739997</v>
      </c>
      <c r="G25" s="149">
        <v>411463.95326980995</v>
      </c>
      <c r="H25" s="35">
        <v>409586.04568573</v>
      </c>
      <c r="I25" s="149">
        <v>390419.99068004003</v>
      </c>
      <c r="J25" s="35">
        <v>388882.52932847996</v>
      </c>
      <c r="K25" s="35">
        <v>386578.45400000003</v>
      </c>
      <c r="L25" s="35">
        <v>391519.53100000002</v>
      </c>
      <c r="M25" s="35">
        <v>381084.75300000003</v>
      </c>
      <c r="N25" s="35">
        <v>382003.72099999996</v>
      </c>
      <c r="O25" s="35">
        <v>381614.80500000005</v>
      </c>
      <c r="P25" s="149">
        <v>360168.89631308999</v>
      </c>
      <c r="Q25" s="37">
        <v>-21445.908686910057</v>
      </c>
      <c r="R25" s="36">
        <v>-75910.420729130041</v>
      </c>
      <c r="S25" s="38">
        <v>-5.6197790038334716</v>
      </c>
      <c r="T25" s="39">
        <v>-17.407480190531615</v>
      </c>
    </row>
    <row r="26" spans="1:20">
      <c r="A26" s="40" t="s">
        <v>83</v>
      </c>
      <c r="B26" s="34">
        <v>215925.67160909998</v>
      </c>
      <c r="C26" s="35">
        <v>241251.23444895999</v>
      </c>
      <c r="D26" s="35">
        <v>372980.54501966998</v>
      </c>
      <c r="E26" s="35">
        <v>374099.87987912999</v>
      </c>
      <c r="F26" s="35">
        <v>626355.03016544995</v>
      </c>
      <c r="G26" s="149">
        <v>519940.31377355003</v>
      </c>
      <c r="H26" s="35">
        <v>460547.92750882998</v>
      </c>
      <c r="I26" s="149">
        <v>449027.70934017998</v>
      </c>
      <c r="J26" s="35">
        <v>447387.11555573001</v>
      </c>
      <c r="K26" s="35">
        <v>456979.10600000003</v>
      </c>
      <c r="L26" s="35">
        <v>443599.21299999999</v>
      </c>
      <c r="M26" s="35">
        <v>432507.065</v>
      </c>
      <c r="N26" s="35">
        <v>456398.20199999999</v>
      </c>
      <c r="O26" s="35">
        <v>475332.31400000001</v>
      </c>
      <c r="P26" s="149">
        <v>469631.58901447</v>
      </c>
      <c r="Q26" s="37">
        <v>-5700.7249855300179</v>
      </c>
      <c r="R26" s="36">
        <v>96651.043994800013</v>
      </c>
      <c r="S26" s="38">
        <v>-1.1993135786535305</v>
      </c>
      <c r="T26" s="39">
        <v>25.913159623299634</v>
      </c>
    </row>
    <row r="27" spans="1:20">
      <c r="A27" s="40" t="s">
        <v>84</v>
      </c>
      <c r="B27" s="34">
        <v>27014.346504328787</v>
      </c>
      <c r="C27" s="35">
        <v>30182.814268605031</v>
      </c>
      <c r="D27" s="35">
        <v>23653.436942461311</v>
      </c>
      <c r="E27" s="35">
        <v>23152.872685656112</v>
      </c>
      <c r="F27" s="35">
        <v>22560.685908696498</v>
      </c>
      <c r="G27" s="149">
        <v>22179.270187257189</v>
      </c>
      <c r="H27" s="35">
        <v>21882.054625077541</v>
      </c>
      <c r="I27" s="149">
        <v>21333.279489060049</v>
      </c>
      <c r="J27" s="35">
        <v>21288.579312126396</v>
      </c>
      <c r="K27" s="35">
        <v>21144.913178117025</v>
      </c>
      <c r="L27" s="35">
        <v>20938.870850033283</v>
      </c>
      <c r="M27" s="35">
        <v>20090.868935165108</v>
      </c>
      <c r="N27" s="35">
        <v>19926.584915245097</v>
      </c>
      <c r="O27" s="35">
        <v>19901.158048916426</v>
      </c>
      <c r="P27" s="149">
        <v>19567.439063858932</v>
      </c>
      <c r="Q27" s="37">
        <v>-333.71898505749414</v>
      </c>
      <c r="R27" s="36">
        <v>-4085.9978786023785</v>
      </c>
      <c r="S27" s="38">
        <v>-1.6768822409089239</v>
      </c>
      <c r="T27" s="39">
        <v>-17.274436220587575</v>
      </c>
    </row>
    <row r="28" spans="1:20">
      <c r="A28" s="40" t="s">
        <v>88</v>
      </c>
      <c r="B28" s="34">
        <v>183116.56223328999</v>
      </c>
      <c r="C28" s="35">
        <v>188532.94882078</v>
      </c>
      <c r="D28" s="35">
        <v>206681.33707149001</v>
      </c>
      <c r="E28" s="35">
        <v>207375.57634037</v>
      </c>
      <c r="F28" s="35">
        <v>275894.67274685</v>
      </c>
      <c r="G28" s="149">
        <v>244629.65813271998</v>
      </c>
      <c r="H28" s="35">
        <v>228807.27250788998</v>
      </c>
      <c r="I28" s="149">
        <v>199549.67279959001</v>
      </c>
      <c r="J28" s="35">
        <v>198718.89196102999</v>
      </c>
      <c r="K28" s="35">
        <v>198951.486</v>
      </c>
      <c r="L28" s="35">
        <v>196080.995</v>
      </c>
      <c r="M28" s="35">
        <v>169438.655</v>
      </c>
      <c r="N28" s="35">
        <v>173395.78700000001</v>
      </c>
      <c r="O28" s="35">
        <v>178364.33299999998</v>
      </c>
      <c r="P28" s="149">
        <v>183033.40323703</v>
      </c>
      <c r="Q28" s="37">
        <v>4669.0702370300132</v>
      </c>
      <c r="R28" s="36">
        <v>-23647.933834460011</v>
      </c>
      <c r="S28" s="38">
        <v>2.6177151891852759</v>
      </c>
      <c r="T28" s="39">
        <v>-11.441736428422814</v>
      </c>
    </row>
    <row r="29" spans="1:20">
      <c r="A29" s="40" t="s">
        <v>89</v>
      </c>
      <c r="B29" s="34">
        <v>99480.005912020002</v>
      </c>
      <c r="C29" s="35">
        <v>121778.13674764</v>
      </c>
      <c r="D29" s="35">
        <v>106981.52250956</v>
      </c>
      <c r="E29" s="35">
        <v>106371.65660752999</v>
      </c>
      <c r="F29" s="35">
        <v>105535.58532890999</v>
      </c>
      <c r="G29" s="149">
        <v>104591.49204067999</v>
      </c>
      <c r="H29" s="35">
        <v>104259.78436197</v>
      </c>
      <c r="I29" s="149">
        <v>100149.66478352</v>
      </c>
      <c r="J29" s="35">
        <v>99713.725365769991</v>
      </c>
      <c r="K29" s="35">
        <v>98379.449000000008</v>
      </c>
      <c r="L29" s="35">
        <v>98251.567999999999</v>
      </c>
      <c r="M29" s="35">
        <v>79988.77399999999</v>
      </c>
      <c r="N29" s="35">
        <v>79603.465000000011</v>
      </c>
      <c r="O29" s="35">
        <v>79794.907999999996</v>
      </c>
      <c r="P29" s="149">
        <v>79183.900611549994</v>
      </c>
      <c r="Q29" s="37">
        <v>-611.0073884500016</v>
      </c>
      <c r="R29" s="36">
        <v>-27797.621898010009</v>
      </c>
      <c r="S29" s="38">
        <v>-0.76572227948430793</v>
      </c>
      <c r="T29" s="39">
        <v>-25.983572906738146</v>
      </c>
    </row>
    <row r="30" spans="1:20">
      <c r="A30" s="40" t="s">
        <v>83</v>
      </c>
      <c r="B30" s="34">
        <v>83636.556321269993</v>
      </c>
      <c r="C30" s="35">
        <v>66754.812073139998</v>
      </c>
      <c r="D30" s="35">
        <v>99699.81456192999</v>
      </c>
      <c r="E30" s="35">
        <v>101003.91973284</v>
      </c>
      <c r="F30" s="35">
        <v>170359.08741794</v>
      </c>
      <c r="G30" s="149">
        <v>140038.16609204002</v>
      </c>
      <c r="H30" s="35">
        <v>124547.48814592</v>
      </c>
      <c r="I30" s="149">
        <v>99400.008016070002</v>
      </c>
      <c r="J30" s="35">
        <v>99005.166595260001</v>
      </c>
      <c r="K30" s="35">
        <v>100572.038</v>
      </c>
      <c r="L30" s="35">
        <v>97829.426000000007</v>
      </c>
      <c r="M30" s="35">
        <v>89449.880999999994</v>
      </c>
      <c r="N30" s="35">
        <v>93792.322</v>
      </c>
      <c r="O30" s="35">
        <v>98569.424999999988</v>
      </c>
      <c r="P30" s="149">
        <v>103849.50262548</v>
      </c>
      <c r="Q30" s="37">
        <v>5280.0776254800148</v>
      </c>
      <c r="R30" s="36">
        <v>4149.6880635500129</v>
      </c>
      <c r="S30" s="38">
        <v>5.3567093705578799</v>
      </c>
      <c r="T30" s="39">
        <v>4.1621823288070061</v>
      </c>
    </row>
    <row r="31" spans="1:20">
      <c r="A31" s="40" t="s">
        <v>84</v>
      </c>
      <c r="B31" s="34">
        <v>10463.725299796071</v>
      </c>
      <c r="C31" s="35">
        <v>8351.6592109520825</v>
      </c>
      <c r="D31" s="35">
        <v>6322.6978146844895</v>
      </c>
      <c r="E31" s="35">
        <v>6251.0869960242771</v>
      </c>
      <c r="F31" s="35">
        <v>6136.1650786345335</v>
      </c>
      <c r="G31" s="149">
        <v>5973.6555139213297</v>
      </c>
      <c r="H31" s="35">
        <v>5917.6358772626691</v>
      </c>
      <c r="I31" s="149">
        <v>4722.4884079818221</v>
      </c>
      <c r="J31" s="35">
        <v>4711.0863681341989</v>
      </c>
      <c r="K31" s="35">
        <v>4653.576025106684</v>
      </c>
      <c r="L31" s="35">
        <v>4617.7667956026971</v>
      </c>
      <c r="M31" s="35">
        <v>4155.1363685518418</v>
      </c>
      <c r="N31" s="35">
        <v>4095.0219797995856</v>
      </c>
      <c r="O31" s="35">
        <v>4126.8932238337447</v>
      </c>
      <c r="P31" s="149">
        <v>4326.9423564553435</v>
      </c>
      <c r="Q31" s="37">
        <v>200.0491326215988</v>
      </c>
      <c r="R31" s="36">
        <v>-1995.7554582291459</v>
      </c>
      <c r="S31" s="38">
        <v>4.8474511399100351</v>
      </c>
      <c r="T31" s="39">
        <v>-31.564935043930092</v>
      </c>
    </row>
    <row r="32" spans="1:20" s="380" customFormat="1">
      <c r="A32" s="372" t="s">
        <v>172</v>
      </c>
      <c r="B32" s="373">
        <v>334</v>
      </c>
      <c r="C32" s="374">
        <v>3126</v>
      </c>
      <c r="D32" s="374">
        <v>19594</v>
      </c>
      <c r="E32" s="374">
        <v>19132</v>
      </c>
      <c r="F32" s="374">
        <v>18115</v>
      </c>
      <c r="G32" s="375">
        <v>14124</v>
      </c>
      <c r="H32" s="374">
        <v>23239</v>
      </c>
      <c r="I32" s="375">
        <v>26063</v>
      </c>
      <c r="J32" s="374">
        <v>39224</v>
      </c>
      <c r="K32" s="374">
        <v>40333</v>
      </c>
      <c r="L32" s="374">
        <v>37785</v>
      </c>
      <c r="M32" s="374">
        <v>47240</v>
      </c>
      <c r="N32" s="374">
        <v>63982</v>
      </c>
      <c r="O32" s="374">
        <v>61357</v>
      </c>
      <c r="P32" s="375">
        <v>89265</v>
      </c>
      <c r="Q32" s="376">
        <v>27908</v>
      </c>
      <c r="R32" s="377">
        <v>69671</v>
      </c>
      <c r="S32" s="378">
        <v>45.484622781426737</v>
      </c>
      <c r="T32" s="379">
        <v>355.57313463305087</v>
      </c>
    </row>
    <row r="33" spans="1:20" s="380" customFormat="1">
      <c r="A33" s="372" t="s">
        <v>173</v>
      </c>
      <c r="B33" s="373">
        <v>75097.629652379997</v>
      </c>
      <c r="C33" s="374">
        <v>76121.975521369997</v>
      </c>
      <c r="D33" s="374">
        <v>119144.28607364</v>
      </c>
      <c r="E33" s="374">
        <v>120401.55392388</v>
      </c>
      <c r="F33" s="374">
        <v>129266.95615627</v>
      </c>
      <c r="G33" s="375">
        <v>130260.45308631001</v>
      </c>
      <c r="H33" s="374">
        <v>136619.22240919</v>
      </c>
      <c r="I33" s="375">
        <v>131916.28375164999</v>
      </c>
      <c r="J33" s="374">
        <v>128368.91855559</v>
      </c>
      <c r="K33" s="374">
        <v>128187.095552</v>
      </c>
      <c r="L33" s="374">
        <v>128133.89461455001</v>
      </c>
      <c r="M33" s="374">
        <v>124876.55137419001</v>
      </c>
      <c r="N33" s="374">
        <v>124671.75384712001</v>
      </c>
      <c r="O33" s="374">
        <v>121432.43281391001</v>
      </c>
      <c r="P33" s="375">
        <v>109090.99209227</v>
      </c>
      <c r="Q33" s="376">
        <v>-12341.440721640014</v>
      </c>
      <c r="R33" s="377">
        <v>-10053.293981370007</v>
      </c>
      <c r="S33" s="378">
        <v>-10.163216231163503</v>
      </c>
      <c r="T33" s="379">
        <v>-8.4379153316310322</v>
      </c>
    </row>
    <row r="34" spans="1:20">
      <c r="A34" s="19" t="s">
        <v>90</v>
      </c>
      <c r="B34" s="27"/>
      <c r="C34" s="28"/>
      <c r="D34" s="28"/>
      <c r="E34" s="28"/>
      <c r="F34" s="28"/>
      <c r="G34" s="148"/>
      <c r="H34" s="28"/>
      <c r="I34" s="148"/>
      <c r="J34" s="28"/>
      <c r="K34" s="28"/>
      <c r="L34" s="28"/>
      <c r="M34" s="28"/>
      <c r="N34" s="28"/>
      <c r="O34" s="28"/>
      <c r="P34" s="148"/>
      <c r="Q34" s="30"/>
      <c r="R34" s="29"/>
      <c r="S34" s="31"/>
      <c r="T34" s="32"/>
    </row>
    <row r="35" spans="1:20">
      <c r="A35" s="40" t="s">
        <v>91</v>
      </c>
      <c r="B35" s="41">
        <v>43.680399046642023</v>
      </c>
      <c r="C35" s="42">
        <v>36.817288868573556</v>
      </c>
      <c r="D35" s="42">
        <v>45.584594007078913</v>
      </c>
      <c r="E35" s="42">
        <v>45.710119644416196</v>
      </c>
      <c r="F35" s="42">
        <v>58.618175273253257</v>
      </c>
      <c r="G35" s="150">
        <v>53.203034855895638</v>
      </c>
      <c r="H35" s="42">
        <v>49.870509213860068</v>
      </c>
      <c r="I35" s="150">
        <v>49.066148930988398</v>
      </c>
      <c r="J35" s="42">
        <v>47.857064465831385</v>
      </c>
      <c r="K35" s="42">
        <v>47.962009343209587</v>
      </c>
      <c r="L35" s="42">
        <v>47.061704741545263</v>
      </c>
      <c r="M35" s="42">
        <v>46.54963206519411</v>
      </c>
      <c r="N35" s="42">
        <v>47.110863541996068</v>
      </c>
      <c r="O35" s="42">
        <v>47.73066076648216</v>
      </c>
      <c r="P35" s="150">
        <v>44.913314827865058</v>
      </c>
      <c r="Q35" s="43">
        <v>-2.8173459386171018</v>
      </c>
      <c r="R35" s="44">
        <v>-0.6712791792138546</v>
      </c>
      <c r="S35" s="38">
        <v>-5.9025915279084558</v>
      </c>
      <c r="T35" s="45">
        <v>-1.4726009824933612</v>
      </c>
    </row>
    <row r="36" spans="1:20">
      <c r="A36" s="40" t="s">
        <v>92</v>
      </c>
      <c r="B36" s="41">
        <v>37.013185538490497</v>
      </c>
      <c r="C36" s="42">
        <v>34.038554606312793</v>
      </c>
      <c r="D36" s="42">
        <v>46.535511209438582</v>
      </c>
      <c r="E36" s="42">
        <v>46.822636155842638</v>
      </c>
      <c r="F36" s="42">
        <v>60.015838501733079</v>
      </c>
      <c r="G36" s="150">
        <v>56.119000118706239</v>
      </c>
      <c r="H36" s="42">
        <v>53.241737712806767</v>
      </c>
      <c r="I36" s="150">
        <v>52.784321857121967</v>
      </c>
      <c r="J36" s="42">
        <v>52.792109545140896</v>
      </c>
      <c r="K36" s="42">
        <v>53.481660001364006</v>
      </c>
      <c r="L36" s="42">
        <v>52.504730128727715</v>
      </c>
      <c r="M36" s="42">
        <v>53.096720891882995</v>
      </c>
      <c r="N36" s="42">
        <v>54.377522216745803</v>
      </c>
      <c r="O36" s="42">
        <v>55.432762565442971</v>
      </c>
      <c r="P36" s="150">
        <v>56.621435964460041</v>
      </c>
      <c r="Q36" s="43">
        <v>1.1886733990170697</v>
      </c>
      <c r="R36" s="44">
        <v>10.085924755021445</v>
      </c>
      <c r="S36" s="38">
        <v>2.1443517227086346</v>
      </c>
      <c r="T36" s="45">
        <v>21.673609020063282</v>
      </c>
    </row>
    <row r="37" spans="1:20">
      <c r="A37" s="19" t="s">
        <v>122</v>
      </c>
      <c r="B37" s="27">
        <v>24546.19</v>
      </c>
      <c r="C37" s="28">
        <v>20415.71</v>
      </c>
      <c r="D37" s="28">
        <v>7533.33</v>
      </c>
      <c r="E37" s="28">
        <v>6419.66</v>
      </c>
      <c r="F37" s="28">
        <v>5625.31</v>
      </c>
      <c r="G37" s="148">
        <v>9969.9141772020394</v>
      </c>
      <c r="H37" s="28">
        <v>9630.98</v>
      </c>
      <c r="I37" s="148">
        <v>9918.09</v>
      </c>
      <c r="J37" s="28">
        <v>10263.700000000001</v>
      </c>
      <c r="K37" s="28">
        <v>10375.392600000001</v>
      </c>
      <c r="L37" s="28">
        <v>12616.67</v>
      </c>
      <c r="M37" s="28">
        <v>12773.86</v>
      </c>
      <c r="N37" s="28">
        <v>12962.03</v>
      </c>
      <c r="O37" s="28">
        <v>13147.96</v>
      </c>
      <c r="P37" s="148">
        <v>13300.03</v>
      </c>
      <c r="Q37" s="46">
        <v>152.07000000000153</v>
      </c>
      <c r="R37" s="47">
        <v>5766.7000000000007</v>
      </c>
      <c r="S37" s="31">
        <v>1.1566052832530715</v>
      </c>
      <c r="T37" s="32">
        <v>76.549148915552621</v>
      </c>
    </row>
    <row r="38" spans="1:20">
      <c r="A38" s="19" t="s">
        <v>174</v>
      </c>
      <c r="B38" s="27"/>
      <c r="C38" s="28"/>
      <c r="D38" s="28"/>
      <c r="E38" s="28"/>
      <c r="F38" s="28"/>
      <c r="G38" s="148"/>
      <c r="H38" s="28"/>
      <c r="I38" s="148"/>
      <c r="J38" s="28"/>
      <c r="K38" s="28"/>
      <c r="L38" s="28"/>
      <c r="M38" s="28"/>
      <c r="N38" s="28"/>
      <c r="O38" s="28">
        <v>-133.61461</v>
      </c>
      <c r="P38" s="148">
        <v>91.390999999999991</v>
      </c>
      <c r="Q38" s="46">
        <v>225.00560999999999</v>
      </c>
      <c r="R38" s="47">
        <v>922.52375290657994</v>
      </c>
      <c r="S38" s="31">
        <v>-168.39895726971773</v>
      </c>
      <c r="T38" s="32">
        <v>-110.99595698525822</v>
      </c>
    </row>
    <row r="39" spans="1:20">
      <c r="A39" s="40" t="s">
        <v>94</v>
      </c>
      <c r="B39" s="34">
        <v>4365.6197120887009</v>
      </c>
      <c r="C39" s="35">
        <v>1114.8723985925185</v>
      </c>
      <c r="D39" s="35">
        <v>980.84494652000012</v>
      </c>
      <c r="E39" s="35">
        <v>0</v>
      </c>
      <c r="F39" s="35">
        <v>144.71043867</v>
      </c>
      <c r="G39" s="149">
        <v>581.36289913000007</v>
      </c>
      <c r="H39" s="35">
        <v>158.17691273</v>
      </c>
      <c r="I39" s="149">
        <v>168.64818160999999</v>
      </c>
      <c r="J39" s="35">
        <v>239.23360579000001</v>
      </c>
      <c r="K39" s="35">
        <v>163.20296662000001</v>
      </c>
      <c r="L39" s="35">
        <v>9.1570510300000016</v>
      </c>
      <c r="M39" s="35">
        <v>152.24849999999998</v>
      </c>
      <c r="N39" s="35">
        <v>300.476</v>
      </c>
      <c r="O39" s="35">
        <v>9.5</v>
      </c>
      <c r="P39" s="149">
        <v>119.991</v>
      </c>
      <c r="Q39" s="48">
        <v>110.491</v>
      </c>
      <c r="R39" s="49">
        <v>119.991</v>
      </c>
      <c r="S39" s="38">
        <v>1163.0631578947368</v>
      </c>
      <c r="T39" s="39"/>
    </row>
    <row r="40" spans="1:20">
      <c r="A40" s="40" t="s">
        <v>93</v>
      </c>
      <c r="B40" s="34">
        <v>11864.450613556</v>
      </c>
      <c r="C40" s="35">
        <v>4260.5576229929902</v>
      </c>
      <c r="D40" s="35">
        <v>13246.1632533882</v>
      </c>
      <c r="E40" s="35">
        <v>518.19147611999995</v>
      </c>
      <c r="F40" s="35">
        <v>651.30761923723401</v>
      </c>
      <c r="G40" s="149">
        <v>372.49654547</v>
      </c>
      <c r="H40" s="35">
        <v>239.64839395999999</v>
      </c>
      <c r="I40" s="149">
        <v>100</v>
      </c>
      <c r="J40" s="35">
        <v>30</v>
      </c>
      <c r="K40" s="35">
        <v>74.349000000000004</v>
      </c>
      <c r="L40" s="35">
        <v>0</v>
      </c>
      <c r="M40" s="35">
        <v>0</v>
      </c>
      <c r="N40" s="35">
        <v>46.48039</v>
      </c>
      <c r="O40" s="35">
        <v>143.11461</v>
      </c>
      <c r="P40" s="149">
        <v>28.6</v>
      </c>
      <c r="Q40" s="48">
        <v>-114.51461</v>
      </c>
      <c r="R40" s="49">
        <v>-802.53275290657996</v>
      </c>
      <c r="S40" s="38">
        <v>-80.016016533881483</v>
      </c>
      <c r="T40" s="39">
        <v>-96.558913133914885</v>
      </c>
    </row>
    <row r="41" spans="1:20">
      <c r="A41" s="146" t="s">
        <v>175</v>
      </c>
      <c r="B41" s="34">
        <v>1271.347</v>
      </c>
      <c r="C41" s="35">
        <v>0</v>
      </c>
      <c r="D41" s="35">
        <v>8905.6228390514007</v>
      </c>
      <c r="E41" s="35">
        <v>464.22147611999998</v>
      </c>
      <c r="F41" s="35">
        <v>560.41761923723402</v>
      </c>
      <c r="G41" s="149">
        <v>281.26900000000001</v>
      </c>
      <c r="H41" s="35">
        <v>140</v>
      </c>
      <c r="I41" s="149">
        <v>100</v>
      </c>
      <c r="J41" s="35">
        <v>30</v>
      </c>
      <c r="K41" s="35">
        <v>48.02</v>
      </c>
      <c r="L41" s="35">
        <v>0</v>
      </c>
      <c r="M41" s="35">
        <v>0</v>
      </c>
      <c r="N41" s="35">
        <v>8.9803899999999999</v>
      </c>
      <c r="O41" s="35">
        <v>12.720610000000001</v>
      </c>
      <c r="P41" s="149">
        <v>0</v>
      </c>
      <c r="Q41" s="48">
        <v>-12.720610000000001</v>
      </c>
      <c r="R41" s="49">
        <v>-768.14874414168401</v>
      </c>
      <c r="S41" s="38">
        <v>-100</v>
      </c>
      <c r="T41" s="39">
        <v>-100</v>
      </c>
    </row>
    <row r="42" spans="1:20">
      <c r="A42" s="19" t="s">
        <v>123</v>
      </c>
      <c r="B42" s="27"/>
      <c r="C42" s="28"/>
      <c r="D42" s="28"/>
      <c r="E42" s="28"/>
      <c r="F42" s="28"/>
      <c r="G42" s="148"/>
      <c r="H42" s="28"/>
      <c r="I42" s="148"/>
      <c r="J42" s="28"/>
      <c r="K42" s="28"/>
      <c r="L42" s="28"/>
      <c r="M42" s="28"/>
      <c r="N42" s="28"/>
      <c r="O42" s="28"/>
      <c r="P42" s="148"/>
      <c r="Q42" s="46"/>
      <c r="R42" s="47"/>
      <c r="S42" s="31"/>
      <c r="T42" s="32"/>
    </row>
    <row r="43" spans="1:20">
      <c r="A43" s="40" t="s">
        <v>93</v>
      </c>
      <c r="B43" s="34">
        <v>25245.173464949628</v>
      </c>
      <c r="C43" s="35">
        <v>19209.437357292383</v>
      </c>
      <c r="D43" s="35">
        <v>8023.2086365542145</v>
      </c>
      <c r="E43" s="35">
        <v>109.04206496747599</v>
      </c>
      <c r="F43" s="35">
        <v>67.905564181356951</v>
      </c>
      <c r="G43" s="149">
        <v>39.893146578831086</v>
      </c>
      <c r="H43" s="35">
        <v>32.560720363958566</v>
      </c>
      <c r="I43" s="149">
        <v>30.046594805229777</v>
      </c>
      <c r="J43" s="35">
        <v>44.344685941495015</v>
      </c>
      <c r="K43" s="35">
        <v>72.332670480008801</v>
      </c>
      <c r="L43" s="35">
        <v>49.070429454282007</v>
      </c>
      <c r="M43" s="35">
        <v>47.642436427353985</v>
      </c>
      <c r="N43" s="35">
        <v>68.708903917047579</v>
      </c>
      <c r="O43" s="35">
        <v>62.925363386669204</v>
      </c>
      <c r="P43" s="149">
        <v>59.63219719750586</v>
      </c>
      <c r="Q43" s="48">
        <v>-3.2931661891633439</v>
      </c>
      <c r="R43" s="49">
        <v>-135.52617488759645</v>
      </c>
      <c r="S43" s="38">
        <v>-5.2334480278281603</v>
      </c>
      <c r="T43" s="39">
        <v>-69.444202387842125</v>
      </c>
    </row>
    <row r="44" spans="1:20">
      <c r="A44" s="40" t="s">
        <v>94</v>
      </c>
      <c r="B44" s="34">
        <v>15057.576169303633</v>
      </c>
      <c r="C44" s="35">
        <v>16329.603127680259</v>
      </c>
      <c r="D44" s="35">
        <v>5612.9848110371349</v>
      </c>
      <c r="E44" s="35">
        <v>89.599948450273658</v>
      </c>
      <c r="F44" s="35">
        <v>194.2764973996542</v>
      </c>
      <c r="G44" s="149">
        <v>169.09652967145018</v>
      </c>
      <c r="H44" s="35">
        <v>237.96270128889014</v>
      </c>
      <c r="I44" s="149">
        <v>207.28033282521514</v>
      </c>
      <c r="J44" s="35">
        <v>223.60610567841127</v>
      </c>
      <c r="K44" s="35">
        <v>207.8769407454549</v>
      </c>
      <c r="L44" s="35">
        <v>201.22839658964583</v>
      </c>
      <c r="M44" s="35">
        <v>214.46114224971322</v>
      </c>
      <c r="N44" s="35">
        <v>173.35208745979935</v>
      </c>
      <c r="O44" s="35">
        <v>133.05574894671832</v>
      </c>
      <c r="P44" s="149">
        <v>180.28724239337214</v>
      </c>
      <c r="Q44" s="48">
        <v>47.231493446653815</v>
      </c>
      <c r="R44" s="49">
        <v>32.179098769220872</v>
      </c>
      <c r="S44" s="38">
        <v>35.497521768538917</v>
      </c>
      <c r="T44" s="39">
        <v>21.726758557504183</v>
      </c>
    </row>
    <row r="45" spans="1:20">
      <c r="A45" s="19" t="s">
        <v>95</v>
      </c>
      <c r="B45" s="50">
        <v>7.5</v>
      </c>
      <c r="C45" s="51">
        <v>6.5</v>
      </c>
      <c r="D45" s="51">
        <v>14</v>
      </c>
      <c r="E45" s="51">
        <v>14</v>
      </c>
      <c r="F45" s="51">
        <v>19.5</v>
      </c>
      <c r="G45" s="151">
        <v>30</v>
      </c>
      <c r="H45" s="51">
        <v>30</v>
      </c>
      <c r="I45" s="151">
        <v>30</v>
      </c>
      <c r="J45" s="51">
        <v>30</v>
      </c>
      <c r="K45" s="51">
        <v>30</v>
      </c>
      <c r="L45" s="51">
        <v>27</v>
      </c>
      <c r="M45" s="51">
        <v>22</v>
      </c>
      <c r="N45" s="51">
        <v>22</v>
      </c>
      <c r="O45" s="51">
        <v>22</v>
      </c>
      <c r="P45" s="151">
        <v>22</v>
      </c>
      <c r="Q45" s="169">
        <v>0</v>
      </c>
      <c r="R45" s="52">
        <v>8</v>
      </c>
      <c r="S45" s="53"/>
      <c r="T45" s="54"/>
    </row>
    <row r="46" spans="1:20">
      <c r="A46" s="19" t="s">
        <v>96</v>
      </c>
      <c r="B46" s="55">
        <v>3.8109950539193194</v>
      </c>
      <c r="C46" s="56">
        <v>4.4494682257564113</v>
      </c>
      <c r="D46" s="56">
        <v>23.136396682113862</v>
      </c>
      <c r="E46" s="56">
        <v>16.231104889036946</v>
      </c>
      <c r="F46" s="56">
        <v>21.118758749513471</v>
      </c>
      <c r="G46" s="152">
        <v>24.870093308589748</v>
      </c>
      <c r="H46" s="56">
        <v>25.626353625614069</v>
      </c>
      <c r="I46" s="152">
        <v>21.154398782737733</v>
      </c>
      <c r="J46" s="56">
        <v>13.44726500371261</v>
      </c>
      <c r="K46" s="56">
        <v>4.861884456939757</v>
      </c>
      <c r="L46" s="56">
        <v>4.2170122061679995</v>
      </c>
      <c r="M46" s="56">
        <v>4.4543887653722045</v>
      </c>
      <c r="N46" s="56">
        <v>3.8193207164893206</v>
      </c>
      <c r="O46" s="56">
        <v>4.0056023152568461</v>
      </c>
      <c r="P46" s="152">
        <v>3.5332296438515982</v>
      </c>
      <c r="Q46" s="57">
        <v>-0.47237267140524786</v>
      </c>
      <c r="R46" s="58">
        <v>-19.603167038262264</v>
      </c>
      <c r="S46" s="53"/>
      <c r="T46" s="54"/>
    </row>
    <row r="47" spans="1:20">
      <c r="A47" s="40" t="s">
        <v>89</v>
      </c>
      <c r="B47" s="59">
        <v>8.0981322923035908</v>
      </c>
      <c r="C47" s="60">
        <v>11.052532360477301</v>
      </c>
      <c r="D47" s="60">
        <v>24.619936877576102</v>
      </c>
      <c r="E47" s="60">
        <v>17.221606173537001</v>
      </c>
      <c r="F47" s="60">
        <v>22.391140250934601</v>
      </c>
      <c r="G47" s="153">
        <v>26.007689548457101</v>
      </c>
      <c r="H47" s="60">
        <v>26.878178953786701</v>
      </c>
      <c r="I47" s="153">
        <v>24.843925666350302</v>
      </c>
      <c r="J47" s="60">
        <v>23.370024189472201</v>
      </c>
      <c r="K47" s="60">
        <v>21.831731362129901</v>
      </c>
      <c r="L47" s="60">
        <v>19.9155491020481</v>
      </c>
      <c r="M47" s="60">
        <v>21.148550660757699</v>
      </c>
      <c r="N47" s="60">
        <v>19.5897441817066</v>
      </c>
      <c r="O47" s="60">
        <v>19.50119620230376</v>
      </c>
      <c r="P47" s="153">
        <v>19.238290308181931</v>
      </c>
      <c r="Q47" s="43">
        <v>-0.26290589412182896</v>
      </c>
      <c r="R47" s="61">
        <v>-5.3816465693941709</v>
      </c>
      <c r="S47" s="62"/>
      <c r="T47" s="63"/>
    </row>
    <row r="48" spans="1:20">
      <c r="A48" s="40" t="s">
        <v>83</v>
      </c>
      <c r="B48" s="59">
        <v>0.857250530819479</v>
      </c>
      <c r="C48" s="60">
        <v>0.73325614520778803</v>
      </c>
      <c r="D48" s="60">
        <v>7.2780659637307696</v>
      </c>
      <c r="E48" s="60">
        <v>5.1023935224225596</v>
      </c>
      <c r="F48" s="60">
        <v>5.1904821463943103</v>
      </c>
      <c r="G48" s="153">
        <v>4.9816638161395597</v>
      </c>
      <c r="H48" s="60">
        <v>5.3982269822871398</v>
      </c>
      <c r="I48" s="153">
        <v>6.4468327806377896</v>
      </c>
      <c r="J48" s="60">
        <v>1.9312657737189001</v>
      </c>
      <c r="K48" s="60">
        <v>0.41207250851056099</v>
      </c>
      <c r="L48" s="60">
        <v>0.45543246173750102</v>
      </c>
      <c r="M48" s="60">
        <v>0.612981004244738</v>
      </c>
      <c r="N48" s="60">
        <v>0.58763172521881302</v>
      </c>
      <c r="O48" s="60">
        <v>0.2220989071613603</v>
      </c>
      <c r="P48" s="153">
        <v>0.1564425271471177</v>
      </c>
      <c r="Q48" s="43">
        <v>-6.5656380014242594E-2</v>
      </c>
      <c r="R48" s="61">
        <v>-7.1216234365836524</v>
      </c>
      <c r="S48" s="62"/>
      <c r="T48" s="63"/>
    </row>
    <row r="49" spans="1:20">
      <c r="A49" s="19" t="s">
        <v>97</v>
      </c>
      <c r="B49" s="55">
        <v>17.554900916623499</v>
      </c>
      <c r="C49" s="56">
        <v>17.4645970155625</v>
      </c>
      <c r="D49" s="56">
        <v>16.63</v>
      </c>
      <c r="E49" s="56">
        <v>16.98</v>
      </c>
      <c r="F49" s="56">
        <v>18.6443106782448</v>
      </c>
      <c r="G49" s="152">
        <v>24.1556817578881</v>
      </c>
      <c r="H49" s="56">
        <v>23.896200233643</v>
      </c>
      <c r="I49" s="152">
        <v>23.559627963839901</v>
      </c>
      <c r="J49" s="56">
        <v>22.3853445223161</v>
      </c>
      <c r="K49" s="56">
        <v>21.496175631789299</v>
      </c>
      <c r="L49" s="56">
        <v>21.011898743574701</v>
      </c>
      <c r="M49" s="56">
        <v>21.058351962763901</v>
      </c>
      <c r="N49" s="56">
        <v>20.776389113597599</v>
      </c>
      <c r="O49" s="56">
        <v>20.730844078043031</v>
      </c>
      <c r="P49" s="152">
        <v>20.196903359280551</v>
      </c>
      <c r="Q49" s="57">
        <v>-0.53394071876248006</v>
      </c>
      <c r="R49" s="58">
        <v>3.5669033592805519</v>
      </c>
      <c r="S49" s="53"/>
      <c r="T49" s="54"/>
    </row>
    <row r="50" spans="1:20">
      <c r="A50" s="40" t="s">
        <v>98</v>
      </c>
      <c r="B50" s="59">
        <v>27.316802479351399</v>
      </c>
      <c r="C50" s="60">
        <v>26.1075205754045</v>
      </c>
      <c r="D50" s="60">
        <v>29.829562236378202</v>
      </c>
      <c r="E50" s="60">
        <v>29.274041387302901</v>
      </c>
      <c r="F50" s="60">
        <v>28.6817794744065</v>
      </c>
      <c r="G50" s="153">
        <v>28.1581096970997</v>
      </c>
      <c r="H50" s="60">
        <v>29.506103455915401</v>
      </c>
      <c r="I50" s="153">
        <v>30.2822878897557</v>
      </c>
      <c r="J50" s="60">
        <v>29.639707115245098</v>
      </c>
      <c r="K50" s="60">
        <v>29.131382378716701</v>
      </c>
      <c r="L50" s="60">
        <v>30.324603598540499</v>
      </c>
      <c r="M50" s="60">
        <v>30.403756494966402</v>
      </c>
      <c r="N50" s="60">
        <v>31.206233499558799</v>
      </c>
      <c r="O50" s="60">
        <v>31.024626590805251</v>
      </c>
      <c r="P50" s="153">
        <v>31.21205168359371</v>
      </c>
      <c r="Q50" s="43">
        <v>0.18742509278845887</v>
      </c>
      <c r="R50" s="61">
        <v>1.3824894472155087</v>
      </c>
      <c r="S50" s="62"/>
      <c r="T50" s="63"/>
    </row>
    <row r="51" spans="1:20">
      <c r="A51" s="40" t="s">
        <v>99</v>
      </c>
      <c r="B51" s="59">
        <v>16.669368962772001</v>
      </c>
      <c r="C51" s="60">
        <v>16.602157952438301</v>
      </c>
      <c r="D51" s="60">
        <v>15.866187903459</v>
      </c>
      <c r="E51" s="60">
        <v>16.439563301740201</v>
      </c>
      <c r="F51" s="60">
        <v>18.118130609536799</v>
      </c>
      <c r="G51" s="153">
        <v>23.976052789305299</v>
      </c>
      <c r="H51" s="60">
        <v>23.685940016494001</v>
      </c>
      <c r="I51" s="153">
        <v>23.2719661350717</v>
      </c>
      <c r="J51" s="60">
        <v>22.124654892953501</v>
      </c>
      <c r="K51" s="60">
        <v>21.1455841007404</v>
      </c>
      <c r="L51" s="60">
        <v>20.599701994171401</v>
      </c>
      <c r="M51" s="60">
        <v>20.615010621082501</v>
      </c>
      <c r="N51" s="60">
        <v>20.190171190817502</v>
      </c>
      <c r="O51" s="60">
        <v>20.13837052216012</v>
      </c>
      <c r="P51" s="153">
        <v>19.532020461532039</v>
      </c>
      <c r="Q51" s="43">
        <v>-0.60635006062808117</v>
      </c>
      <c r="R51" s="61">
        <v>3.6658325580730384</v>
      </c>
      <c r="S51" s="62"/>
      <c r="T51" s="63"/>
    </row>
    <row r="52" spans="1:20">
      <c r="A52" s="64" t="s">
        <v>100</v>
      </c>
      <c r="B52" s="55">
        <v>9.3026160159263807</v>
      </c>
      <c r="C52" s="56">
        <v>8.7386447103932205</v>
      </c>
      <c r="D52" s="56">
        <v>8.3874211910768999</v>
      </c>
      <c r="E52" s="56">
        <v>8.4464544708937996</v>
      </c>
      <c r="F52" s="56">
        <v>7.8721131975050804</v>
      </c>
      <c r="G52" s="152">
        <v>7.6294744749744403</v>
      </c>
      <c r="H52" s="56">
        <v>8.3169123806328606</v>
      </c>
      <c r="I52" s="152">
        <v>8.6335174438138491</v>
      </c>
      <c r="J52" s="56">
        <v>8.2786678974272707</v>
      </c>
      <c r="K52" s="56">
        <v>7.9098128907649903</v>
      </c>
      <c r="L52" s="56">
        <v>8.1836096513845096</v>
      </c>
      <c r="M52" s="56">
        <v>8.4856556019222502</v>
      </c>
      <c r="N52" s="56">
        <v>8.3673749564821893</v>
      </c>
      <c r="O52" s="56">
        <v>9.714379875053508</v>
      </c>
      <c r="P52" s="152">
        <v>8.6481238859871734</v>
      </c>
      <c r="Q52" s="57">
        <v>-1.0662559890663346</v>
      </c>
      <c r="R52" s="58">
        <v>0.26070269491027354</v>
      </c>
      <c r="S52" s="53"/>
      <c r="T52" s="54"/>
    </row>
    <row r="53" spans="1:20">
      <c r="A53" s="40" t="s">
        <v>98</v>
      </c>
      <c r="B53" s="59">
        <v>12.646766605834999</v>
      </c>
      <c r="C53" s="60">
        <v>15.451488703299599</v>
      </c>
      <c r="D53" s="60">
        <v>11.720722492434801</v>
      </c>
      <c r="E53" s="60">
        <v>13.998496781766899</v>
      </c>
      <c r="F53" s="60">
        <v>13.7144400006787</v>
      </c>
      <c r="G53" s="153">
        <v>29.8361990814915</v>
      </c>
      <c r="H53" s="60">
        <v>16.7503550140177</v>
      </c>
      <c r="I53" s="153">
        <v>14.9058017322706</v>
      </c>
      <c r="J53" s="60">
        <v>12.067721968966501</v>
      </c>
      <c r="K53" s="60">
        <v>12.5035285067095</v>
      </c>
      <c r="L53" s="60">
        <v>30</v>
      </c>
      <c r="M53" s="60">
        <v>19.306831993167101</v>
      </c>
      <c r="N53" s="60">
        <v>12.9071671885039</v>
      </c>
      <c r="O53" s="60">
        <v>12.662741530530599</v>
      </c>
      <c r="P53" s="153">
        <v>16.01885185139189</v>
      </c>
      <c r="Q53" s="43">
        <v>3.3561103208612906</v>
      </c>
      <c r="R53" s="61">
        <v>4.2981293589570893</v>
      </c>
      <c r="S53" s="62"/>
      <c r="T53" s="63"/>
    </row>
    <row r="54" spans="1:20">
      <c r="A54" s="40" t="s">
        <v>99</v>
      </c>
      <c r="B54" s="59">
        <v>9.3025597327038607</v>
      </c>
      <c r="C54" s="60">
        <v>8.7384432284310805</v>
      </c>
      <c r="D54" s="60">
        <v>8.38736994082557</v>
      </c>
      <c r="E54" s="60">
        <v>8.4463915748092795</v>
      </c>
      <c r="F54" s="60">
        <v>7.8718566947830304</v>
      </c>
      <c r="G54" s="153">
        <v>7.6294274436244898</v>
      </c>
      <c r="H54" s="60">
        <v>8.3168563859306399</v>
      </c>
      <c r="I54" s="153">
        <v>8.6334707107127198</v>
      </c>
      <c r="J54" s="60">
        <v>8.2785937391508799</v>
      </c>
      <c r="K54" s="60">
        <v>7.90761712271033</v>
      </c>
      <c r="L54" s="60">
        <v>8.1836084270746792</v>
      </c>
      <c r="M54" s="60">
        <v>8.4856353489346894</v>
      </c>
      <c r="N54" s="60">
        <v>8.3673540967283397</v>
      </c>
      <c r="O54" s="60">
        <v>9.7143632011879806</v>
      </c>
      <c r="P54" s="153">
        <v>8.6480516082070498</v>
      </c>
      <c r="Q54" s="43">
        <v>-1.0663115929809308</v>
      </c>
      <c r="R54" s="61">
        <v>0.2606816673814798</v>
      </c>
      <c r="S54" s="62"/>
      <c r="T54" s="63"/>
    </row>
    <row r="55" spans="1:20">
      <c r="A55" s="19" t="s">
        <v>101</v>
      </c>
      <c r="B55" s="55">
        <v>14.8787975862571</v>
      </c>
      <c r="C55" s="56">
        <v>13.780982605530401</v>
      </c>
      <c r="D55" s="56">
        <v>10.859674318578101</v>
      </c>
      <c r="E55" s="56">
        <v>8.3220683406906293</v>
      </c>
      <c r="F55" s="56">
        <v>9.3394940942905507</v>
      </c>
      <c r="G55" s="152">
        <v>13.646018427074001</v>
      </c>
      <c r="H55" s="56">
        <v>17.166824500347101</v>
      </c>
      <c r="I55" s="152">
        <v>17.140097103681001</v>
      </c>
      <c r="J55" s="56">
        <v>16.513641925870399</v>
      </c>
      <c r="K55" s="56">
        <v>15.533788395816901</v>
      </c>
      <c r="L55" s="56">
        <v>14.5662350129214</v>
      </c>
      <c r="M55" s="56">
        <v>14.1950753600852</v>
      </c>
      <c r="N55" s="56">
        <v>13.7996354584249</v>
      </c>
      <c r="O55" s="56">
        <v>13.26585255750067</v>
      </c>
      <c r="P55" s="152">
        <v>12.11720907465377</v>
      </c>
      <c r="Q55" s="57">
        <v>-1.1486434828469001</v>
      </c>
      <c r="R55" s="58">
        <v>1.2575347560756693</v>
      </c>
      <c r="S55" s="53"/>
      <c r="T55" s="54"/>
    </row>
    <row r="56" spans="1:20">
      <c r="A56" s="40" t="s">
        <v>98</v>
      </c>
      <c r="B56" s="59">
        <v>21.243960430363799</v>
      </c>
      <c r="C56" s="60">
        <v>18.674216403461799</v>
      </c>
      <c r="D56" s="60">
        <v>20.033726801953001</v>
      </c>
      <c r="E56" s="60">
        <v>20.126495062763802</v>
      </c>
      <c r="F56" s="60">
        <v>19.817023929192899</v>
      </c>
      <c r="G56" s="153">
        <v>21.400106552670501</v>
      </c>
      <c r="H56" s="60">
        <v>23.443953365982001</v>
      </c>
      <c r="I56" s="153">
        <v>23.257052693812199</v>
      </c>
      <c r="J56" s="60">
        <v>22.208128657585299</v>
      </c>
      <c r="K56" s="60">
        <v>21.518412473380302</v>
      </c>
      <c r="L56" s="60">
        <v>21.571259941548199</v>
      </c>
      <c r="M56" s="60">
        <v>21.308413937392501</v>
      </c>
      <c r="N56" s="60">
        <v>21.358173187294501</v>
      </c>
      <c r="O56" s="60">
        <v>21.09726122061118</v>
      </c>
      <c r="P56" s="153">
        <v>20.930207911603699</v>
      </c>
      <c r="Q56" s="43">
        <v>-0.16705330900748194</v>
      </c>
      <c r="R56" s="61">
        <v>0.89648110965069705</v>
      </c>
      <c r="S56" s="62"/>
      <c r="T56" s="63"/>
    </row>
    <row r="57" spans="1:20">
      <c r="A57" s="40" t="s">
        <v>99</v>
      </c>
      <c r="B57" s="59">
        <v>12.034645394141499</v>
      </c>
      <c r="C57" s="60">
        <v>11.224710693004999</v>
      </c>
      <c r="D57" s="60">
        <v>7.6515518537076899</v>
      </c>
      <c r="E57" s="60">
        <v>5.0042586164838498</v>
      </c>
      <c r="F57" s="60">
        <v>6.5763687675754499</v>
      </c>
      <c r="G57" s="153">
        <v>11.8668530128204</v>
      </c>
      <c r="H57" s="60">
        <v>15.5344698998952</v>
      </c>
      <c r="I57" s="153">
        <v>15.599299765488899</v>
      </c>
      <c r="J57" s="60">
        <v>15.211976572512899</v>
      </c>
      <c r="K57" s="60">
        <v>14.440152830272501</v>
      </c>
      <c r="L57" s="60">
        <v>13.4226355999901</v>
      </c>
      <c r="M57" s="60">
        <v>13.0550119565196</v>
      </c>
      <c r="N57" s="60">
        <v>12.675784094267501</v>
      </c>
      <c r="O57" s="60">
        <v>12.106404465106101</v>
      </c>
      <c r="P57" s="153">
        <v>10.943292007440361</v>
      </c>
      <c r="Q57" s="43">
        <v>-1.1631124576657399</v>
      </c>
      <c r="R57" s="61">
        <v>3.2917401537326709</v>
      </c>
      <c r="S57" s="62"/>
      <c r="T57" s="63"/>
    </row>
    <row r="58" spans="1:20">
      <c r="A58" s="19" t="s">
        <v>102</v>
      </c>
      <c r="B58" s="55">
        <v>7.0311344860375504</v>
      </c>
      <c r="C58" s="56">
        <v>7.1134770836126302</v>
      </c>
      <c r="D58" s="56">
        <v>7.7216616839805701</v>
      </c>
      <c r="E58" s="56">
        <v>7.75981125660382</v>
      </c>
      <c r="F58" s="56">
        <v>7.1382258402832903</v>
      </c>
      <c r="G58" s="152">
        <v>6.89334784146532</v>
      </c>
      <c r="H58" s="56">
        <v>7.8635896789901603</v>
      </c>
      <c r="I58" s="152">
        <v>8.6476866626654605</v>
      </c>
      <c r="J58" s="56">
        <v>7.8604807181343199</v>
      </c>
      <c r="K58" s="56">
        <v>7.2002367622772097</v>
      </c>
      <c r="L58" s="56">
        <v>6.7260704577967099</v>
      </c>
      <c r="M58" s="56">
        <v>7.6662890647447997</v>
      </c>
      <c r="N58" s="56">
        <v>6.9522320576028198</v>
      </c>
      <c r="O58" s="56">
        <v>7.4369166553665238</v>
      </c>
      <c r="P58" s="152">
        <v>7.1495097478479854</v>
      </c>
      <c r="Q58" s="57">
        <v>-0.28740690751853837</v>
      </c>
      <c r="R58" s="58">
        <v>-0.57215193613258464</v>
      </c>
      <c r="S58" s="53"/>
      <c r="T58" s="54"/>
    </row>
    <row r="59" spans="1:20">
      <c r="A59" s="40" t="s">
        <v>98</v>
      </c>
      <c r="B59" s="59">
        <v>8.1210668160290709</v>
      </c>
      <c r="C59" s="60">
        <v>7.7796328248496396</v>
      </c>
      <c r="D59" s="60">
        <v>8.8160902173257103</v>
      </c>
      <c r="E59" s="60">
        <v>8.8523480991008707</v>
      </c>
      <c r="F59" s="60">
        <v>8.4445995315675209</v>
      </c>
      <c r="G59" s="153">
        <v>8.9303850695439397</v>
      </c>
      <c r="H59" s="60">
        <v>9.8747023952461905</v>
      </c>
      <c r="I59" s="153">
        <v>9.99220961968852</v>
      </c>
      <c r="J59" s="60">
        <v>8.8390248120476205</v>
      </c>
      <c r="K59" s="60">
        <v>8.2899864978690392</v>
      </c>
      <c r="L59" s="60">
        <v>8.3445967848273899</v>
      </c>
      <c r="M59" s="60">
        <v>8.7070133912915892</v>
      </c>
      <c r="N59" s="60">
        <v>8.4618088553278792</v>
      </c>
      <c r="O59" s="60">
        <v>8.1187730655949331</v>
      </c>
      <c r="P59" s="153">
        <v>8.0327824942745139</v>
      </c>
      <c r="Q59" s="43">
        <v>-8.5990571320419207E-2</v>
      </c>
      <c r="R59" s="61">
        <v>-0.78330772305119645</v>
      </c>
      <c r="S59" s="62"/>
      <c r="T59" s="63"/>
    </row>
    <row r="60" spans="1:20">
      <c r="A60" s="65" t="s">
        <v>99</v>
      </c>
      <c r="B60" s="66">
        <v>4.4010349357495402</v>
      </c>
      <c r="C60" s="67">
        <v>5.0232384295625296</v>
      </c>
      <c r="D60" s="67">
        <v>5.0848415752742699</v>
      </c>
      <c r="E60" s="67">
        <v>5.3401809541986296</v>
      </c>
      <c r="F60" s="67">
        <v>5.2545585203745198</v>
      </c>
      <c r="G60" s="154">
        <v>4.5981199433456297</v>
      </c>
      <c r="H60" s="67">
        <v>4.0822272613916599</v>
      </c>
      <c r="I60" s="154">
        <v>5.2281565256203804</v>
      </c>
      <c r="J60" s="67">
        <v>5.2532983591952602</v>
      </c>
      <c r="K60" s="67">
        <v>4.5740800602087601</v>
      </c>
      <c r="L60" s="67">
        <v>3.2502547864748901</v>
      </c>
      <c r="M60" s="67">
        <v>4.6317573413623503</v>
      </c>
      <c r="N60" s="67">
        <v>4.1620193368706202</v>
      </c>
      <c r="O60" s="67">
        <v>5.0619311971249861</v>
      </c>
      <c r="P60" s="154">
        <v>5.4165203203229098</v>
      </c>
      <c r="Q60" s="68">
        <v>0.35458912319792368</v>
      </c>
      <c r="R60" s="69">
        <v>0.33167874504863981</v>
      </c>
      <c r="S60" s="70"/>
      <c r="T60" s="71"/>
    </row>
    <row r="61" spans="1:20">
      <c r="A61" s="72" t="s">
        <v>103</v>
      </c>
      <c r="B61" s="72"/>
      <c r="C61" s="72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</row>
    <row r="62" spans="1:20" outlineLevel="1">
      <c r="A62" s="72" t="s">
        <v>125</v>
      </c>
      <c r="B62" s="72"/>
      <c r="C62" s="72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</row>
    <row r="63" spans="1:20">
      <c r="A63" s="72" t="s">
        <v>124</v>
      </c>
      <c r="B63" s="72"/>
      <c r="C63" s="72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</row>
    <row r="64" spans="1:20">
      <c r="A64" s="72" t="s">
        <v>104</v>
      </c>
      <c r="B64" s="72"/>
      <c r="C64" s="72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</sheetData>
  <mergeCells count="19">
    <mergeCell ref="P2:P3"/>
    <mergeCell ref="O2:O3"/>
    <mergeCell ref="M2:M3"/>
    <mergeCell ref="S2:T2"/>
    <mergeCell ref="A1:T1"/>
    <mergeCell ref="A2:A3"/>
    <mergeCell ref="B2:B3"/>
    <mergeCell ref="C2:C3"/>
    <mergeCell ref="D2:D3"/>
    <mergeCell ref="E2:E3"/>
    <mergeCell ref="H2:H3"/>
    <mergeCell ref="Q2:R2"/>
    <mergeCell ref="F2:F3"/>
    <mergeCell ref="G2:G3"/>
    <mergeCell ref="I2:I3"/>
    <mergeCell ref="J2:J3"/>
    <mergeCell ref="N2:N3"/>
    <mergeCell ref="L2:L3"/>
    <mergeCell ref="K2:K3"/>
  </mergeCells>
  <pageMargins left="0.51181102362204722" right="0.51181102362204722" top="0.78740157480314965" bottom="0.82677165354330717" header="0.51181102362204722" footer="0.51181102362204722"/>
  <pageSetup paperSize="9" scale="44" orientation="landscape" horizontalDpi="4294967295" r:id="rId1"/>
  <headerFooter>
    <oddHeader>&amp;L&amp;"Times New Roman,звичайний"&amp;21&amp;K8CBA97Макроекономічний та монетарний огляд &amp;R&amp;"Times New Roman,звичайний"&amp;21&amp;K8CBA97Січень 2016 року</oddHeader>
    <oddFooter>&amp;C&amp;"Times New Roman,обычный"&amp;21&amp;K8CBA97Національний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55"/>
  <sheetViews>
    <sheetView showGridLines="0" view="pageLayout" zoomScaleNormal="115" zoomScaleSheetLayoutView="100" workbookViewId="0">
      <selection activeCell="A2" sqref="A2:I2"/>
    </sheetView>
  </sheetViews>
  <sheetFormatPr defaultRowHeight="12.75"/>
  <cols>
    <col min="1" max="1" width="44.28515625" style="305" customWidth="1"/>
    <col min="2" max="4" width="10.42578125" style="305" customWidth="1"/>
    <col min="5" max="5" width="11" style="305" customWidth="1"/>
    <col min="6" max="9" width="10.42578125" style="305" customWidth="1"/>
    <col min="10" max="10" width="0" style="305" hidden="1" customWidth="1"/>
    <col min="11" max="254" width="9.140625" style="305"/>
    <col min="255" max="255" width="44.28515625" style="305" customWidth="1"/>
    <col min="256" max="256" width="0" style="305" hidden="1" customWidth="1"/>
    <col min="257" max="259" width="10.42578125" style="305" customWidth="1"/>
    <col min="260" max="260" width="11" style="305" customWidth="1"/>
    <col min="261" max="265" width="10.42578125" style="305" customWidth="1"/>
    <col min="266" max="510" width="9.140625" style="305"/>
    <col min="511" max="511" width="44.28515625" style="305" customWidth="1"/>
    <col min="512" max="512" width="0" style="305" hidden="1" customWidth="1"/>
    <col min="513" max="515" width="10.42578125" style="305" customWidth="1"/>
    <col min="516" max="516" width="11" style="305" customWidth="1"/>
    <col min="517" max="521" width="10.42578125" style="305" customWidth="1"/>
    <col min="522" max="766" width="9.140625" style="305"/>
    <col min="767" max="767" width="44.28515625" style="305" customWidth="1"/>
    <col min="768" max="768" width="0" style="305" hidden="1" customWidth="1"/>
    <col min="769" max="771" width="10.42578125" style="305" customWidth="1"/>
    <col min="772" max="772" width="11" style="305" customWidth="1"/>
    <col min="773" max="777" width="10.42578125" style="305" customWidth="1"/>
    <col min="778" max="1022" width="9.140625" style="305"/>
    <col min="1023" max="1023" width="44.28515625" style="305" customWidth="1"/>
    <col min="1024" max="1024" width="0" style="305" hidden="1" customWidth="1"/>
    <col min="1025" max="1027" width="10.42578125" style="305" customWidth="1"/>
    <col min="1028" max="1028" width="11" style="305" customWidth="1"/>
    <col min="1029" max="1033" width="10.42578125" style="305" customWidth="1"/>
    <col min="1034" max="1278" width="9.140625" style="305"/>
    <col min="1279" max="1279" width="44.28515625" style="305" customWidth="1"/>
    <col min="1280" max="1280" width="0" style="305" hidden="1" customWidth="1"/>
    <col min="1281" max="1283" width="10.42578125" style="305" customWidth="1"/>
    <col min="1284" max="1284" width="11" style="305" customWidth="1"/>
    <col min="1285" max="1289" width="10.42578125" style="305" customWidth="1"/>
    <col min="1290" max="1534" width="9.140625" style="305"/>
    <col min="1535" max="1535" width="44.28515625" style="305" customWidth="1"/>
    <col min="1536" max="1536" width="0" style="305" hidden="1" customWidth="1"/>
    <col min="1537" max="1539" width="10.42578125" style="305" customWidth="1"/>
    <col min="1540" max="1540" width="11" style="305" customWidth="1"/>
    <col min="1541" max="1545" width="10.42578125" style="305" customWidth="1"/>
    <col min="1546" max="1790" width="9.140625" style="305"/>
    <col min="1791" max="1791" width="44.28515625" style="305" customWidth="1"/>
    <col min="1792" max="1792" width="0" style="305" hidden="1" customWidth="1"/>
    <col min="1793" max="1795" width="10.42578125" style="305" customWidth="1"/>
    <col min="1796" max="1796" width="11" style="305" customWidth="1"/>
    <col min="1797" max="1801" width="10.42578125" style="305" customWidth="1"/>
    <col min="1802" max="2046" width="9.140625" style="305"/>
    <col min="2047" max="2047" width="44.28515625" style="305" customWidth="1"/>
    <col min="2048" max="2048" width="0" style="305" hidden="1" customWidth="1"/>
    <col min="2049" max="2051" width="10.42578125" style="305" customWidth="1"/>
    <col min="2052" max="2052" width="11" style="305" customWidth="1"/>
    <col min="2053" max="2057" width="10.42578125" style="305" customWidth="1"/>
    <col min="2058" max="2302" width="9.140625" style="305"/>
    <col min="2303" max="2303" width="44.28515625" style="305" customWidth="1"/>
    <col min="2304" max="2304" width="0" style="305" hidden="1" customWidth="1"/>
    <col min="2305" max="2307" width="10.42578125" style="305" customWidth="1"/>
    <col min="2308" max="2308" width="11" style="305" customWidth="1"/>
    <col min="2309" max="2313" width="10.42578125" style="305" customWidth="1"/>
    <col min="2314" max="2558" width="9.140625" style="305"/>
    <col min="2559" max="2559" width="44.28515625" style="305" customWidth="1"/>
    <col min="2560" max="2560" width="0" style="305" hidden="1" customWidth="1"/>
    <col min="2561" max="2563" width="10.42578125" style="305" customWidth="1"/>
    <col min="2564" max="2564" width="11" style="305" customWidth="1"/>
    <col min="2565" max="2569" width="10.42578125" style="305" customWidth="1"/>
    <col min="2570" max="2814" width="9.140625" style="305"/>
    <col min="2815" max="2815" width="44.28515625" style="305" customWidth="1"/>
    <col min="2816" max="2816" width="0" style="305" hidden="1" customWidth="1"/>
    <col min="2817" max="2819" width="10.42578125" style="305" customWidth="1"/>
    <col min="2820" max="2820" width="11" style="305" customWidth="1"/>
    <col min="2821" max="2825" width="10.42578125" style="305" customWidth="1"/>
    <col min="2826" max="3070" width="9.140625" style="305"/>
    <col min="3071" max="3071" width="44.28515625" style="305" customWidth="1"/>
    <col min="3072" max="3072" width="0" style="305" hidden="1" customWidth="1"/>
    <col min="3073" max="3075" width="10.42578125" style="305" customWidth="1"/>
    <col min="3076" max="3076" width="11" style="305" customWidth="1"/>
    <col min="3077" max="3081" width="10.42578125" style="305" customWidth="1"/>
    <col min="3082" max="3326" width="9.140625" style="305"/>
    <col min="3327" max="3327" width="44.28515625" style="305" customWidth="1"/>
    <col min="3328" max="3328" width="0" style="305" hidden="1" customWidth="1"/>
    <col min="3329" max="3331" width="10.42578125" style="305" customWidth="1"/>
    <col min="3332" max="3332" width="11" style="305" customWidth="1"/>
    <col min="3333" max="3337" width="10.42578125" style="305" customWidth="1"/>
    <col min="3338" max="3582" width="9.140625" style="305"/>
    <col min="3583" max="3583" width="44.28515625" style="305" customWidth="1"/>
    <col min="3584" max="3584" width="0" style="305" hidden="1" customWidth="1"/>
    <col min="3585" max="3587" width="10.42578125" style="305" customWidth="1"/>
    <col min="3588" max="3588" width="11" style="305" customWidth="1"/>
    <col min="3589" max="3593" width="10.42578125" style="305" customWidth="1"/>
    <col min="3594" max="3838" width="9.140625" style="305"/>
    <col min="3839" max="3839" width="44.28515625" style="305" customWidth="1"/>
    <col min="3840" max="3840" width="0" style="305" hidden="1" customWidth="1"/>
    <col min="3841" max="3843" width="10.42578125" style="305" customWidth="1"/>
    <col min="3844" max="3844" width="11" style="305" customWidth="1"/>
    <col min="3845" max="3849" width="10.42578125" style="305" customWidth="1"/>
    <col min="3850" max="4094" width="9.140625" style="305"/>
    <col min="4095" max="4095" width="44.28515625" style="305" customWidth="1"/>
    <col min="4096" max="4096" width="0" style="305" hidden="1" customWidth="1"/>
    <col min="4097" max="4099" width="10.42578125" style="305" customWidth="1"/>
    <col min="4100" max="4100" width="11" style="305" customWidth="1"/>
    <col min="4101" max="4105" width="10.42578125" style="305" customWidth="1"/>
    <col min="4106" max="4350" width="9.140625" style="305"/>
    <col min="4351" max="4351" width="44.28515625" style="305" customWidth="1"/>
    <col min="4352" max="4352" width="0" style="305" hidden="1" customWidth="1"/>
    <col min="4353" max="4355" width="10.42578125" style="305" customWidth="1"/>
    <col min="4356" max="4356" width="11" style="305" customWidth="1"/>
    <col min="4357" max="4361" width="10.42578125" style="305" customWidth="1"/>
    <col min="4362" max="4606" width="9.140625" style="305"/>
    <col min="4607" max="4607" width="44.28515625" style="305" customWidth="1"/>
    <col min="4608" max="4608" width="0" style="305" hidden="1" customWidth="1"/>
    <col min="4609" max="4611" width="10.42578125" style="305" customWidth="1"/>
    <col min="4612" max="4612" width="11" style="305" customWidth="1"/>
    <col min="4613" max="4617" width="10.42578125" style="305" customWidth="1"/>
    <col min="4618" max="4862" width="9.140625" style="305"/>
    <col min="4863" max="4863" width="44.28515625" style="305" customWidth="1"/>
    <col min="4864" max="4864" width="0" style="305" hidden="1" customWidth="1"/>
    <col min="4865" max="4867" width="10.42578125" style="305" customWidth="1"/>
    <col min="4868" max="4868" width="11" style="305" customWidth="1"/>
    <col min="4869" max="4873" width="10.42578125" style="305" customWidth="1"/>
    <col min="4874" max="5118" width="9.140625" style="305"/>
    <col min="5119" max="5119" width="44.28515625" style="305" customWidth="1"/>
    <col min="5120" max="5120" width="0" style="305" hidden="1" customWidth="1"/>
    <col min="5121" max="5123" width="10.42578125" style="305" customWidth="1"/>
    <col min="5124" max="5124" width="11" style="305" customWidth="1"/>
    <col min="5125" max="5129" width="10.42578125" style="305" customWidth="1"/>
    <col min="5130" max="5374" width="9.140625" style="305"/>
    <col min="5375" max="5375" width="44.28515625" style="305" customWidth="1"/>
    <col min="5376" max="5376" width="0" style="305" hidden="1" customWidth="1"/>
    <col min="5377" max="5379" width="10.42578125" style="305" customWidth="1"/>
    <col min="5380" max="5380" width="11" style="305" customWidth="1"/>
    <col min="5381" max="5385" width="10.42578125" style="305" customWidth="1"/>
    <col min="5386" max="5630" width="9.140625" style="305"/>
    <col min="5631" max="5631" width="44.28515625" style="305" customWidth="1"/>
    <col min="5632" max="5632" width="0" style="305" hidden="1" customWidth="1"/>
    <col min="5633" max="5635" width="10.42578125" style="305" customWidth="1"/>
    <col min="5636" max="5636" width="11" style="305" customWidth="1"/>
    <col min="5637" max="5641" width="10.42578125" style="305" customWidth="1"/>
    <col min="5642" max="5886" width="9.140625" style="305"/>
    <col min="5887" max="5887" width="44.28515625" style="305" customWidth="1"/>
    <col min="5888" max="5888" width="0" style="305" hidden="1" customWidth="1"/>
    <col min="5889" max="5891" width="10.42578125" style="305" customWidth="1"/>
    <col min="5892" max="5892" width="11" style="305" customWidth="1"/>
    <col min="5893" max="5897" width="10.42578125" style="305" customWidth="1"/>
    <col min="5898" max="6142" width="9.140625" style="305"/>
    <col min="6143" max="6143" width="44.28515625" style="305" customWidth="1"/>
    <col min="6144" max="6144" width="0" style="305" hidden="1" customWidth="1"/>
    <col min="6145" max="6147" width="10.42578125" style="305" customWidth="1"/>
    <col min="6148" max="6148" width="11" style="305" customWidth="1"/>
    <col min="6149" max="6153" width="10.42578125" style="305" customWidth="1"/>
    <col min="6154" max="6398" width="9.140625" style="305"/>
    <col min="6399" max="6399" width="44.28515625" style="305" customWidth="1"/>
    <col min="6400" max="6400" width="0" style="305" hidden="1" customWidth="1"/>
    <col min="6401" max="6403" width="10.42578125" style="305" customWidth="1"/>
    <col min="6404" max="6404" width="11" style="305" customWidth="1"/>
    <col min="6405" max="6409" width="10.42578125" style="305" customWidth="1"/>
    <col min="6410" max="6654" width="9.140625" style="305"/>
    <col min="6655" max="6655" width="44.28515625" style="305" customWidth="1"/>
    <col min="6656" max="6656" width="0" style="305" hidden="1" customWidth="1"/>
    <col min="6657" max="6659" width="10.42578125" style="305" customWidth="1"/>
    <col min="6660" max="6660" width="11" style="305" customWidth="1"/>
    <col min="6661" max="6665" width="10.42578125" style="305" customWidth="1"/>
    <col min="6666" max="6910" width="9.140625" style="305"/>
    <col min="6911" max="6911" width="44.28515625" style="305" customWidth="1"/>
    <col min="6912" max="6912" width="0" style="305" hidden="1" customWidth="1"/>
    <col min="6913" max="6915" width="10.42578125" style="305" customWidth="1"/>
    <col min="6916" max="6916" width="11" style="305" customWidth="1"/>
    <col min="6917" max="6921" width="10.42578125" style="305" customWidth="1"/>
    <col min="6922" max="7166" width="9.140625" style="305"/>
    <col min="7167" max="7167" width="44.28515625" style="305" customWidth="1"/>
    <col min="7168" max="7168" width="0" style="305" hidden="1" customWidth="1"/>
    <col min="7169" max="7171" width="10.42578125" style="305" customWidth="1"/>
    <col min="7172" max="7172" width="11" style="305" customWidth="1"/>
    <col min="7173" max="7177" width="10.42578125" style="305" customWidth="1"/>
    <col min="7178" max="7422" width="9.140625" style="305"/>
    <col min="7423" max="7423" width="44.28515625" style="305" customWidth="1"/>
    <col min="7424" max="7424" width="0" style="305" hidden="1" customWidth="1"/>
    <col min="7425" max="7427" width="10.42578125" style="305" customWidth="1"/>
    <col min="7428" max="7428" width="11" style="305" customWidth="1"/>
    <col min="7429" max="7433" width="10.42578125" style="305" customWidth="1"/>
    <col min="7434" max="7678" width="9.140625" style="305"/>
    <col min="7679" max="7679" width="44.28515625" style="305" customWidth="1"/>
    <col min="7680" max="7680" width="0" style="305" hidden="1" customWidth="1"/>
    <col min="7681" max="7683" width="10.42578125" style="305" customWidth="1"/>
    <col min="7684" max="7684" width="11" style="305" customWidth="1"/>
    <col min="7685" max="7689" width="10.42578125" style="305" customWidth="1"/>
    <col min="7690" max="7934" width="9.140625" style="305"/>
    <col min="7935" max="7935" width="44.28515625" style="305" customWidth="1"/>
    <col min="7936" max="7936" width="0" style="305" hidden="1" customWidth="1"/>
    <col min="7937" max="7939" width="10.42578125" style="305" customWidth="1"/>
    <col min="7940" max="7940" width="11" style="305" customWidth="1"/>
    <col min="7941" max="7945" width="10.42578125" style="305" customWidth="1"/>
    <col min="7946" max="8190" width="9.140625" style="305"/>
    <col min="8191" max="8191" width="44.28515625" style="305" customWidth="1"/>
    <col min="8192" max="8192" width="0" style="305" hidden="1" customWidth="1"/>
    <col min="8193" max="8195" width="10.42578125" style="305" customWidth="1"/>
    <col min="8196" max="8196" width="11" style="305" customWidth="1"/>
    <col min="8197" max="8201" width="10.42578125" style="305" customWidth="1"/>
    <col min="8202" max="8446" width="9.140625" style="305"/>
    <col min="8447" max="8447" width="44.28515625" style="305" customWidth="1"/>
    <col min="8448" max="8448" width="0" style="305" hidden="1" customWidth="1"/>
    <col min="8449" max="8451" width="10.42578125" style="305" customWidth="1"/>
    <col min="8452" max="8452" width="11" style="305" customWidth="1"/>
    <col min="8453" max="8457" width="10.42578125" style="305" customWidth="1"/>
    <col min="8458" max="8702" width="9.140625" style="305"/>
    <col min="8703" max="8703" width="44.28515625" style="305" customWidth="1"/>
    <col min="8704" max="8704" width="0" style="305" hidden="1" customWidth="1"/>
    <col min="8705" max="8707" width="10.42578125" style="305" customWidth="1"/>
    <col min="8708" max="8708" width="11" style="305" customWidth="1"/>
    <col min="8709" max="8713" width="10.42578125" style="305" customWidth="1"/>
    <col min="8714" max="8958" width="9.140625" style="305"/>
    <col min="8959" max="8959" width="44.28515625" style="305" customWidth="1"/>
    <col min="8960" max="8960" width="0" style="305" hidden="1" customWidth="1"/>
    <col min="8961" max="8963" width="10.42578125" style="305" customWidth="1"/>
    <col min="8964" max="8964" width="11" style="305" customWidth="1"/>
    <col min="8965" max="8969" width="10.42578125" style="305" customWidth="1"/>
    <col min="8970" max="9214" width="9.140625" style="305"/>
    <col min="9215" max="9215" width="44.28515625" style="305" customWidth="1"/>
    <col min="9216" max="9216" width="0" style="305" hidden="1" customWidth="1"/>
    <col min="9217" max="9219" width="10.42578125" style="305" customWidth="1"/>
    <col min="9220" max="9220" width="11" style="305" customWidth="1"/>
    <col min="9221" max="9225" width="10.42578125" style="305" customWidth="1"/>
    <col min="9226" max="9470" width="9.140625" style="305"/>
    <col min="9471" max="9471" width="44.28515625" style="305" customWidth="1"/>
    <col min="9472" max="9472" width="0" style="305" hidden="1" customWidth="1"/>
    <col min="9473" max="9475" width="10.42578125" style="305" customWidth="1"/>
    <col min="9476" max="9476" width="11" style="305" customWidth="1"/>
    <col min="9477" max="9481" width="10.42578125" style="305" customWidth="1"/>
    <col min="9482" max="9726" width="9.140625" style="305"/>
    <col min="9727" max="9727" width="44.28515625" style="305" customWidth="1"/>
    <col min="9728" max="9728" width="0" style="305" hidden="1" customWidth="1"/>
    <col min="9729" max="9731" width="10.42578125" style="305" customWidth="1"/>
    <col min="9732" max="9732" width="11" style="305" customWidth="1"/>
    <col min="9733" max="9737" width="10.42578125" style="305" customWidth="1"/>
    <col min="9738" max="9982" width="9.140625" style="305"/>
    <col min="9983" max="9983" width="44.28515625" style="305" customWidth="1"/>
    <col min="9984" max="9984" width="0" style="305" hidden="1" customWidth="1"/>
    <col min="9985" max="9987" width="10.42578125" style="305" customWidth="1"/>
    <col min="9988" max="9988" width="11" style="305" customWidth="1"/>
    <col min="9989" max="9993" width="10.42578125" style="305" customWidth="1"/>
    <col min="9994" max="10238" width="9.140625" style="305"/>
    <col min="10239" max="10239" width="44.28515625" style="305" customWidth="1"/>
    <col min="10240" max="10240" width="0" style="305" hidden="1" customWidth="1"/>
    <col min="10241" max="10243" width="10.42578125" style="305" customWidth="1"/>
    <col min="10244" max="10244" width="11" style="305" customWidth="1"/>
    <col min="10245" max="10249" width="10.42578125" style="305" customWidth="1"/>
    <col min="10250" max="10494" width="9.140625" style="305"/>
    <col min="10495" max="10495" width="44.28515625" style="305" customWidth="1"/>
    <col min="10496" max="10496" width="0" style="305" hidden="1" customWidth="1"/>
    <col min="10497" max="10499" width="10.42578125" style="305" customWidth="1"/>
    <col min="10500" max="10500" width="11" style="305" customWidth="1"/>
    <col min="10501" max="10505" width="10.42578125" style="305" customWidth="1"/>
    <col min="10506" max="10750" width="9.140625" style="305"/>
    <col min="10751" max="10751" width="44.28515625" style="305" customWidth="1"/>
    <col min="10752" max="10752" width="0" style="305" hidden="1" customWidth="1"/>
    <col min="10753" max="10755" width="10.42578125" style="305" customWidth="1"/>
    <col min="10756" max="10756" width="11" style="305" customWidth="1"/>
    <col min="10757" max="10761" width="10.42578125" style="305" customWidth="1"/>
    <col min="10762" max="11006" width="9.140625" style="305"/>
    <col min="11007" max="11007" width="44.28515625" style="305" customWidth="1"/>
    <col min="11008" max="11008" width="0" style="305" hidden="1" customWidth="1"/>
    <col min="11009" max="11011" width="10.42578125" style="305" customWidth="1"/>
    <col min="11012" max="11012" width="11" style="305" customWidth="1"/>
    <col min="11013" max="11017" width="10.42578125" style="305" customWidth="1"/>
    <col min="11018" max="11262" width="9.140625" style="305"/>
    <col min="11263" max="11263" width="44.28515625" style="305" customWidth="1"/>
    <col min="11264" max="11264" width="0" style="305" hidden="1" customWidth="1"/>
    <col min="11265" max="11267" width="10.42578125" style="305" customWidth="1"/>
    <col min="11268" max="11268" width="11" style="305" customWidth="1"/>
    <col min="11269" max="11273" width="10.42578125" style="305" customWidth="1"/>
    <col min="11274" max="11518" width="9.140625" style="305"/>
    <col min="11519" max="11519" width="44.28515625" style="305" customWidth="1"/>
    <col min="11520" max="11520" width="0" style="305" hidden="1" customWidth="1"/>
    <col min="11521" max="11523" width="10.42578125" style="305" customWidth="1"/>
    <col min="11524" max="11524" width="11" style="305" customWidth="1"/>
    <col min="11525" max="11529" width="10.42578125" style="305" customWidth="1"/>
    <col min="11530" max="11774" width="9.140625" style="305"/>
    <col min="11775" max="11775" width="44.28515625" style="305" customWidth="1"/>
    <col min="11776" max="11776" width="0" style="305" hidden="1" customWidth="1"/>
    <col min="11777" max="11779" width="10.42578125" style="305" customWidth="1"/>
    <col min="11780" max="11780" width="11" style="305" customWidth="1"/>
    <col min="11781" max="11785" width="10.42578125" style="305" customWidth="1"/>
    <col min="11786" max="12030" width="9.140625" style="305"/>
    <col min="12031" max="12031" width="44.28515625" style="305" customWidth="1"/>
    <col min="12032" max="12032" width="0" style="305" hidden="1" customWidth="1"/>
    <col min="12033" max="12035" width="10.42578125" style="305" customWidth="1"/>
    <col min="12036" max="12036" width="11" style="305" customWidth="1"/>
    <col min="12037" max="12041" width="10.42578125" style="305" customWidth="1"/>
    <col min="12042" max="12286" width="9.140625" style="305"/>
    <col min="12287" max="12287" width="44.28515625" style="305" customWidth="1"/>
    <col min="12288" max="12288" width="0" style="305" hidden="1" customWidth="1"/>
    <col min="12289" max="12291" width="10.42578125" style="305" customWidth="1"/>
    <col min="12292" max="12292" width="11" style="305" customWidth="1"/>
    <col min="12293" max="12297" width="10.42578125" style="305" customWidth="1"/>
    <col min="12298" max="12542" width="9.140625" style="305"/>
    <col min="12543" max="12543" width="44.28515625" style="305" customWidth="1"/>
    <col min="12544" max="12544" width="0" style="305" hidden="1" customWidth="1"/>
    <col min="12545" max="12547" width="10.42578125" style="305" customWidth="1"/>
    <col min="12548" max="12548" width="11" style="305" customWidth="1"/>
    <col min="12549" max="12553" width="10.42578125" style="305" customWidth="1"/>
    <col min="12554" max="12798" width="9.140625" style="305"/>
    <col min="12799" max="12799" width="44.28515625" style="305" customWidth="1"/>
    <col min="12800" max="12800" width="0" style="305" hidden="1" customWidth="1"/>
    <col min="12801" max="12803" width="10.42578125" style="305" customWidth="1"/>
    <col min="12804" max="12804" width="11" style="305" customWidth="1"/>
    <col min="12805" max="12809" width="10.42578125" style="305" customWidth="1"/>
    <col min="12810" max="13054" width="9.140625" style="305"/>
    <col min="13055" max="13055" width="44.28515625" style="305" customWidth="1"/>
    <col min="13056" max="13056" width="0" style="305" hidden="1" customWidth="1"/>
    <col min="13057" max="13059" width="10.42578125" style="305" customWidth="1"/>
    <col min="13060" max="13060" width="11" style="305" customWidth="1"/>
    <col min="13061" max="13065" width="10.42578125" style="305" customWidth="1"/>
    <col min="13066" max="13310" width="9.140625" style="305"/>
    <col min="13311" max="13311" width="44.28515625" style="305" customWidth="1"/>
    <col min="13312" max="13312" width="0" style="305" hidden="1" customWidth="1"/>
    <col min="13313" max="13315" width="10.42578125" style="305" customWidth="1"/>
    <col min="13316" max="13316" width="11" style="305" customWidth="1"/>
    <col min="13317" max="13321" width="10.42578125" style="305" customWidth="1"/>
    <col min="13322" max="13566" width="9.140625" style="305"/>
    <col min="13567" max="13567" width="44.28515625" style="305" customWidth="1"/>
    <col min="13568" max="13568" width="0" style="305" hidden="1" customWidth="1"/>
    <col min="13569" max="13571" width="10.42578125" style="305" customWidth="1"/>
    <col min="13572" max="13572" width="11" style="305" customWidth="1"/>
    <col min="13573" max="13577" width="10.42578125" style="305" customWidth="1"/>
    <col min="13578" max="13822" width="9.140625" style="305"/>
    <col min="13823" max="13823" width="44.28515625" style="305" customWidth="1"/>
    <col min="13824" max="13824" width="0" style="305" hidden="1" customWidth="1"/>
    <col min="13825" max="13827" width="10.42578125" style="305" customWidth="1"/>
    <col min="13828" max="13828" width="11" style="305" customWidth="1"/>
    <col min="13829" max="13833" width="10.42578125" style="305" customWidth="1"/>
    <col min="13834" max="14078" width="9.140625" style="305"/>
    <col min="14079" max="14079" width="44.28515625" style="305" customWidth="1"/>
    <col min="14080" max="14080" width="0" style="305" hidden="1" customWidth="1"/>
    <col min="14081" max="14083" width="10.42578125" style="305" customWidth="1"/>
    <col min="14084" max="14084" width="11" style="305" customWidth="1"/>
    <col min="14085" max="14089" width="10.42578125" style="305" customWidth="1"/>
    <col min="14090" max="14334" width="9.140625" style="305"/>
    <col min="14335" max="14335" width="44.28515625" style="305" customWidth="1"/>
    <col min="14336" max="14336" width="0" style="305" hidden="1" customWidth="1"/>
    <col min="14337" max="14339" width="10.42578125" style="305" customWidth="1"/>
    <col min="14340" max="14340" width="11" style="305" customWidth="1"/>
    <col min="14341" max="14345" width="10.42578125" style="305" customWidth="1"/>
    <col min="14346" max="14590" width="9.140625" style="305"/>
    <col min="14591" max="14591" width="44.28515625" style="305" customWidth="1"/>
    <col min="14592" max="14592" width="0" style="305" hidden="1" customWidth="1"/>
    <col min="14593" max="14595" width="10.42578125" style="305" customWidth="1"/>
    <col min="14596" max="14596" width="11" style="305" customWidth="1"/>
    <col min="14597" max="14601" width="10.42578125" style="305" customWidth="1"/>
    <col min="14602" max="14846" width="9.140625" style="305"/>
    <col min="14847" max="14847" width="44.28515625" style="305" customWidth="1"/>
    <col min="14848" max="14848" width="0" style="305" hidden="1" customWidth="1"/>
    <col min="14849" max="14851" width="10.42578125" style="305" customWidth="1"/>
    <col min="14852" max="14852" width="11" style="305" customWidth="1"/>
    <col min="14853" max="14857" width="10.42578125" style="305" customWidth="1"/>
    <col min="14858" max="15102" width="9.140625" style="305"/>
    <col min="15103" max="15103" width="44.28515625" style="305" customWidth="1"/>
    <col min="15104" max="15104" width="0" style="305" hidden="1" customWidth="1"/>
    <col min="15105" max="15107" width="10.42578125" style="305" customWidth="1"/>
    <col min="15108" max="15108" width="11" style="305" customWidth="1"/>
    <col min="15109" max="15113" width="10.42578125" style="305" customWidth="1"/>
    <col min="15114" max="15358" width="9.140625" style="305"/>
    <col min="15359" max="15359" width="44.28515625" style="305" customWidth="1"/>
    <col min="15360" max="15360" width="0" style="305" hidden="1" customWidth="1"/>
    <col min="15361" max="15363" width="10.42578125" style="305" customWidth="1"/>
    <col min="15364" max="15364" width="11" style="305" customWidth="1"/>
    <col min="15365" max="15369" width="10.42578125" style="305" customWidth="1"/>
    <col min="15370" max="15614" width="9.140625" style="305"/>
    <col min="15615" max="15615" width="44.28515625" style="305" customWidth="1"/>
    <col min="15616" max="15616" width="0" style="305" hidden="1" customWidth="1"/>
    <col min="15617" max="15619" width="10.42578125" style="305" customWidth="1"/>
    <col min="15620" max="15620" width="11" style="305" customWidth="1"/>
    <col min="15621" max="15625" width="10.42578125" style="305" customWidth="1"/>
    <col min="15626" max="15870" width="9.140625" style="305"/>
    <col min="15871" max="15871" width="44.28515625" style="305" customWidth="1"/>
    <col min="15872" max="15872" width="0" style="305" hidden="1" customWidth="1"/>
    <col min="15873" max="15875" width="10.42578125" style="305" customWidth="1"/>
    <col min="15876" max="15876" width="11" style="305" customWidth="1"/>
    <col min="15877" max="15881" width="10.42578125" style="305" customWidth="1"/>
    <col min="15882" max="16126" width="9.140625" style="305"/>
    <col min="16127" max="16127" width="44.28515625" style="305" customWidth="1"/>
    <col min="16128" max="16128" width="0" style="305" hidden="1" customWidth="1"/>
    <col min="16129" max="16131" width="10.42578125" style="305" customWidth="1"/>
    <col min="16132" max="16132" width="11" style="305" customWidth="1"/>
    <col min="16133" max="16137" width="10.42578125" style="305" customWidth="1"/>
    <col min="16138" max="16384" width="9.140625" style="305"/>
  </cols>
  <sheetData>
    <row r="2" spans="1:14" ht="18.75">
      <c r="A2" s="477" t="s">
        <v>287</v>
      </c>
      <c r="B2" s="477"/>
      <c r="C2" s="477"/>
      <c r="D2" s="477"/>
      <c r="E2" s="477"/>
      <c r="F2" s="477"/>
      <c r="G2" s="477"/>
      <c r="H2" s="477"/>
      <c r="I2" s="477"/>
      <c r="J2" s="306"/>
    </row>
    <row r="3" spans="1:14" ht="13.5" thickBot="1">
      <c r="J3" s="306"/>
      <c r="K3" s="307"/>
      <c r="L3" s="307"/>
      <c r="M3" s="307"/>
      <c r="N3" s="307"/>
    </row>
    <row r="4" spans="1:14">
      <c r="A4" s="308"/>
      <c r="B4" s="308"/>
      <c r="C4" s="308"/>
      <c r="D4" s="308"/>
      <c r="E4" s="309"/>
      <c r="F4" s="310"/>
      <c r="G4" s="310" t="s">
        <v>288</v>
      </c>
      <c r="H4" s="310"/>
      <c r="I4" s="310" t="s">
        <v>288</v>
      </c>
      <c r="J4" s="311"/>
    </row>
    <row r="5" spans="1:14">
      <c r="A5" s="312"/>
      <c r="B5" s="313">
        <v>2010</v>
      </c>
      <c r="C5" s="313">
        <v>2011</v>
      </c>
      <c r="D5" s="313">
        <v>2012</v>
      </c>
      <c r="E5" s="313">
        <v>2013</v>
      </c>
      <c r="F5" s="313">
        <v>2014</v>
      </c>
      <c r="G5" s="314">
        <v>2014</v>
      </c>
      <c r="H5" s="314">
        <v>2015</v>
      </c>
      <c r="I5" s="314">
        <v>2015</v>
      </c>
      <c r="J5" s="315"/>
    </row>
    <row r="6" spans="1:14">
      <c r="A6" s="316" t="s">
        <v>289</v>
      </c>
      <c r="B6" s="317">
        <v>-3.016</v>
      </c>
      <c r="C6" s="317">
        <v>-10.233000000000001</v>
      </c>
      <c r="D6" s="317">
        <v>-14.335000000000001</v>
      </c>
      <c r="E6" s="318">
        <v>-16.518000000000001</v>
      </c>
      <c r="F6" s="318">
        <v>-4.5960000000000001</v>
      </c>
      <c r="G6" s="318">
        <v>-0.7</v>
      </c>
      <c r="H6" s="318">
        <v>-0.2</v>
      </c>
      <c r="I6" s="318">
        <v>0.41799999999999998</v>
      </c>
      <c r="J6" s="315"/>
    </row>
    <row r="7" spans="1:14">
      <c r="A7" s="319" t="s">
        <v>290</v>
      </c>
      <c r="B7" s="320">
        <v>65.626000000000005</v>
      </c>
      <c r="C7" s="320">
        <v>83.652000000000001</v>
      </c>
      <c r="D7" s="320">
        <v>86.516000000000005</v>
      </c>
      <c r="E7" s="320">
        <v>81.718999999999994</v>
      </c>
      <c r="F7" s="320">
        <v>65.436000000000007</v>
      </c>
      <c r="G7" s="320">
        <v>4.8620000000000001</v>
      </c>
      <c r="H7" s="320">
        <v>47.4</v>
      </c>
      <c r="I7" s="320">
        <v>4.25</v>
      </c>
      <c r="J7" s="321"/>
    </row>
    <row r="8" spans="1:14">
      <c r="A8" s="322" t="s">
        <v>291</v>
      </c>
      <c r="B8" s="323">
        <v>69.608000000000004</v>
      </c>
      <c r="C8" s="323">
        <v>93.796999999999997</v>
      </c>
      <c r="D8" s="323">
        <v>100.86199999999999</v>
      </c>
      <c r="E8" s="323">
        <v>97.352999999999994</v>
      </c>
      <c r="F8" s="324">
        <v>70.042000000000002</v>
      </c>
      <c r="G8" s="324">
        <v>5.6870000000000003</v>
      </c>
      <c r="H8" s="324">
        <v>48.6</v>
      </c>
      <c r="I8" s="324">
        <v>4.0119999999999996</v>
      </c>
      <c r="J8" s="325"/>
    </row>
    <row r="9" spans="1:14">
      <c r="A9" s="319" t="s">
        <v>292</v>
      </c>
      <c r="B9" s="326">
        <v>47.298999999999999</v>
      </c>
      <c r="C9" s="326">
        <v>62.383000000000003</v>
      </c>
      <c r="D9" s="326">
        <v>64.427000000000007</v>
      </c>
      <c r="E9" s="326">
        <v>59.106000000000002</v>
      </c>
      <c r="F9" s="326">
        <v>50.552</v>
      </c>
      <c r="G9" s="326">
        <v>3.653</v>
      </c>
      <c r="H9" s="326">
        <v>35.134</v>
      </c>
      <c r="I9" s="326">
        <v>3.137</v>
      </c>
      <c r="J9" s="327"/>
    </row>
    <row r="10" spans="1:14">
      <c r="A10" s="328" t="s">
        <v>293</v>
      </c>
      <c r="B10" s="329">
        <v>14.428891976999999</v>
      </c>
      <c r="C10" s="329">
        <v>18.282189051</v>
      </c>
      <c r="D10" s="329">
        <v>15.019202219</v>
      </c>
      <c r="E10" s="330">
        <v>13.995690250000001</v>
      </c>
      <c r="F10" s="331">
        <v>12.673965292</v>
      </c>
      <c r="G10" s="329">
        <v>0.81200000000000006</v>
      </c>
      <c r="H10" s="329">
        <v>7.8330000000000002</v>
      </c>
      <c r="I10" s="329">
        <v>0.55700000000000005</v>
      </c>
      <c r="J10" s="325"/>
    </row>
    <row r="11" spans="1:14">
      <c r="A11" s="332" t="s">
        <v>294</v>
      </c>
      <c r="B11" s="333">
        <v>26.903095928839999</v>
      </c>
      <c r="C11" s="333">
        <v>27.510229603999999</v>
      </c>
      <c r="D11" s="333">
        <v>25.422750106999999</v>
      </c>
      <c r="E11" s="333">
        <v>26.376581744999999</v>
      </c>
      <c r="F11" s="333">
        <v>24.461779490000001</v>
      </c>
      <c r="G11" s="333">
        <v>1.722</v>
      </c>
      <c r="H11" s="334">
        <v>21.149000000000001</v>
      </c>
      <c r="I11" s="334">
        <v>1.85</v>
      </c>
      <c r="J11" s="325"/>
    </row>
    <row r="12" spans="1:14">
      <c r="A12" s="328" t="s">
        <v>295</v>
      </c>
      <c r="B12" s="335">
        <v>541.14616821582649</v>
      </c>
      <c r="C12" s="335">
        <v>667.85998684583467</v>
      </c>
      <c r="D12" s="335">
        <v>590.77802974842416</v>
      </c>
      <c r="E12" s="331">
        <v>530.61046292145318</v>
      </c>
      <c r="F12" s="331">
        <v>518.11297281872442</v>
      </c>
      <c r="G12" s="331">
        <v>471.54471544715449</v>
      </c>
      <c r="H12" s="331">
        <v>370.37212161331507</v>
      </c>
      <c r="I12" s="331">
        <v>301.08108108108109</v>
      </c>
      <c r="J12" s="325"/>
    </row>
    <row r="13" spans="1:14">
      <c r="A13" s="332" t="s">
        <v>296</v>
      </c>
      <c r="B13" s="336">
        <v>42.679392218829349</v>
      </c>
      <c r="C13" s="336">
        <v>26.705426030926333</v>
      </c>
      <c r="D13" s="336">
        <v>-17.847900067642712</v>
      </c>
      <c r="E13" s="336">
        <v>-6.8146893162221858</v>
      </c>
      <c r="F13" s="336">
        <v>-9.4437997297060861</v>
      </c>
      <c r="G13" s="336">
        <v>-33.601957571291095</v>
      </c>
      <c r="H13" s="336">
        <v>-38.19613814987872</v>
      </c>
      <c r="I13" s="336">
        <v>-31.403940886699516</v>
      </c>
      <c r="J13" s="325"/>
    </row>
    <row r="14" spans="1:14">
      <c r="A14" s="328" t="s">
        <v>297</v>
      </c>
      <c r="B14" s="335">
        <v>5.797102773981976</v>
      </c>
      <c r="C14" s="335">
        <v>2.2567427807041156</v>
      </c>
      <c r="D14" s="335">
        <v>-7.5880119033847677</v>
      </c>
      <c r="E14" s="331">
        <v>3.7518822078079097</v>
      </c>
      <c r="F14" s="331">
        <v>-7.2594784021359118</v>
      </c>
      <c r="G14" s="331">
        <v>-26.214260991410981</v>
      </c>
      <c r="H14" s="331">
        <v>-13.542675794924349</v>
      </c>
      <c r="I14" s="331">
        <v>7.4332171893147603</v>
      </c>
      <c r="J14" s="337"/>
    </row>
    <row r="15" spans="1:14">
      <c r="A15" s="332" t="s">
        <v>298</v>
      </c>
      <c r="B15" s="336">
        <v>34.861341641500559</v>
      </c>
      <c r="C15" s="336">
        <v>23.415821098352609</v>
      </c>
      <c r="D15" s="336">
        <v>-11.541634267004483</v>
      </c>
      <c r="E15" s="336">
        <v>-10.1844624879826</v>
      </c>
      <c r="F15" s="336">
        <v>-2.3553041215809429</v>
      </c>
      <c r="G15" s="336">
        <v>-10.012363742836754</v>
      </c>
      <c r="H15" s="336">
        <v>-28.515180849775874</v>
      </c>
      <c r="I15" s="336">
        <v>-36.150046598322461</v>
      </c>
      <c r="J15" s="325"/>
    </row>
    <row r="16" spans="1:14">
      <c r="A16" s="328" t="s">
        <v>299</v>
      </c>
      <c r="B16" s="324">
        <v>2.4670606669999997</v>
      </c>
      <c r="C16" s="324">
        <v>3.6172122110000005</v>
      </c>
      <c r="D16" s="324">
        <v>6.9998710539999989</v>
      </c>
      <c r="E16" s="338">
        <v>6.3713256890000007</v>
      </c>
      <c r="F16" s="338">
        <v>6.5439999999999996</v>
      </c>
      <c r="G16" s="324">
        <v>0.66</v>
      </c>
      <c r="H16" s="324">
        <v>6.0570000000000004</v>
      </c>
      <c r="I16" s="324">
        <v>0.65400000000000003</v>
      </c>
      <c r="J16" s="325"/>
    </row>
    <row r="17" spans="1:10">
      <c r="A17" s="332" t="s">
        <v>294</v>
      </c>
      <c r="B17" s="336">
        <v>13.905363301000001</v>
      </c>
      <c r="C17" s="336">
        <v>14.097614675999999</v>
      </c>
      <c r="D17" s="336">
        <v>26.980016645999999</v>
      </c>
      <c r="E17" s="336">
        <v>27.029030922</v>
      </c>
      <c r="F17" s="336">
        <v>32.58087352023</v>
      </c>
      <c r="G17" s="336">
        <v>3.714</v>
      </c>
      <c r="H17" s="336">
        <v>37.213999999999999</v>
      </c>
      <c r="I17" s="336">
        <v>4</v>
      </c>
      <c r="J17" s="321"/>
    </row>
    <row r="18" spans="1:10">
      <c r="A18" s="328" t="s">
        <v>295</v>
      </c>
      <c r="B18" s="335">
        <v>177.41792239420178</v>
      </c>
      <c r="C18" s="335">
        <v>256.58327980534182</v>
      </c>
      <c r="D18" s="335">
        <v>259.44650612503551</v>
      </c>
      <c r="E18" s="331">
        <v>235.72157312580993</v>
      </c>
      <c r="F18" s="331">
        <v>200.85403775121995</v>
      </c>
      <c r="G18" s="331">
        <v>177.7059773828756</v>
      </c>
      <c r="H18" s="331">
        <v>162.76132638254424</v>
      </c>
      <c r="I18" s="331">
        <v>163.5</v>
      </c>
      <c r="J18" s="325"/>
    </row>
    <row r="19" spans="1:10">
      <c r="A19" s="319" t="s">
        <v>300</v>
      </c>
      <c r="B19" s="326">
        <v>56.896000000000001</v>
      </c>
      <c r="C19" s="326">
        <v>80.414000000000001</v>
      </c>
      <c r="D19" s="326">
        <v>86.272999999999996</v>
      </c>
      <c r="E19" s="326">
        <v>81.233999999999995</v>
      </c>
      <c r="F19" s="326">
        <v>57.68</v>
      </c>
      <c r="G19" s="326">
        <v>4.7489999999999997</v>
      </c>
      <c r="H19" s="326">
        <v>38.299999999999997</v>
      </c>
      <c r="I19" s="326">
        <v>3.1320000000000001</v>
      </c>
      <c r="J19" s="325"/>
    </row>
    <row r="20" spans="1:10">
      <c r="A20" s="328" t="s">
        <v>301</v>
      </c>
      <c r="B20" s="329">
        <v>9.3624622250300007</v>
      </c>
      <c r="C20" s="329">
        <v>14.045999999999999</v>
      </c>
      <c r="D20" s="329">
        <v>14.025</v>
      </c>
      <c r="E20" s="330">
        <v>11.538</v>
      </c>
      <c r="F20" s="330">
        <v>5.6946355999999998</v>
      </c>
      <c r="G20" s="330">
        <v>0.54</v>
      </c>
      <c r="H20" s="330">
        <v>4.5147000000000004</v>
      </c>
      <c r="I20" s="330">
        <v>0.10979999999999999</v>
      </c>
      <c r="J20" s="325"/>
    </row>
    <row r="21" spans="1:10">
      <c r="A21" s="332" t="s">
        <v>302</v>
      </c>
      <c r="B21" s="336">
        <v>36.473854965000001</v>
      </c>
      <c r="C21" s="336">
        <v>44.801404193000003</v>
      </c>
      <c r="D21" s="336">
        <v>32.921875854999996</v>
      </c>
      <c r="E21" s="336">
        <v>27.968</v>
      </c>
      <c r="F21" s="336">
        <v>19.465949854000002</v>
      </c>
      <c r="G21" s="336">
        <v>1.5169999999999999</v>
      </c>
      <c r="H21" s="336">
        <v>16.454999999999998</v>
      </c>
      <c r="I21" s="336">
        <v>0.44400000000000001</v>
      </c>
      <c r="J21" s="325"/>
    </row>
    <row r="22" spans="1:10">
      <c r="A22" s="328" t="s">
        <v>303</v>
      </c>
      <c r="B22" s="335">
        <v>256.68968180122829</v>
      </c>
      <c r="C22" s="335">
        <v>313.5169589660901</v>
      </c>
      <c r="D22" s="335">
        <v>426.0085318883784</v>
      </c>
      <c r="E22" s="331">
        <v>412.54290617848972</v>
      </c>
      <c r="F22" s="331">
        <v>292.5434228851579</v>
      </c>
      <c r="G22" s="331">
        <v>355.96572181938041</v>
      </c>
      <c r="H22" s="331">
        <v>274.36645396536011</v>
      </c>
      <c r="I22" s="331">
        <v>247.29729729729726</v>
      </c>
      <c r="J22" s="311"/>
    </row>
    <row r="23" spans="1:10">
      <c r="A23" s="332" t="s">
        <v>304</v>
      </c>
      <c r="B23" s="336">
        <v>16.455396205409873</v>
      </c>
      <c r="C23" s="336">
        <v>17.467107717561618</v>
      </c>
      <c r="D23" s="336">
        <v>16.256534489353562</v>
      </c>
      <c r="E23" s="336">
        <v>14.203412364280968</v>
      </c>
      <c r="F23" s="336">
        <v>9.8728079056865461</v>
      </c>
      <c r="G23" s="336">
        <v>11.370814908401771</v>
      </c>
      <c r="H23" s="336">
        <v>11.787728459530028</v>
      </c>
      <c r="I23" s="336">
        <v>3.5057471264367814</v>
      </c>
      <c r="J23" s="315"/>
    </row>
    <row r="24" spans="1:10" ht="25.5">
      <c r="A24" s="339" t="s">
        <v>305</v>
      </c>
      <c r="B24" s="317">
        <v>-7.859</v>
      </c>
      <c r="C24" s="317">
        <v>-7.6769999999999996</v>
      </c>
      <c r="D24" s="317">
        <v>-10.119999999999999</v>
      </c>
      <c r="E24" s="317">
        <v>-18.600999999999999</v>
      </c>
      <c r="F24" s="318">
        <v>9.1110000000000007</v>
      </c>
      <c r="G24" s="318">
        <v>1.534</v>
      </c>
      <c r="H24" s="318">
        <v>-0.48799999999999999</v>
      </c>
      <c r="I24" s="318">
        <v>0.221</v>
      </c>
      <c r="J24" s="315"/>
    </row>
    <row r="25" spans="1:10">
      <c r="A25" s="319" t="s">
        <v>306</v>
      </c>
      <c r="B25" s="320">
        <v>-5.7590000000000003</v>
      </c>
      <c r="C25" s="320">
        <v>-7.0149999999999997</v>
      </c>
      <c r="D25" s="320">
        <v>-7.1950000000000003</v>
      </c>
      <c r="E25" s="320">
        <v>-4.0789999999999997</v>
      </c>
      <c r="F25" s="320">
        <v>-0.29899999999999999</v>
      </c>
      <c r="G25" s="320">
        <v>-0.34100000000000003</v>
      </c>
      <c r="H25" s="320">
        <v>-3.0579999999999998</v>
      </c>
      <c r="I25" s="320">
        <v>-0.79200000000000004</v>
      </c>
      <c r="J25" s="340"/>
    </row>
    <row r="26" spans="1:10">
      <c r="A26" s="341" t="s">
        <v>307</v>
      </c>
      <c r="B26" s="324">
        <v>-5.6</v>
      </c>
      <c r="C26" s="324">
        <v>-11.407999999999999</v>
      </c>
      <c r="D26" s="324">
        <v>-7.9610000000000003</v>
      </c>
      <c r="E26" s="324">
        <v>-2.6909999999999998</v>
      </c>
      <c r="F26" s="324">
        <v>3.452</v>
      </c>
      <c r="G26" s="324">
        <v>5.0999999999999997E-2</v>
      </c>
      <c r="H26" s="324">
        <v>-2.21</v>
      </c>
      <c r="I26" s="324">
        <v>-0.23699999999999999</v>
      </c>
      <c r="J26" s="315"/>
    </row>
    <row r="27" spans="1:10">
      <c r="A27" s="342" t="s">
        <v>308</v>
      </c>
      <c r="B27" s="343">
        <v>5.0309999999999997</v>
      </c>
      <c r="C27" s="343">
        <v>-2.4550000000000001</v>
      </c>
      <c r="D27" s="343">
        <v>-4.1749999999999998</v>
      </c>
      <c r="E27" s="343">
        <v>2.0230000000000001</v>
      </c>
      <c r="F27" s="343">
        <v>-13.307</v>
      </c>
      <c r="G27" s="343">
        <v>-2.2610000000000001</v>
      </c>
      <c r="H27" s="343">
        <v>0.84899999999999998</v>
      </c>
      <c r="I27" s="343">
        <v>0.28299999999999997</v>
      </c>
      <c r="J27" s="311"/>
    </row>
    <row r="28" spans="1:10">
      <c r="A28" s="344" t="s">
        <v>309</v>
      </c>
      <c r="B28" s="324">
        <v>3.4289999999999998</v>
      </c>
      <c r="C28" s="324">
        <v>0</v>
      </c>
      <c r="D28" s="324">
        <v>-3.419</v>
      </c>
      <c r="E28" s="338">
        <v>-5.5750000000000002</v>
      </c>
      <c r="F28" s="338">
        <v>0.90300000000000002</v>
      </c>
      <c r="G28" s="324">
        <v>-0.182</v>
      </c>
      <c r="H28" s="338">
        <v>5.1669999999999998</v>
      </c>
      <c r="I28" s="338">
        <v>-0.17299999999999999</v>
      </c>
      <c r="J28" s="345"/>
    </row>
    <row r="29" spans="1:10" ht="25.5">
      <c r="A29" s="346" t="s">
        <v>310</v>
      </c>
      <c r="B29" s="347">
        <v>8.4600000000000009</v>
      </c>
      <c r="C29" s="347">
        <v>-2.4550000000000001</v>
      </c>
      <c r="D29" s="347">
        <v>-7.5940000000000003</v>
      </c>
      <c r="E29" s="347">
        <v>-3.552</v>
      </c>
      <c r="F29" s="347">
        <v>-12.404</v>
      </c>
      <c r="G29" s="347">
        <v>-0.78600000000000003</v>
      </c>
      <c r="H29" s="347">
        <v>-1.3</v>
      </c>
      <c r="I29" s="347">
        <v>0.48899999999999999</v>
      </c>
      <c r="J29" s="311"/>
    </row>
    <row r="30" spans="1:10">
      <c r="A30" s="348"/>
      <c r="B30" s="348"/>
      <c r="C30" s="348"/>
      <c r="D30" s="348"/>
      <c r="E30" s="348"/>
      <c r="F30" s="349"/>
      <c r="G30" s="349"/>
      <c r="H30" s="349"/>
      <c r="I30" s="349"/>
      <c r="J30" s="315"/>
    </row>
    <row r="31" spans="1:10">
      <c r="A31" s="342" t="s">
        <v>311</v>
      </c>
      <c r="B31" s="326">
        <v>-2.1349351571207746</v>
      </c>
      <c r="C31" s="326">
        <v>-6.0443600136302029</v>
      </c>
      <c r="D31" s="326">
        <v>-7.8510545118927029</v>
      </c>
      <c r="E31" s="326">
        <v>-8.6709259346825558</v>
      </c>
      <c r="F31" s="326">
        <v>-3.4607825081177768</v>
      </c>
      <c r="G31" s="326">
        <v>-7.3320419646282282</v>
      </c>
      <c r="H31" s="326">
        <v>-0.22624178459519689</v>
      </c>
      <c r="I31" s="326">
        <v>5.1171786527137986</v>
      </c>
      <c r="J31" s="315"/>
    </row>
    <row r="32" spans="1:10" ht="12.75" hidden="1" customHeight="1">
      <c r="A32" s="322" t="s">
        <v>312</v>
      </c>
      <c r="B32" s="323">
        <v>46.454660020294412</v>
      </c>
      <c r="C32" s="323">
        <v>49.41100399298287</v>
      </c>
      <c r="D32" s="323">
        <v>47.383455329676252</v>
      </c>
      <c r="E32" s="323">
        <v>42.897408672740262</v>
      </c>
      <c r="F32" s="350">
        <v>49.273229808789125</v>
      </c>
      <c r="G32" s="350">
        <v>50.926268617174919</v>
      </c>
      <c r="H32" s="350">
        <v>53.619302949061655</v>
      </c>
      <c r="I32" s="350">
        <v>52.028730320654645</v>
      </c>
      <c r="J32" s="315"/>
    </row>
    <row r="33" spans="1:10" ht="12.75" hidden="1" customHeight="1">
      <c r="A33" s="319" t="s">
        <v>313</v>
      </c>
      <c r="B33" s="320">
        <v>49.273397353071253</v>
      </c>
      <c r="C33" s="320">
        <v>55.403384755054439</v>
      </c>
      <c r="D33" s="320">
        <v>55.24053436892374</v>
      </c>
      <c r="E33" s="320">
        <v>51.104289412710422</v>
      </c>
      <c r="F33" s="320">
        <v>52.741542304957633</v>
      </c>
      <c r="G33" s="320">
        <v>59.567603789772484</v>
      </c>
      <c r="H33" s="320">
        <v>54.976753656632845</v>
      </c>
      <c r="I33" s="320">
        <v>49.115121422697989</v>
      </c>
      <c r="J33" s="315"/>
    </row>
    <row r="34" spans="1:10">
      <c r="A34" s="322" t="s">
        <v>314</v>
      </c>
      <c r="B34" s="323">
        <v>33.48153116599984</v>
      </c>
      <c r="C34" s="323">
        <v>36.847973295249972</v>
      </c>
      <c r="D34" s="323">
        <v>35.285656716966251</v>
      </c>
      <c r="E34" s="323"/>
      <c r="F34" s="350"/>
      <c r="G34" s="350"/>
      <c r="H34" s="350"/>
      <c r="I34" s="350"/>
      <c r="J34" s="315"/>
    </row>
    <row r="35" spans="1:10">
      <c r="A35" s="322" t="s">
        <v>315</v>
      </c>
      <c r="B35" s="323">
        <v>40.274957128495885</v>
      </c>
      <c r="C35" s="323">
        <v>47.498403804950563</v>
      </c>
      <c r="D35" s="323">
        <v>47.250368043566034</v>
      </c>
      <c r="E35" s="323"/>
      <c r="F35" s="350"/>
      <c r="G35" s="350"/>
      <c r="H35" s="350"/>
      <c r="I35" s="350"/>
      <c r="J35" s="315"/>
    </row>
    <row r="36" spans="1:10">
      <c r="A36" s="351" t="s">
        <v>316</v>
      </c>
      <c r="B36" s="323">
        <v>-5.563148342112787</v>
      </c>
      <c r="C36" s="323">
        <v>-4.5345990251772763</v>
      </c>
      <c r="D36" s="323">
        <v>-5.5425651664007081</v>
      </c>
      <c r="E36" s="323">
        <v>-9.7643717950738704</v>
      </c>
      <c r="F36" s="350">
        <v>6.8605721130245998</v>
      </c>
      <c r="G36" s="350">
        <v>16.067646248199576</v>
      </c>
      <c r="H36" s="350">
        <v>-0.55202995441228042</v>
      </c>
      <c r="I36" s="350">
        <v>2.7054939766740418</v>
      </c>
      <c r="J36" s="352"/>
    </row>
    <row r="37" spans="1:10">
      <c r="A37" s="319" t="s">
        <v>317</v>
      </c>
      <c r="B37" s="320">
        <v>-4.0766218732952719</v>
      </c>
      <c r="C37" s="320">
        <v>-4.1435732918612205</v>
      </c>
      <c r="D37" s="320">
        <v>-3.9405885743333102</v>
      </c>
      <c r="E37" s="320">
        <v>-2.141222114515688</v>
      </c>
      <c r="F37" s="320">
        <v>-0.22514664271697457</v>
      </c>
      <c r="G37" s="320">
        <v>-3.5717518713403229</v>
      </c>
      <c r="H37" s="320">
        <v>-3.4592368864605603</v>
      </c>
      <c r="I37" s="320">
        <v>-9.6957069209314088</v>
      </c>
      <c r="J37" s="353"/>
    </row>
    <row r="38" spans="1:10">
      <c r="A38" s="354" t="s">
        <v>318</v>
      </c>
      <c r="B38" s="355">
        <v>3.5612926974385331</v>
      </c>
      <c r="C38" s="355">
        <v>-1.4501029838231356</v>
      </c>
      <c r="D38" s="355">
        <v>-2.2865819732927823</v>
      </c>
      <c r="E38" s="355">
        <v>1.061949580207217</v>
      </c>
      <c r="F38" s="356">
        <v>-10.02015509911298</v>
      </c>
      <c r="G38" s="356">
        <v>-23.68249554574918</v>
      </c>
      <c r="H38" s="356">
        <v>0.96039637560661073</v>
      </c>
      <c r="I38" s="356">
        <v>3.4645013366459447</v>
      </c>
      <c r="J38" s="315"/>
    </row>
    <row r="39" spans="1:10">
      <c r="A39" s="319"/>
      <c r="B39" s="312"/>
      <c r="C39" s="312"/>
      <c r="D39" s="312"/>
      <c r="E39" s="312"/>
      <c r="F39" s="312"/>
      <c r="G39" s="312"/>
      <c r="H39" s="312"/>
      <c r="I39" s="312"/>
      <c r="J39" s="315"/>
    </row>
    <row r="40" spans="1:10" ht="12.75" hidden="1" customHeight="1">
      <c r="A40" s="357" t="s">
        <v>319</v>
      </c>
      <c r="B40" s="323">
        <v>27.373835299186737</v>
      </c>
      <c r="C40" s="323">
        <v>31.890737647730418</v>
      </c>
      <c r="D40" s="323">
        <v>3.2765336710321833</v>
      </c>
      <c r="E40" s="323">
        <v>-8.2589597528986332</v>
      </c>
      <c r="F40" s="338">
        <v>-14.472303996210201</v>
      </c>
      <c r="G40" s="338">
        <v>-39.419568822553899</v>
      </c>
      <c r="H40" s="338">
        <v>-30.49928786200347</v>
      </c>
      <c r="I40" s="338">
        <v>-14.125376402956476</v>
      </c>
      <c r="J40" s="337"/>
    </row>
    <row r="41" spans="1:10" ht="12.75" hidden="1" customHeight="1">
      <c r="A41" s="312" t="s">
        <v>320</v>
      </c>
      <c r="B41" s="320">
        <v>33.945429291145786</v>
      </c>
      <c r="C41" s="320">
        <v>41.335067491563535</v>
      </c>
      <c r="D41" s="320">
        <v>7.2860447185813371</v>
      </c>
      <c r="E41" s="320">
        <v>-5.8407613042319184</v>
      </c>
      <c r="F41" s="358">
        <v>-28.995248295048867</v>
      </c>
      <c r="G41" s="358">
        <v>-38.172113006119005</v>
      </c>
      <c r="H41" s="358">
        <v>-33.5991678224688</v>
      </c>
      <c r="I41" s="358">
        <v>-34.049273531269733</v>
      </c>
      <c r="J41" s="359"/>
    </row>
    <row r="42" spans="1:10" ht="12.75" hidden="1" customHeight="1">
      <c r="A42" s="344" t="s">
        <v>321</v>
      </c>
      <c r="B42" s="350">
        <v>23.235341699999999</v>
      </c>
      <c r="C42" s="350">
        <v>6.0888622000000003</v>
      </c>
      <c r="D42" s="350" t="s">
        <v>27</v>
      </c>
      <c r="E42" s="350"/>
      <c r="F42" s="350"/>
      <c r="G42" s="350"/>
      <c r="H42" s="350"/>
      <c r="I42" s="350"/>
      <c r="J42" s="337"/>
    </row>
    <row r="43" spans="1:10" ht="14.25" hidden="1" customHeight="1">
      <c r="A43" s="344" t="s">
        <v>322</v>
      </c>
      <c r="B43" s="360">
        <v>26.1944047</v>
      </c>
      <c r="C43" s="360">
        <v>15.8171163</v>
      </c>
      <c r="D43" s="360" t="s">
        <v>27</v>
      </c>
      <c r="E43" s="360"/>
      <c r="F43" s="360"/>
      <c r="G43" s="360"/>
      <c r="H43" s="360"/>
      <c r="I43" s="360"/>
      <c r="J43" s="337"/>
    </row>
    <row r="44" spans="1:10" ht="30" customHeight="1">
      <c r="A44" s="344" t="s">
        <v>323</v>
      </c>
      <c r="B44" s="323">
        <v>-0.74196988918799889</v>
      </c>
      <c r="C44" s="323">
        <v>6.5987497236915402</v>
      </c>
      <c r="D44" s="323" t="s">
        <v>27</v>
      </c>
      <c r="E44" s="323"/>
      <c r="F44" s="350"/>
      <c r="G44" s="350"/>
      <c r="H44" s="350"/>
      <c r="I44" s="350"/>
    </row>
    <row r="45" spans="1:10" ht="25.5">
      <c r="A45" s="361" t="s">
        <v>324</v>
      </c>
      <c r="B45" s="323">
        <v>83.132381889763778</v>
      </c>
      <c r="C45" s="323">
        <v>77.577287536996053</v>
      </c>
      <c r="D45" s="323">
        <v>74.678056865995174</v>
      </c>
      <c r="E45" s="323"/>
      <c r="F45" s="350"/>
      <c r="G45" s="350"/>
      <c r="H45" s="350"/>
      <c r="I45" s="350"/>
    </row>
    <row r="46" spans="1:10">
      <c r="A46" s="348"/>
      <c r="B46" s="348"/>
      <c r="C46" s="348"/>
      <c r="D46" s="348"/>
      <c r="E46" s="362"/>
      <c r="F46" s="349"/>
      <c r="G46" s="349"/>
      <c r="H46" s="349"/>
      <c r="I46" s="349"/>
    </row>
    <row r="47" spans="1:10">
      <c r="A47" s="346" t="s">
        <v>325</v>
      </c>
      <c r="B47" s="326">
        <v>34.576349999999998</v>
      </c>
      <c r="C47" s="326">
        <v>31.794610000000002</v>
      </c>
      <c r="D47" s="326">
        <v>24.546189999999999</v>
      </c>
      <c r="E47" s="363">
        <v>20.415700000000001</v>
      </c>
      <c r="F47" s="363">
        <v>7.5332299999999996</v>
      </c>
      <c r="G47" s="363"/>
      <c r="H47" s="363">
        <v>13.3</v>
      </c>
      <c r="I47" s="363"/>
    </row>
    <row r="48" spans="1:10" ht="25.5">
      <c r="A48" s="364" t="s">
        <v>326</v>
      </c>
      <c r="B48" s="335">
        <v>4.4000000000000004</v>
      </c>
      <c r="C48" s="335">
        <v>3.7827923301144142</v>
      </c>
      <c r="D48" s="335">
        <v>3.0256224251717847</v>
      </c>
      <c r="E48" s="335">
        <v>3.4977520109326736</v>
      </c>
      <c r="F48" s="331">
        <v>1.8595887692947974</v>
      </c>
      <c r="G48" s="331"/>
      <c r="H48" s="331">
        <v>3.5</v>
      </c>
      <c r="I48" s="331"/>
    </row>
    <row r="49" spans="1:10" ht="25.5">
      <c r="A49" s="365" t="s">
        <v>327</v>
      </c>
      <c r="B49" s="336">
        <v>67.957330555528245</v>
      </c>
      <c r="C49" s="336">
        <v>52.843357991338848</v>
      </c>
      <c r="D49" s="336">
        <v>37.273205036820919</v>
      </c>
      <c r="E49" s="336">
        <v>34.431195160368738</v>
      </c>
      <c r="F49" s="336">
        <v>12.695065339385447</v>
      </c>
      <c r="G49" s="336"/>
      <c r="H49" s="336"/>
      <c r="I49" s="336"/>
    </row>
    <row r="50" spans="1:10" ht="25.5">
      <c r="A50" s="366" t="s">
        <v>328</v>
      </c>
      <c r="B50" s="355">
        <v>20.331029999999998</v>
      </c>
      <c r="C50" s="355">
        <v>17.593399999999999</v>
      </c>
      <c r="D50" s="355">
        <v>13.76374</v>
      </c>
      <c r="E50" s="356">
        <v>15.224769999999999</v>
      </c>
      <c r="F50" s="356">
        <v>1.8229831999999999</v>
      </c>
      <c r="G50" s="356"/>
      <c r="H50" s="356">
        <v>1.335</v>
      </c>
      <c r="I50" s="356"/>
    </row>
    <row r="51" spans="1:10">
      <c r="A51" s="367" t="s">
        <v>329</v>
      </c>
      <c r="B51" s="323"/>
      <c r="C51" s="323"/>
      <c r="D51" s="323"/>
      <c r="E51" s="323"/>
    </row>
    <row r="53" spans="1:10" ht="15">
      <c r="B53" s="368"/>
      <c r="C53" s="368"/>
      <c r="D53" s="368"/>
      <c r="E53" s="368"/>
      <c r="F53" s="368"/>
      <c r="G53" s="368"/>
      <c r="H53" s="368"/>
      <c r="I53" s="368"/>
      <c r="J53" s="369"/>
    </row>
    <row r="54" spans="1:10" ht="15">
      <c r="B54" s="368"/>
      <c r="C54" s="368"/>
      <c r="D54" s="368"/>
      <c r="E54" s="368"/>
      <c r="F54" s="368"/>
      <c r="G54" s="370"/>
      <c r="H54" s="370"/>
      <c r="I54" s="370"/>
      <c r="J54" s="369"/>
    </row>
    <row r="55" spans="1:10">
      <c r="F55" s="371"/>
      <c r="G55" s="371"/>
      <c r="H55" s="371"/>
      <c r="I55" s="371"/>
      <c r="J55" s="369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74" orientation="portrait" r:id="rId1"/>
  <headerFooter>
    <oddHeader>&amp;L&amp;"Times New Roman,звичайний"&amp;12&amp;K8CBA97Макроекономічний та монетарний огляд&amp;R&amp;"Times New Roman,звичайний"&amp;12&amp;K7CBE87 Січень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активність'!Область_печати</vt:lpstr>
      <vt:lpstr>'Зовнішній сектор'!Область_печати</vt:lpstr>
      <vt:lpstr>Інфляція!Область_печати</vt:lpstr>
      <vt:lpstr>'Монетарний сектор'!Область_печати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Бабець</cp:lastModifiedBy>
  <cp:lastPrinted>2016-02-12T08:10:35Z</cp:lastPrinted>
  <dcterms:created xsi:type="dcterms:W3CDTF">2015-03-23T16:40:36Z</dcterms:created>
  <dcterms:modified xsi:type="dcterms:W3CDTF">2016-02-12T08:32:32Z</dcterms:modified>
</cp:coreProperties>
</file>