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2\"/>
    </mc:Choice>
  </mc:AlternateContent>
  <bookViews>
    <workbookView xWindow="35730" yWindow="-15" windowWidth="14400" windowHeight="11025" activeTab="2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активність'!$B$1:$F$1</definedName>
    <definedName name="_xlnm.Print_Area" localSheetId="5">'Зовнішній сектор'!$A$1:$L$40</definedName>
    <definedName name="_xlnm.Print_Area" localSheetId="4">'Монетарний сектор'!$A$1:$AE$72</definedName>
    <definedName name="_xlnm.Print_Area" localSheetId="2">'Ринок праці'!$A$1:$BE$29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BG19" i="40" l="1"/>
  <c r="BF19" i="40"/>
  <c r="BD19" i="40"/>
  <c r="BG18" i="40"/>
  <c r="BF18" i="40"/>
  <c r="BD18" i="40"/>
  <c r="BG17" i="40"/>
  <c r="BF17" i="40"/>
  <c r="BG16" i="40"/>
  <c r="BF16" i="40"/>
  <c r="AD16" i="40"/>
  <c r="BG15" i="40"/>
  <c r="BF15" i="40"/>
  <c r="BG14" i="40"/>
  <c r="BF14" i="40"/>
  <c r="BD14" i="40"/>
  <c r="BG13" i="40"/>
  <c r="BF13" i="40"/>
  <c r="BD13" i="40"/>
  <c r="BD12" i="40"/>
  <c r="F12" i="40"/>
  <c r="E12" i="40"/>
  <c r="S11" i="40"/>
  <c r="R11" i="40"/>
  <c r="Q11" i="40"/>
  <c r="F10" i="40"/>
  <c r="BG7" i="40"/>
  <c r="BF7" i="40"/>
  <c r="BD7" i="40"/>
  <c r="BG5" i="40"/>
  <c r="BF5" i="40"/>
  <c r="BD5" i="40"/>
  <c r="BG4" i="40"/>
  <c r="BF4" i="40"/>
  <c r="AZ13" i="39" l="1"/>
  <c r="AZ41" i="39"/>
  <c r="AZ38" i="39"/>
  <c r="AZ36" i="39"/>
  <c r="AZ52" i="39"/>
  <c r="AZ53" i="39"/>
  <c r="AZ54" i="39"/>
  <c r="AZ55" i="39"/>
  <c r="AZ56" i="39"/>
  <c r="AZ58" i="39"/>
  <c r="AZ59" i="39"/>
  <c r="AZ60" i="39"/>
  <c r="AZ62" i="39"/>
  <c r="AZ64" i="39"/>
  <c r="AZ65" i="39"/>
  <c r="AZ66" i="39"/>
  <c r="AZ67" i="39"/>
  <c r="AZ68" i="39"/>
  <c r="AZ70" i="39"/>
  <c r="AZ71" i="39"/>
  <c r="AZ72" i="39"/>
  <c r="AZ73" i="39"/>
  <c r="AZ74" i="39"/>
  <c r="AZ77" i="39"/>
  <c r="AZ78" i="39"/>
  <c r="AZ79" i="39"/>
  <c r="AY36" i="39" l="1"/>
  <c r="AY52" i="39"/>
  <c r="AY53" i="39"/>
  <c r="AY54" i="39"/>
  <c r="AY55" i="39"/>
  <c r="AY56" i="39"/>
  <c r="AY57" i="39"/>
  <c r="AY58" i="39"/>
  <c r="AY59" i="39"/>
  <c r="AY60" i="39"/>
  <c r="AY62" i="39"/>
  <c r="AY64" i="39"/>
  <c r="AY65" i="39"/>
  <c r="AY66" i="39"/>
  <c r="AY67" i="39"/>
  <c r="AY68" i="39"/>
  <c r="AY69" i="39"/>
  <c r="AY70" i="39"/>
  <c r="AY71" i="39"/>
  <c r="AY72" i="39"/>
  <c r="AY73" i="39"/>
  <c r="AY74" i="39"/>
  <c r="AY77" i="39"/>
  <c r="AY78" i="39"/>
  <c r="AY79" i="39"/>
  <c r="AY41" i="39"/>
  <c r="AY38" i="39"/>
  <c r="AY13" i="39"/>
  <c r="AX41" i="39" l="1"/>
  <c r="AX38" i="39"/>
  <c r="AX36" i="39"/>
  <c r="AX13" i="39"/>
  <c r="AX52" i="39" l="1"/>
  <c r="AX53" i="39"/>
  <c r="AX54" i="39"/>
  <c r="AX55" i="39"/>
  <c r="AX56" i="39"/>
  <c r="AX57" i="39"/>
  <c r="AX58" i="39"/>
  <c r="AX59" i="39"/>
  <c r="AX60" i="39"/>
  <c r="AX62" i="39"/>
  <c r="AX64" i="39"/>
  <c r="AX65" i="39"/>
  <c r="AX66" i="39"/>
  <c r="AX67" i="39"/>
  <c r="AX68" i="39"/>
  <c r="AX69" i="39"/>
  <c r="AX70" i="39"/>
  <c r="AX71" i="39"/>
  <c r="AX72" i="39"/>
  <c r="AX73" i="39"/>
  <c r="AX74" i="39"/>
  <c r="AX77" i="39"/>
  <c r="AX78" i="39"/>
  <c r="AX79" i="39"/>
  <c r="AW13" i="39" l="1"/>
  <c r="AW41" i="39"/>
  <c r="AW38" i="39"/>
  <c r="AW36" i="39" l="1"/>
  <c r="AW52" i="39"/>
  <c r="AW53" i="39"/>
  <c r="AW54" i="39"/>
  <c r="AW55" i="39"/>
  <c r="AW56" i="39"/>
  <c r="AW57" i="39"/>
  <c r="AW58" i="39"/>
  <c r="AW59" i="39"/>
  <c r="AW62" i="39"/>
  <c r="AW64" i="39"/>
  <c r="AW65" i="39"/>
  <c r="AW66" i="39"/>
  <c r="AW67" i="39"/>
  <c r="AW68" i="39"/>
  <c r="AW69" i="39"/>
  <c r="AW70" i="39"/>
  <c r="AW71" i="39"/>
  <c r="AW72" i="39"/>
  <c r="AW73" i="39"/>
  <c r="AW74" i="39"/>
  <c r="AW77" i="39"/>
  <c r="AW78" i="39"/>
  <c r="AW79" i="39"/>
  <c r="AV77" i="39" l="1"/>
  <c r="AV78" i="39"/>
  <c r="AV79" i="39"/>
  <c r="AV13" i="39"/>
  <c r="AV41" i="39"/>
  <c r="AV38" i="39"/>
  <c r="AV36" i="39"/>
  <c r="AV52" i="39"/>
  <c r="AV53" i="39"/>
  <c r="AV54" i="39"/>
  <c r="AV55" i="39"/>
  <c r="AV56" i="39"/>
  <c r="AV57" i="39"/>
  <c r="AV58" i="39"/>
  <c r="AV59" i="39"/>
  <c r="AV62" i="39"/>
  <c r="AV64" i="39"/>
  <c r="AV65" i="39"/>
  <c r="AV66" i="39"/>
  <c r="AV67" i="39"/>
  <c r="AV68" i="39"/>
  <c r="AV69" i="39"/>
  <c r="AV70" i="39"/>
  <c r="AV71" i="39"/>
  <c r="AV72" i="39"/>
  <c r="AV73" i="39"/>
  <c r="AV74" i="39"/>
  <c r="AU41" i="39" l="1"/>
  <c r="AU38" i="39"/>
  <c r="AU36" i="39"/>
  <c r="AU52" i="39"/>
  <c r="AU53" i="39"/>
  <c r="AU54" i="39"/>
  <c r="AU55" i="39"/>
  <c r="AU56" i="39"/>
  <c r="AU57" i="39"/>
  <c r="AU58" i="39"/>
  <c r="AU59" i="39"/>
  <c r="AU64" i="39"/>
  <c r="AU65" i="39"/>
  <c r="AU66" i="39"/>
  <c r="AU67" i="39"/>
  <c r="AU68" i="39"/>
  <c r="AU69" i="39"/>
  <c r="AU70" i="39"/>
  <c r="AU71" i="39"/>
  <c r="AU72" i="39"/>
  <c r="AU73" i="39"/>
  <c r="AU74" i="39"/>
  <c r="AU77" i="39"/>
  <c r="AU78" i="39"/>
  <c r="AU79" i="39"/>
  <c r="AU13" i="39"/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S52" i="39" l="1"/>
  <c r="AS53" i="39"/>
  <c r="AS54" i="39"/>
  <c r="AS55" i="39"/>
  <c r="AS56" i="39"/>
  <c r="AS57" i="39"/>
  <c r="AS58" i="39"/>
  <c r="AS59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R57" i="39" l="1"/>
  <c r="AR13" i="39"/>
  <c r="AR36" i="39"/>
  <c r="AR41" i="39"/>
  <c r="AR38" i="39"/>
  <c r="AR52" i="39"/>
  <c r="AR53" i="39"/>
  <c r="AR54" i="39"/>
  <c r="AR55" i="39"/>
  <c r="AR56" i="39"/>
  <c r="AR58" i="39"/>
  <c r="AR59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W60" i="39" s="1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V60" i="39" s="1"/>
  <c r="AI15" i="39" l="1"/>
  <c r="AU62" i="39" s="1"/>
  <c r="AI41" i="39" l="1"/>
  <c r="AI38" i="39"/>
  <c r="AI36" i="39"/>
  <c r="AI13" i="39"/>
  <c r="AU60" i="39" s="1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F15" i="39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T60" i="39" s="1"/>
  <c r="AG13" i="39"/>
  <c r="AS60" i="39" s="1"/>
  <c r="AF13" i="39"/>
  <c r="AR60" i="39" s="1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G36" i="39" l="1"/>
  <c r="AS62" i="39"/>
  <c r="AF36" i="39"/>
  <c r="AR62" i="39"/>
  <c r="AE36" i="39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<sst xmlns="http://schemas.openxmlformats.org/spreadsheetml/2006/main" count="937" uniqueCount="314">
  <si>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</si>
  <si>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</si>
  <si>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</si>
  <si>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</si>
  <si>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</si>
  <si>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</si>
  <si>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</si>
  <si>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</si>
  <si>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</si>
  <si>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</si>
  <si>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</si>
  <si>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</si>
  <si>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</si>
  <si>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</si>
  <si>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</si>
  <si>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</si>
  <si>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</si>
  <si>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</si>
  <si>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</si>
  <si>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</si>
  <si>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</si>
  <si>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</si>
  <si>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</si>
  <si>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</si>
  <si>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</si>
  <si>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</si>
  <si>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</si>
  <si>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</si>
  <si>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</si>
  <si>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</si>
  <si>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</si>
  <si>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</si>
  <si>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</si>
  <si>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</si>
  <si>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</si>
  <si>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</si>
  <si>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</si>
  <si>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</si>
  <si>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</si>
  <si>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</si>
  <si>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</si>
  <si>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</si>
  <si>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</si>
  <si>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</si>
  <si>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</si>
  <si>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</si>
  <si>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</si>
  <si>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</si>
  <si>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</si>
  <si>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</si>
  <si>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</si>
  <si>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</si>
  <si>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</si>
  <si>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</si>
  <si>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</si>
  <si>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</si>
  <si>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</si>
  <si>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</si>
  <si>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</si>
  <si>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</si>
  <si>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</si>
  <si>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</si>
  <si>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</si>
  <si>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</si>
  <si>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</si>
  <si>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</si>
  <si>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</si>
  <si>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</si>
  <si>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</si>
  <si>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</si>
  <si>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</si>
  <si>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</si>
  <si>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</si>
  <si>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</si>
  <si>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</si>
  <si>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</si>
  <si>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</si>
  <si>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</si>
  <si>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</si>
  <si>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</si>
  <si>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</si>
  <si>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</si>
  <si>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</si>
  <si>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</si>
  <si>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</si>
  <si>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</si>
  <si>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</si>
  <si>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</si>
  <si>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</si>
  <si>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</si>
  <si>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</si>
  <si>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</si>
  <si>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</si>
  <si>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</si>
  <si>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</si>
  <si>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</si>
  <si>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</si>
  <si>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</si>
  <si>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</si>
  <si>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</si>
  <si>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</si>
  <si>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</si>
  <si>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</si>
  <si>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</si>
  <si>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</si>
  <si>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</si>
  <si>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</si>
  <si>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</si>
  <si>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</si>
  <si>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</si>
  <si>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</si>
  <si>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</si>
  <si>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</si>
  <si>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</si>
  <si>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</si>
  <si>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</si>
  <si>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</si>
  <si>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</si>
  <si>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</si>
  <si>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</si>
  <si>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</si>
  <si>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</si>
  <si>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</si>
  <si>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</si>
  <si>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</si>
  <si>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</si>
  <si>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</si>
  <si>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</si>
  <si>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</si>
  <si>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</si>
  <si>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</si>
  <si>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</si>
  <si>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</si>
  <si>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</si>
  <si>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</si>
  <si>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</si>
  <si>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</si>
  <si>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</si>
  <si>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</si>
  <si>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</si>
  <si>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</si>
  <si>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</si>
  <si>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</si>
  <si>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</si>
  <si>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</si>
  <si>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</si>
  <si>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</si>
  <si>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</si>
  <si>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</si>
  <si>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</si>
  <si>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</si>
  <si>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</si>
  <si>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</si>
  <si>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</si>
  <si>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</si>
  <si>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</si>
  <si>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</si>
  <si>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</si>
  <si>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</si>
  <si>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</si>
  <si>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</si>
  <si>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</si>
  <si>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</si>
  <si>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</si>
  <si>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</si>
  <si>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</si>
  <si>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</si>
  <si>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</si>
  <si>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</si>
  <si>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</si>
  <si>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</si>
  <si>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</si>
  <si>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</si>
  <si>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</si>
  <si>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</si>
  <si>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</si>
  <si>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</si>
  <si>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</si>
  <si>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</si>
  <si>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</si>
  <si>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</si>
  <si>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</si>
  <si>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</si>
  <si>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</si>
  <si>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</si>
  <si>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</si>
  <si>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</si>
  <si>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</si>
  <si>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</si>
  <si>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</si>
  <si>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</si>
  <si>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</si>
  <si>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</si>
  <si>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</si>
  <si>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</si>
  <si>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</si>
  <si>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</si>
  <si>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</si>
  <si>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</si>
  <si>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</si>
  <si>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</si>
  <si>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</si>
  <si>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</si>
  <si>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</si>
  <si>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</si>
  <si>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</si>
  <si>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</si>
  <si>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</si>
  <si>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</si>
  <si>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</si>
  <si>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</si>
  <si>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</si>
  <si>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</si>
  <si>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</si>
  <si>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</si>
  <si>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</si>
  <si>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</si>
  <si>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</si>
  <si>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</si>
  <si>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</si>
  <si>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</si>
  <si>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</si>
  <si>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</si>
  <si>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</si>
  <si>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</si>
  <si>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</si>
  <si>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</si>
  <si>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</si>
  <si>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</si>
  <si>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</si>
  <si>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</si>
  <si>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</si>
  <si>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</si>
  <si>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</si>
  <si>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</si>
  <si>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</si>
  <si>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</si>
  <si>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</si>
  <si>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</si>
  <si>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</si>
  <si>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</si>
  <si>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</si>
  <si>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</si>
  <si>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</si>
  <si>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</si>
  <si>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</si>
  <si>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</si>
  <si>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</si>
  <si>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</si>
  <si>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</si>
  <si>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</si>
  <si>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</si>
  <si>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</si>
  <si>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</si>
  <si>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</si>
  <si>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</si>
  <si>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</si>
  <si>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</si>
  <si>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</si>
  <si>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</si>
  <si>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</si>
  <si>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</si>
  <si>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</si>
  <si>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</si>
  <si>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</si>
  <si>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</si>
  <si>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</si>
  <si>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</si>
  <si>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</si>
  <si>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</si>
  <si>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</si>
  <si>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</si>
  <si>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</si>
  <si>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</si>
  <si>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</si>
  <si>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</si>
  <si>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</si>
  <si>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</si>
  <si>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</si>
  <si>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</si>
  <si>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</si>
  <si>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</si>
  <si>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>01</t>
  </si>
  <si>
    <t>електроенергія</t>
  </si>
  <si>
    <t xml:space="preserve">утримання будинків та прибудинкових територій </t>
  </si>
  <si>
    <t>Виробництво основних фармацевтичних продуктів і фармацевтичних препаратів</t>
  </si>
  <si>
    <t>Темп зміни порівняно з відповідним періодом попереднього року, %</t>
  </si>
  <si>
    <t xml:space="preserve">Небазова інфляція 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</si>
  <si>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</si>
  <si>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</si>
  <si>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</si>
  <si>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</si>
  <si>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</si>
  <si>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</si>
  <si>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</si>
  <si>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</si>
  <si>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11.8 в.п.</t>
  </si>
  <si>
    <t>Зміна цінових індексів ІСЦ та ІЦВ у 2016 – 2018 роках</t>
  </si>
  <si>
    <t>частка ІСЦ для 2018 року, %</t>
  </si>
  <si>
    <t>зміна за січень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</si>
  <si>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</si>
  <si>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</si>
  <si>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</si>
  <si>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Січень</t>
  </si>
  <si>
    <t>4.3 р</t>
  </si>
  <si>
    <t>січень**</t>
  </si>
  <si>
    <t>** Наявна інформація за січень 2017 року надається за оперативними розрахунками. Уточненна та розширенна інформація буде розміщенна після отримання балансових даних.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</si>
  <si>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</si>
  <si>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</si>
  <si>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</si>
  <si>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0.0 в.п.</t>
  </si>
  <si>
    <t>-0.2 в.п.</t>
  </si>
  <si>
    <t>-5.0 в.п.</t>
  </si>
  <si>
    <t>Заробітна плата, нарахована в середньому працівнику (за місяць)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</si>
</sst>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vertAlign val="superscript"/>
      <sz val="15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/>
      <right style="hair">
        <color theme="0" tint="-0.14990691854609822"/>
      </right>
      <top/>
      <bottom/>
      <diagonal/>
    </border>
    <border>
      <left/>
      <right style="hair">
        <color theme="0" tint="-0.14990691854609822"/>
      </right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auto="1"/>
      </top>
      <bottom/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hair">
        <color theme="0" tint="-0.14996795556505021"/>
      </left>
      <right style="thin">
        <color indexed="64"/>
      </right>
      <top style="thin">
        <color auto="1"/>
      </top>
      <bottom/>
      <diagonal/>
    </border>
    <border>
      <left style="hair">
        <color theme="0" tint="-0.14996795556505021"/>
      </left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3743705557422"/>
      </left>
      <right style="thin">
        <color indexed="64"/>
      </right>
      <top style="thin">
        <color auto="1"/>
      </top>
      <bottom/>
      <diagonal/>
    </border>
    <border>
      <left style="hair">
        <color theme="0" tint="-0.14993743705557422"/>
      </left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3743705557422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1">
    <xf numFmtId="0" fontId="0" fillId="0" borderId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3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2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2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83" fontId="49" fillId="0" borderId="0" applyFont="0" applyFill="0" applyBorder="0" applyAlignment="0" applyProtection="0"/>
    <xf numFmtId="184" fontId="51" fillId="0" borderId="0">
      <alignment horizontal="right" vertical="top"/>
    </xf>
    <xf numFmtId="185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5" fontId="48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38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>
      <protection locked="0"/>
    </xf>
    <xf numFmtId="188" fontId="76" fillId="0" borderId="0">
      <protection locked="0"/>
    </xf>
    <xf numFmtId="188" fontId="75" fillId="0" borderId="0">
      <protection locked="0"/>
    </xf>
    <xf numFmtId="188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4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5" fontId="38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8" fillId="0" borderId="0" applyFont="0" applyFill="0" applyBorder="0" applyAlignment="0" applyProtection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8" fontId="49" fillId="0" borderId="0" applyFill="0" applyBorder="0" applyAlignment="0" applyProtection="0">
      <alignment horizontal="right"/>
    </xf>
    <xf numFmtId="0" fontId="60" fillId="0" borderId="0"/>
    <xf numFmtId="199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69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200" fontId="60" fillId="0" borderId="0" applyFont="0" applyFill="0" applyBorder="0" applyAlignment="0" applyProtection="0"/>
    <xf numFmtId="201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5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4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8" fontId="55" fillId="0" borderId="19">
      <protection locked="0"/>
    </xf>
    <xf numFmtId="0" fontId="107" fillId="0" borderId="20" applyNumberFormat="0" applyFill="0" applyAlignment="0" applyProtection="0"/>
    <xf numFmtId="188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4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6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3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174" fontId="154" fillId="0" borderId="8" xfId="0" applyNumberFormat="1" applyFont="1" applyBorder="1" applyAlignment="1">
      <alignment horizontal="center" vertical="center" wrapText="1"/>
    </xf>
    <xf numFmtId="174" fontId="156" fillId="0" borderId="0" xfId="918" applyNumberFormat="1" applyFont="1" applyBorder="1"/>
    <xf numFmtId="174" fontId="156" fillId="0" borderId="0" xfId="918" applyNumberFormat="1" applyFont="1"/>
    <xf numFmtId="174" fontId="154" fillId="0" borderId="0" xfId="918" applyNumberFormat="1" applyFont="1"/>
    <xf numFmtId="174" fontId="159" fillId="0" borderId="0" xfId="918" applyNumberFormat="1" applyFont="1"/>
    <xf numFmtId="174" fontId="159" fillId="0" borderId="0" xfId="918" applyNumberFormat="1" applyFont="1" applyFill="1"/>
    <xf numFmtId="174" fontId="159" fillId="0" borderId="0" xfId="918" applyNumberFormat="1" applyFont="1" applyFill="1" applyBorder="1"/>
    <xf numFmtId="174" fontId="159" fillId="0" borderId="0" xfId="918" applyNumberFormat="1" applyFont="1" applyBorder="1"/>
    <xf numFmtId="174" fontId="154" fillId="0" borderId="0" xfId="918" applyNumberFormat="1" applyFont="1" applyFill="1"/>
    <xf numFmtId="0" fontId="154" fillId="0" borderId="76" xfId="918" applyFont="1" applyFill="1" applyBorder="1"/>
    <xf numFmtId="174" fontId="154" fillId="0" borderId="0" xfId="918" applyNumberFormat="1" applyFont="1" applyFill="1" applyBorder="1"/>
    <xf numFmtId="174" fontId="154" fillId="0" borderId="51" xfId="918" applyNumberFormat="1" applyFont="1" applyBorder="1"/>
    <xf numFmtId="174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4" fontId="156" fillId="0" borderId="95" xfId="0" applyNumberFormat="1" applyFont="1" applyFill="1" applyBorder="1" applyAlignment="1" applyProtection="1">
      <alignment horizontal="center"/>
    </xf>
    <xf numFmtId="174" fontId="156" fillId="0" borderId="95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174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4" fontId="154" fillId="63" borderId="0" xfId="918" applyNumberFormat="1" applyFont="1" applyFill="1" applyBorder="1"/>
    <xf numFmtId="174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4" fontId="159" fillId="63" borderId="0" xfId="918" applyNumberFormat="1" applyFont="1" applyFill="1"/>
    <xf numFmtId="174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4" fontId="156" fillId="63" borderId="0" xfId="918" applyNumberFormat="1" applyFont="1" applyFill="1"/>
    <xf numFmtId="174" fontId="156" fillId="63" borderId="51" xfId="918" applyNumberFormat="1" applyFont="1" applyFill="1" applyBorder="1"/>
    <xf numFmtId="174" fontId="156" fillId="63" borderId="0" xfId="918" applyNumberFormat="1" applyFont="1" applyFill="1" applyBorder="1" applyAlignment="1">
      <alignment horizontal="right"/>
    </xf>
    <xf numFmtId="194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4" fontId="154" fillId="63" borderId="0" xfId="918" applyNumberFormat="1" applyFont="1" applyFill="1"/>
    <xf numFmtId="174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4" fontId="156" fillId="62" borderId="102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0" borderId="102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4" fillId="60" borderId="102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6" fillId="62" borderId="107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0" borderId="107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07" xfId="923" applyNumberFormat="1" applyFont="1" applyFill="1" applyBorder="1" applyAlignment="1">
      <alignment horizontal="center"/>
    </xf>
    <xf numFmtId="213" fontId="154" fillId="60" borderId="107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2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2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05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4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3" fontId="154" fillId="0" borderId="0" xfId="942" applyNumberFormat="1" applyFont="1" applyFill="1" applyBorder="1" applyAlignment="1">
      <alignment horizontal="center"/>
    </xf>
    <xf numFmtId="174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74" fontId="156" fillId="62" borderId="90" xfId="923" applyNumberFormat="1" applyFont="1" applyFill="1" applyBorder="1" applyAlignment="1">
      <alignment horizontal="center"/>
    </xf>
    <xf numFmtId="174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211" fontId="156" fillId="0" borderId="66" xfId="0" applyNumberFormat="1" applyFont="1" applyFill="1" applyBorder="1" applyAlignment="1" applyProtection="1">
      <alignment horizontal="center"/>
    </xf>
    <xf numFmtId="211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2" fontId="164" fillId="0" borderId="65" xfId="0" applyNumberFormat="1" applyFont="1" applyFill="1" applyBorder="1" applyAlignment="1" applyProtection="1">
      <alignment horizontal="center"/>
    </xf>
    <xf numFmtId="174" fontId="156" fillId="62" borderId="112" xfId="923" applyNumberFormat="1" applyFont="1" applyFill="1" applyBorder="1" applyAlignment="1">
      <alignment horizontal="center"/>
    </xf>
    <xf numFmtId="174" fontId="156" fillId="0" borderId="73" xfId="942" applyNumberFormat="1" applyFont="1" applyFill="1" applyBorder="1" applyAlignment="1">
      <alignment horizontal="center"/>
    </xf>
    <xf numFmtId="174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4" xfId="920" quotePrefix="1" applyNumberFormat="1" applyFont="1" applyFill="1" applyBorder="1" applyAlignment="1" applyProtection="1">
      <alignment horizontal="center" vertical="center" wrapText="1"/>
    </xf>
    <xf numFmtId="0" fontId="169" fillId="63" borderId="115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0" borderId="116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7" xfId="920" quotePrefix="1" applyNumberFormat="1" applyFont="1" applyFill="1" applyBorder="1" applyAlignment="1" applyProtection="1">
      <alignment horizontal="center" vertical="center" wrapText="1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4" fontId="169" fillId="0" borderId="28" xfId="920" applyNumberFormat="1" applyFont="1" applyFill="1" applyBorder="1" applyAlignment="1" applyProtection="1">
      <alignment horizontal="center" vertical="center"/>
    </xf>
    <xf numFmtId="174" fontId="169" fillId="0" borderId="27" xfId="920" applyNumberFormat="1" applyFont="1" applyFill="1" applyBorder="1" applyAlignment="1" applyProtection="1">
      <alignment horizontal="center" vertical="center"/>
    </xf>
    <xf numFmtId="174" fontId="171" fillId="0" borderId="45" xfId="920" applyNumberFormat="1" applyFont="1" applyFill="1" applyBorder="1" applyAlignment="1" applyProtection="1">
      <alignment horizontal="center" vertical="center"/>
    </xf>
    <xf numFmtId="174" fontId="171" fillId="0" borderId="8" xfId="920" applyNumberFormat="1" applyFont="1" applyFill="1" applyBorder="1" applyAlignment="1" applyProtection="1">
      <alignment horizontal="center" vertical="center"/>
    </xf>
    <xf numFmtId="174" fontId="171" fillId="0" borderId="46" xfId="920" applyNumberFormat="1" applyFont="1" applyFill="1" applyBorder="1" applyAlignment="1" applyProtection="1">
      <alignment horizontal="center" vertical="center"/>
    </xf>
    <xf numFmtId="174" fontId="169" fillId="0" borderId="3" xfId="920" applyNumberFormat="1" applyFont="1" applyFill="1" applyBorder="1" applyAlignment="1" applyProtection="1">
      <alignment horizontal="center" vertical="center"/>
    </xf>
    <xf numFmtId="174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174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4" fontId="171" fillId="0" borderId="46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4" fontId="171" fillId="0" borderId="8" xfId="920" quotePrefix="1" applyNumberFormat="1" applyFont="1" applyFill="1" applyBorder="1" applyAlignment="1" applyProtection="1">
      <alignment horizontal="center" vertical="center"/>
    </xf>
    <xf numFmtId="174" fontId="169" fillId="59" borderId="27" xfId="920" applyNumberFormat="1" applyFont="1" applyFill="1" applyBorder="1" applyAlignment="1" applyProtection="1">
      <alignment horizontal="center" vertical="center"/>
    </xf>
    <xf numFmtId="174" fontId="169" fillId="59" borderId="3" xfId="920" applyNumberFormat="1" applyFont="1" applyFill="1" applyBorder="1" applyAlignment="1" applyProtection="1">
      <alignment horizontal="center" vertical="center"/>
    </xf>
    <xf numFmtId="174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4" fontId="171" fillId="59" borderId="45" xfId="920" applyNumberFormat="1" applyFont="1" applyFill="1" applyBorder="1" applyAlignment="1" applyProtection="1">
      <alignment horizontal="center" vertical="center"/>
    </xf>
    <xf numFmtId="174" fontId="171" fillId="59" borderId="8" xfId="920" applyNumberFormat="1" applyFont="1" applyFill="1" applyBorder="1" applyAlignment="1" applyProtection="1">
      <alignment horizontal="center" vertical="center"/>
    </xf>
    <xf numFmtId="174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74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4" fontId="156" fillId="62" borderId="56" xfId="0" applyNumberFormat="1" applyFont="1" applyFill="1" applyBorder="1" applyAlignment="1">
      <alignment horizontal="center" wrapText="1"/>
    </xf>
    <xf numFmtId="174" fontId="156" fillId="63" borderId="56" xfId="0" applyNumberFormat="1" applyFont="1" applyFill="1" applyBorder="1" applyAlignment="1">
      <alignment horizontal="center" wrapText="1"/>
    </xf>
    <xf numFmtId="174" fontId="154" fillId="0" borderId="56" xfId="0" applyNumberFormat="1" applyFont="1" applyBorder="1" applyAlignment="1">
      <alignment horizontal="center" vertical="center" wrapText="1"/>
    </xf>
    <xf numFmtId="1" fontId="171" fillId="60" borderId="116" xfId="920" quotePrefix="1" applyNumberFormat="1" applyFont="1" applyFill="1" applyBorder="1" applyAlignment="1" applyProtection="1">
      <alignment horizontal="center" vertical="center" wrapText="1"/>
    </xf>
    <xf numFmtId="174" fontId="171" fillId="0" borderId="45" xfId="920" quotePrefix="1" applyNumberFormat="1" applyFont="1" applyFill="1" applyBorder="1" applyAlignment="1" applyProtection="1">
      <alignment horizontal="center" vertical="center"/>
    </xf>
    <xf numFmtId="174" fontId="156" fillId="62" borderId="72" xfId="923" applyNumberFormat="1" applyFont="1" applyFill="1" applyBorder="1" applyAlignment="1">
      <alignment horizontal="center"/>
    </xf>
    <xf numFmtId="174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4" fontId="154" fillId="60" borderId="72" xfId="942" applyNumberFormat="1" applyFont="1" applyFill="1" applyBorder="1" applyAlignment="1">
      <alignment horizontal="center"/>
    </xf>
    <xf numFmtId="174" fontId="156" fillId="62" borderId="72" xfId="942" applyNumberFormat="1" applyFont="1" applyFill="1" applyBorder="1" applyAlignment="1">
      <alignment horizontal="center"/>
    </xf>
    <xf numFmtId="174" fontId="156" fillId="0" borderId="72" xfId="942" applyNumberFormat="1" applyFont="1" applyFill="1" applyBorder="1" applyAlignment="1">
      <alignment horizontal="center"/>
    </xf>
    <xf numFmtId="213" fontId="154" fillId="60" borderId="72" xfId="923" applyNumberFormat="1" applyFont="1" applyFill="1" applyBorder="1" applyAlignment="1">
      <alignment horizontal="center"/>
    </xf>
    <xf numFmtId="174" fontId="156" fillId="60" borderId="72" xfId="942" applyNumberFormat="1" applyFont="1" applyFill="1" applyBorder="1" applyAlignment="1">
      <alignment horizontal="center"/>
    </xf>
    <xf numFmtId="174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4" fontId="156" fillId="0" borderId="118" xfId="923" applyNumberFormat="1" applyFont="1" applyFill="1" applyBorder="1" applyAlignment="1">
      <alignment horizontal="center"/>
    </xf>
    <xf numFmtId="0" fontId="167" fillId="63" borderId="119" xfId="923" applyFont="1" applyFill="1" applyBorder="1" applyAlignment="1">
      <alignment horizontal="center" vertical="center" wrapText="1"/>
    </xf>
    <xf numFmtId="174" fontId="156" fillId="0" borderId="118" xfId="942" applyNumberFormat="1" applyFont="1" applyFill="1" applyBorder="1" applyAlignment="1">
      <alignment horizontal="center"/>
    </xf>
    <xf numFmtId="0" fontId="156" fillId="64" borderId="8" xfId="0" applyFont="1" applyFill="1" applyBorder="1"/>
    <xf numFmtId="174" fontId="161" fillId="64" borderId="8" xfId="0" applyNumberFormat="1" applyFont="1" applyFill="1" applyBorder="1" applyAlignment="1">
      <alignment horizontal="center" vertical="center" wrapText="1"/>
    </xf>
    <xf numFmtId="174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1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quotePrefix="1" applyNumberFormat="1" applyFont="1" applyFill="1" applyBorder="1" applyAlignment="1" applyProtection="1">
      <alignment horizontal="center" vertical="center"/>
    </xf>
    <xf numFmtId="194" fontId="164" fillId="0" borderId="66" xfId="0" applyNumberFormat="1" applyFont="1" applyFill="1" applyBorder="1" applyAlignment="1" applyProtection="1">
      <alignment horizontal="center"/>
    </xf>
    <xf numFmtId="194" fontId="164" fillId="0" borderId="65" xfId="0" applyNumberFormat="1" applyFont="1" applyFill="1" applyBorder="1" applyAlignment="1" applyProtection="1">
      <alignment horizontal="center"/>
    </xf>
    <xf numFmtId="194" fontId="154" fillId="0" borderId="0" xfId="0" applyNumberFormat="1" applyFont="1" applyFill="1" applyBorder="1" applyAlignment="1" applyProtection="1">
      <alignment horizontal="center"/>
    </xf>
    <xf numFmtId="194" fontId="154" fillId="0" borderId="95" xfId="0" applyNumberFormat="1" applyFont="1" applyFill="1" applyBorder="1" applyAlignment="1" applyProtection="1">
      <alignment horizontal="center"/>
    </xf>
    <xf numFmtId="194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Border="1"/>
    <xf numFmtId="174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74" fontId="161" fillId="0" borderId="0" xfId="0" applyNumberFormat="1" applyFont="1" applyBorder="1" applyAlignment="1">
      <alignment horizontal="center"/>
    </xf>
    <xf numFmtId="0" fontId="157" fillId="0" borderId="76" xfId="923" applyFont="1" applyFill="1" applyBorder="1"/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14" fontId="156" fillId="63" borderId="120" xfId="0" applyNumberFormat="1" applyFont="1" applyFill="1" applyBorder="1" applyAlignment="1" applyProtection="1">
      <alignment horizontal="center" vertical="center"/>
    </xf>
    <xf numFmtId="3" fontId="156" fillId="0" borderId="121" xfId="0" applyNumberFormat="1" applyFont="1" applyFill="1" applyBorder="1" applyAlignment="1" applyProtection="1">
      <alignment horizontal="center"/>
    </xf>
    <xf numFmtId="3" fontId="156" fillId="0" borderId="63" xfId="0" applyNumberFormat="1" applyFont="1" applyFill="1" applyBorder="1" applyAlignment="1" applyProtection="1">
      <alignment horizontal="center"/>
    </xf>
    <xf numFmtId="3" fontId="154" fillId="0" borderId="63" xfId="0" applyNumberFormat="1" applyFont="1" applyFill="1" applyBorder="1" applyAlignment="1" applyProtection="1">
      <alignment horizontal="center"/>
    </xf>
    <xf numFmtId="194" fontId="156" fillId="0" borderId="63" xfId="0" applyNumberFormat="1" applyFont="1" applyFill="1" applyBorder="1" applyAlignment="1" applyProtection="1">
      <alignment horizontal="center"/>
    </xf>
    <xf numFmtId="194" fontId="154" fillId="0" borderId="63" xfId="0" applyNumberFormat="1" applyFont="1" applyFill="1" applyBorder="1" applyAlignment="1" applyProtection="1">
      <alignment horizontal="center"/>
    </xf>
    <xf numFmtId="174" fontId="156" fillId="0" borderId="63" xfId="0" applyNumberFormat="1" applyFont="1" applyFill="1" applyBorder="1" applyAlignment="1" applyProtection="1">
      <alignment horizontal="center"/>
    </xf>
    <xf numFmtId="174" fontId="154" fillId="0" borderId="63" xfId="0" applyNumberFormat="1" applyFont="1" applyFill="1" applyBorder="1" applyAlignment="1" applyProtection="1">
      <alignment horizontal="center"/>
    </xf>
    <xf numFmtId="174" fontId="154" fillId="0" borderId="122" xfId="0" applyNumberFormat="1" applyFont="1" applyFill="1" applyBorder="1" applyAlignment="1" applyProtection="1">
      <alignment horizontal="center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74" fontId="171" fillId="60" borderId="40" xfId="920" applyNumberFormat="1" applyFont="1" applyFill="1" applyBorder="1" applyAlignment="1" applyProtection="1">
      <alignment horizontal="center" vertical="center"/>
    </xf>
    <xf numFmtId="174" fontId="169" fillId="0" borderId="28" xfId="920" quotePrefix="1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2" fontId="171" fillId="0" borderId="3" xfId="920" applyNumberFormat="1" applyFont="1" applyFill="1" applyBorder="1" applyAlignment="1" applyProtection="1">
      <alignment horizontal="center" vertical="center"/>
    </xf>
    <xf numFmtId="174" fontId="171" fillId="0" borderId="3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74" fontId="171" fillId="0" borderId="3" xfId="920" quotePrefix="1" applyNumberFormat="1" applyFont="1" applyFill="1" applyBorder="1" applyAlignment="1" applyProtection="1">
      <alignment horizontal="center" vertical="center"/>
    </xf>
    <xf numFmtId="174" fontId="171" fillId="59" borderId="3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174" fontId="171" fillId="60" borderId="123" xfId="920" applyNumberFormat="1" applyFont="1" applyFill="1" applyBorder="1" applyAlignment="1" applyProtection="1">
      <alignment horizontal="center" vertical="center"/>
    </xf>
    <xf numFmtId="2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56" xfId="920" applyNumberFormat="1" applyFont="1" applyFill="1" applyBorder="1" applyAlignment="1" applyProtection="1">
      <alignment horizontal="center" vertical="center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4" fontId="171" fillId="60" borderId="124" xfId="920" applyNumberFormat="1" applyFont="1" applyFill="1" applyBorder="1" applyAlignment="1" applyProtection="1">
      <alignment horizontal="center" vertical="center"/>
    </xf>
    <xf numFmtId="1" fontId="171" fillId="60" borderId="2" xfId="920" quotePrefix="1" applyNumberFormat="1" applyFont="1" applyFill="1" applyBorder="1" applyAlignment="1" applyProtection="1">
      <alignment horizontal="center" vertical="center" wrapText="1"/>
    </xf>
    <xf numFmtId="1" fontId="171" fillId="60" borderId="3" xfId="920" applyNumberFormat="1" applyFont="1" applyFill="1" applyBorder="1" applyAlignment="1" applyProtection="1">
      <alignment horizontal="center" vertical="center"/>
    </xf>
    <xf numFmtId="174" fontId="171" fillId="60" borderId="3" xfId="920" applyNumberFormat="1" applyFont="1" applyFill="1" applyBorder="1" applyAlignment="1" applyProtection="1">
      <alignment horizontal="center" vertical="center"/>
    </xf>
    <xf numFmtId="174" fontId="171" fillId="60" borderId="3" xfId="920" quotePrefix="1" applyNumberFormat="1" applyFont="1" applyFill="1" applyBorder="1" applyAlignment="1" applyProtection="1">
      <alignment horizontal="center" vertical="center"/>
    </xf>
    <xf numFmtId="0" fontId="182" fillId="0" borderId="0" xfId="920" applyNumberFormat="1" applyFont="1" applyFill="1" applyBorder="1" applyAlignment="1" applyProtection="1">
      <alignment horizontal="left"/>
    </xf>
    <xf numFmtId="2" fontId="171" fillId="60" borderId="46" xfId="920" applyNumberFormat="1" applyFont="1" applyFill="1" applyBorder="1" applyAlignment="1" applyProtection="1">
      <alignment horizontal="center" vertical="center"/>
    </xf>
    <xf numFmtId="2" fontId="171" fillId="60" borderId="3" xfId="920" applyNumberFormat="1" applyFont="1" applyFill="1" applyBorder="1" applyAlignment="1" applyProtection="1">
      <alignment horizontal="center" vertical="center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center" vertical="center" wrapText="1"/>
    </xf>
    <xf numFmtId="0" fontId="160" fillId="63" borderId="75" xfId="0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vertical="center" wrapText="1"/>
    </xf>
    <xf numFmtId="0" fontId="156" fillId="63" borderId="76" xfId="923" applyFont="1" applyFill="1" applyBorder="1" applyAlignment="1">
      <alignment vertical="center" wrapText="1"/>
    </xf>
    <xf numFmtId="0" fontId="156" fillId="63" borderId="103" xfId="923" applyFont="1" applyFill="1" applyBorder="1" applyAlignment="1">
      <alignment vertical="center" wrapText="1"/>
    </xf>
    <xf numFmtId="0" fontId="156" fillId="63" borderId="74" xfId="923" applyFont="1" applyFill="1" applyBorder="1" applyAlignment="1">
      <alignment vertical="center" wrapText="1"/>
    </xf>
    <xf numFmtId="0" fontId="167" fillId="63" borderId="133" xfId="923" applyFont="1" applyFill="1" applyBorder="1" applyAlignment="1">
      <alignment horizontal="center" vertical="center" wrapText="1"/>
    </xf>
    <xf numFmtId="0" fontId="167" fillId="63" borderId="136" xfId="923" applyFont="1" applyFill="1" applyBorder="1" applyAlignment="1">
      <alignment horizontal="center" vertical="center" wrapText="1"/>
    </xf>
    <xf numFmtId="49" fontId="154" fillId="60" borderId="0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 vertical="center"/>
    </xf>
    <xf numFmtId="0" fontId="157" fillId="0" borderId="0" xfId="923" applyFont="1" applyBorder="1" applyAlignment="1">
      <alignment vertical="center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69" fillId="63" borderId="1" xfId="920" quotePrefix="1" applyNumberFormat="1" applyFont="1" applyFill="1" applyBorder="1" applyAlignment="1" applyProtection="1">
      <alignment horizontal="center" vertical="center"/>
    </xf>
    <xf numFmtId="0" fontId="169" fillId="63" borderId="137" xfId="920" quotePrefix="1" applyNumberFormat="1" applyFont="1" applyFill="1" applyBorder="1" applyAlignment="1" applyProtection="1">
      <alignment horizontal="center" vertical="center"/>
    </xf>
    <xf numFmtId="174" fontId="174" fillId="0" borderId="0" xfId="920" applyNumberFormat="1" applyFont="1"/>
    <xf numFmtId="0" fontId="171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28" xfId="0" applyFont="1" applyFill="1" applyBorder="1" applyAlignment="1">
      <alignment horizontal="center" vertical="center" wrapText="1"/>
    </xf>
    <xf numFmtId="0" fontId="169" fillId="58" borderId="56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60" fillId="63" borderId="75" xfId="0" applyFont="1" applyFill="1" applyBorder="1" applyAlignment="1">
      <alignment horizontal="center" vertical="center" wrapText="1"/>
    </xf>
    <xf numFmtId="0" fontId="160" fillId="63" borderId="53" xfId="0" applyFont="1" applyFill="1" applyBorder="1" applyAlignment="1">
      <alignment horizontal="center" vertical="center" wrapText="1"/>
    </xf>
    <xf numFmtId="0" fontId="155" fillId="0" borderId="51" xfId="0" applyFont="1" applyBorder="1" applyAlignment="1">
      <alignment horizontal="center" vertical="center" wrapText="1"/>
    </xf>
    <xf numFmtId="0" fontId="155" fillId="0" borderId="0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1" xfId="920" quotePrefix="1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56" fillId="63" borderId="131" xfId="923" applyFont="1" applyFill="1" applyBorder="1" applyAlignment="1">
      <alignment horizontal="center" vertical="center" wrapText="1"/>
    </xf>
    <xf numFmtId="0" fontId="156" fillId="63" borderId="132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73" xfId="923" applyFont="1" applyFill="1" applyBorder="1" applyAlignment="1">
      <alignment horizontal="center" vertical="center" wrapText="1"/>
    </xf>
    <xf numFmtId="0" fontId="156" fillId="63" borderId="71" xfId="923" applyFont="1" applyFill="1" applyBorder="1" applyAlignment="1">
      <alignment horizontal="center" vertical="center" wrapText="1"/>
    </xf>
    <xf numFmtId="0" fontId="156" fillId="63" borderId="134" xfId="923" applyFont="1" applyFill="1" applyBorder="1" applyAlignment="1">
      <alignment horizontal="center" vertical="center" wrapText="1"/>
    </xf>
    <xf numFmtId="0" fontId="156" fillId="63" borderId="135" xfId="923" applyFont="1" applyFill="1" applyBorder="1" applyAlignment="1">
      <alignment horizontal="center" vertical="center" wrapText="1"/>
    </xf>
    <xf numFmtId="0" fontId="156" fillId="63" borderId="128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29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25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26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127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130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10" name="TextBox 9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8"/>
  <sheetViews>
    <sheetView showGridLines="0" view="pageLayout" zoomScale="90" zoomScaleNormal="90" zoomScalePageLayoutView="90" workbookViewId="0">
      <selection activeCell="I44" sqref="I44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6" ht="15.75" customHeight="1">
      <c r="A1" s="426" t="s">
        <v>297</v>
      </c>
      <c r="B1" s="427"/>
      <c r="C1" s="427"/>
      <c r="D1" s="427"/>
      <c r="E1" s="427"/>
      <c r="F1" s="428"/>
    </row>
    <row r="2" spans="1:6" ht="15.75" customHeight="1">
      <c r="A2" s="420" t="s">
        <v>117</v>
      </c>
      <c r="B2" s="421"/>
      <c r="C2" s="421"/>
      <c r="D2" s="421"/>
      <c r="E2" s="421"/>
      <c r="F2" s="422"/>
    </row>
    <row r="3" spans="1:6" ht="12.75" customHeight="1">
      <c r="A3" s="417"/>
      <c r="B3" s="417" t="s">
        <v>298</v>
      </c>
      <c r="C3" s="423"/>
      <c r="D3" s="423"/>
      <c r="E3" s="424"/>
      <c r="F3" s="417" t="s">
        <v>299</v>
      </c>
    </row>
    <row r="4" spans="1:6" ht="25.5" customHeight="1">
      <c r="A4" s="418"/>
      <c r="B4" s="418"/>
      <c r="C4" s="425" t="s">
        <v>156</v>
      </c>
      <c r="D4" s="417" t="s">
        <v>274</v>
      </c>
      <c r="E4" s="395" t="s">
        <v>300</v>
      </c>
      <c r="F4" s="418"/>
    </row>
    <row r="5" spans="1:6">
      <c r="A5" s="418"/>
      <c r="B5" s="419"/>
      <c r="C5" s="425"/>
      <c r="D5" s="419"/>
      <c r="E5" s="396" t="s">
        <v>78</v>
      </c>
      <c r="F5" s="418"/>
    </row>
    <row r="6" spans="1:6">
      <c r="A6" s="124" t="s">
        <v>28</v>
      </c>
      <c r="B6" s="125">
        <v>100</v>
      </c>
      <c r="C6" s="125">
        <v>12.4</v>
      </c>
      <c r="D6" s="125">
        <v>13.7</v>
      </c>
      <c r="E6" s="125">
        <v>14.1</v>
      </c>
      <c r="F6" s="125">
        <v>1.5</v>
      </c>
    </row>
    <row r="7" spans="1:6">
      <c r="A7" s="126" t="s">
        <v>29</v>
      </c>
      <c r="B7" s="127">
        <v>58.908898052851121</v>
      </c>
      <c r="C7" s="127">
        <v>5.8</v>
      </c>
      <c r="D7" s="127">
        <v>9.5</v>
      </c>
      <c r="E7" s="127">
        <v>9.8000000000000007</v>
      </c>
      <c r="F7" s="127">
        <v>0.7</v>
      </c>
    </row>
    <row r="8" spans="1:6">
      <c r="A8" s="126" t="s">
        <v>287</v>
      </c>
      <c r="B8" s="127">
        <v>41.1</v>
      </c>
      <c r="C8" s="127">
        <v>17.5</v>
      </c>
      <c r="D8" s="127">
        <v>19.399999999999999</v>
      </c>
      <c r="E8" s="127">
        <v>19.8</v>
      </c>
      <c r="F8" s="127">
        <v>2.4</v>
      </c>
    </row>
    <row r="9" spans="1:6">
      <c r="A9" s="36" t="s">
        <v>30</v>
      </c>
      <c r="B9" s="37">
        <v>18.639638981926442</v>
      </c>
      <c r="C9" s="37">
        <v>1.2</v>
      </c>
      <c r="D9" s="37">
        <v>23.5</v>
      </c>
      <c r="E9" s="37">
        <v>23.6</v>
      </c>
      <c r="F9" s="37">
        <v>3.2</v>
      </c>
    </row>
    <row r="10" spans="1:6">
      <c r="A10" s="36" t="s">
        <v>31</v>
      </c>
      <c r="B10" s="37">
        <v>18.455425037915152</v>
      </c>
      <c r="C10" s="37">
        <v>34.6</v>
      </c>
      <c r="D10" s="37">
        <v>16.100000000000001</v>
      </c>
      <c r="E10" s="37">
        <v>16.2</v>
      </c>
      <c r="F10" s="37">
        <v>1.2</v>
      </c>
    </row>
    <row r="11" spans="1:6">
      <c r="A11" s="36" t="s">
        <v>32</v>
      </c>
      <c r="B11" s="37">
        <v>3.996037927307281</v>
      </c>
      <c r="C11" s="37">
        <v>19.5</v>
      </c>
      <c r="D11" s="37">
        <v>20</v>
      </c>
      <c r="E11" s="37">
        <v>21.8</v>
      </c>
      <c r="F11" s="37">
        <v>4.4000000000000004</v>
      </c>
    </row>
    <row r="12" spans="1:6" ht="15.75" customHeight="1">
      <c r="A12" s="420" t="s">
        <v>124</v>
      </c>
      <c r="B12" s="421"/>
      <c r="C12" s="421"/>
      <c r="D12" s="421"/>
      <c r="E12" s="421"/>
      <c r="F12" s="422"/>
    </row>
    <row r="13" spans="1:6">
      <c r="A13" s="126" t="s">
        <v>273</v>
      </c>
      <c r="B13" s="127">
        <v>42.567670790412294</v>
      </c>
      <c r="C13" s="127">
        <v>3.2785704741724544</v>
      </c>
      <c r="D13" s="127">
        <v>17.7</v>
      </c>
      <c r="E13" s="127">
        <v>17.899999999999999</v>
      </c>
      <c r="F13" s="127">
        <v>2</v>
      </c>
    </row>
    <row r="14" spans="1:6">
      <c r="A14" s="126" t="s">
        <v>33</v>
      </c>
      <c r="B14" s="127">
        <v>8.2970375127827811</v>
      </c>
      <c r="C14" s="127">
        <v>22.47546239042957</v>
      </c>
      <c r="D14" s="127">
        <v>20.7</v>
      </c>
      <c r="E14" s="127">
        <v>20.6</v>
      </c>
      <c r="F14" s="127">
        <v>1.1000000000000001</v>
      </c>
    </row>
    <row r="15" spans="1:6">
      <c r="A15" s="126" t="s">
        <v>34</v>
      </c>
      <c r="B15" s="127">
        <v>5.6008062504676621</v>
      </c>
      <c r="C15" s="127">
        <v>5.4681014802227281</v>
      </c>
      <c r="D15" s="127">
        <v>0.9</v>
      </c>
      <c r="E15" s="127">
        <v>1.4</v>
      </c>
      <c r="F15" s="127">
        <v>-3.9</v>
      </c>
    </row>
    <row r="16" spans="1:6">
      <c r="A16" s="126" t="s">
        <v>35</v>
      </c>
      <c r="B16" s="127">
        <v>6.1393198313920125</v>
      </c>
      <c r="C16" s="127">
        <v>47.202421482963217</v>
      </c>
      <c r="D16" s="127">
        <v>10.6</v>
      </c>
      <c r="E16" s="127">
        <v>10.7</v>
      </c>
      <c r="F16" s="127">
        <v>0.4</v>
      </c>
    </row>
    <row r="17" spans="1:6">
      <c r="A17" s="38" t="s">
        <v>284</v>
      </c>
      <c r="B17" s="37">
        <v>0.28902275747663525</v>
      </c>
      <c r="C17" s="37">
        <v>11.505982684307526</v>
      </c>
      <c r="D17" s="37">
        <v>47.5</v>
      </c>
      <c r="E17" s="37">
        <v>52.7</v>
      </c>
      <c r="F17" s="37">
        <v>6</v>
      </c>
    </row>
    <row r="18" spans="1:6">
      <c r="A18" s="38" t="s">
        <v>157</v>
      </c>
      <c r="B18" s="37">
        <v>0.19343768137693929</v>
      </c>
      <c r="C18" s="37">
        <v>42.066953271897148</v>
      </c>
      <c r="D18" s="37">
        <v>20.2</v>
      </c>
      <c r="E18" s="37">
        <v>20.6</v>
      </c>
      <c r="F18" s="37">
        <v>0.4</v>
      </c>
    </row>
    <row r="19" spans="1:6">
      <c r="A19" s="38" t="s">
        <v>36</v>
      </c>
      <c r="B19" s="37">
        <v>0.21376232137617565</v>
      </c>
      <c r="C19" s="37">
        <v>82.933681153551163</v>
      </c>
      <c r="D19" s="37">
        <v>0.87859688006652448</v>
      </c>
      <c r="E19" s="37">
        <v>0.9</v>
      </c>
      <c r="F19" s="37">
        <v>0.1</v>
      </c>
    </row>
    <row r="20" spans="1:6">
      <c r="A20" s="38" t="s">
        <v>37</v>
      </c>
      <c r="B20" s="37">
        <v>1.7344598147306476</v>
      </c>
      <c r="C20" s="37">
        <v>42.035068999999993</v>
      </c>
      <c r="D20" s="37">
        <v>1.2</v>
      </c>
      <c r="E20" s="37">
        <v>1.2</v>
      </c>
      <c r="F20" s="37">
        <v>0</v>
      </c>
    </row>
    <row r="21" spans="1:6">
      <c r="A21" s="38" t="s">
        <v>38</v>
      </c>
      <c r="B21" s="37">
        <v>1.074573763731266</v>
      </c>
      <c r="C21" s="37">
        <v>89.346361582511491</v>
      </c>
      <c r="D21" s="37">
        <v>3.7928590290761974</v>
      </c>
      <c r="E21" s="37">
        <v>3.7</v>
      </c>
      <c r="F21" s="37">
        <v>0.1</v>
      </c>
    </row>
    <row r="22" spans="1:6">
      <c r="A22" s="38" t="s">
        <v>283</v>
      </c>
      <c r="B22" s="37">
        <v>0.99521275597595438</v>
      </c>
      <c r="C22" s="37">
        <v>60.005600000000015</v>
      </c>
      <c r="D22" s="37">
        <v>28.1</v>
      </c>
      <c r="E22" s="37">
        <v>28.1</v>
      </c>
      <c r="F22" s="37">
        <v>0</v>
      </c>
    </row>
    <row r="23" spans="1:6">
      <c r="A23" s="126" t="s">
        <v>39</v>
      </c>
      <c r="B23" s="127">
        <v>11.825162746614122</v>
      </c>
      <c r="C23" s="127">
        <v>11.410560502962028</v>
      </c>
      <c r="D23" s="127">
        <v>16.7</v>
      </c>
      <c r="E23" s="127">
        <v>17.100000000000001</v>
      </c>
      <c r="F23" s="127">
        <v>3</v>
      </c>
    </row>
    <row r="24" spans="1:6">
      <c r="A24" s="126" t="s">
        <v>40</v>
      </c>
      <c r="B24" s="127">
        <v>3.1398872621155816</v>
      </c>
      <c r="C24" s="127">
        <v>4.0389558871914204</v>
      </c>
      <c r="D24" s="127">
        <v>9.1</v>
      </c>
      <c r="E24" s="127">
        <v>11.7</v>
      </c>
      <c r="F24" s="127">
        <v>2.8</v>
      </c>
    </row>
    <row r="25" spans="1:6">
      <c r="A25" s="126" t="s">
        <v>41</v>
      </c>
      <c r="B25" s="127">
        <v>1.5068871124635224</v>
      </c>
      <c r="C25" s="127">
        <v>13.669516070916401</v>
      </c>
      <c r="D25" s="127">
        <v>14.9</v>
      </c>
      <c r="E25" s="127">
        <v>15.3</v>
      </c>
      <c r="F25" s="127">
        <v>1.4</v>
      </c>
    </row>
    <row r="26" spans="1:6" ht="12.75" customHeight="1">
      <c r="A26" s="420" t="s">
        <v>125</v>
      </c>
      <c r="B26" s="421"/>
      <c r="C26" s="421"/>
      <c r="D26" s="421"/>
      <c r="E26" s="421"/>
      <c r="F26" s="422"/>
    </row>
    <row r="27" spans="1:6" ht="12.75" customHeight="1">
      <c r="A27" s="417"/>
      <c r="B27" s="417" t="s">
        <v>301</v>
      </c>
      <c r="C27" s="423"/>
      <c r="D27" s="423"/>
      <c r="E27" s="424"/>
      <c r="F27" s="417" t="s">
        <v>299</v>
      </c>
    </row>
    <row r="28" spans="1:6" ht="25.5" customHeight="1">
      <c r="A28" s="418"/>
      <c r="B28" s="418"/>
      <c r="C28" s="425" t="s">
        <v>156</v>
      </c>
      <c r="D28" s="417" t="s">
        <v>274</v>
      </c>
      <c r="E28" s="396" t="s">
        <v>300</v>
      </c>
      <c r="F28" s="418"/>
    </row>
    <row r="29" spans="1:6">
      <c r="A29" s="418"/>
      <c r="B29" s="419"/>
      <c r="C29" s="425"/>
      <c r="D29" s="419"/>
      <c r="E29" s="396" t="s">
        <v>78</v>
      </c>
      <c r="F29" s="418"/>
    </row>
    <row r="30" spans="1:6">
      <c r="A30" s="124" t="s">
        <v>42</v>
      </c>
      <c r="B30" s="316">
        <v>100</v>
      </c>
      <c r="C30" s="125">
        <v>35.700000000000003</v>
      </c>
      <c r="D30" s="125">
        <v>16.5</v>
      </c>
      <c r="E30" s="125">
        <v>22</v>
      </c>
      <c r="F30" s="125">
        <v>4.4000000000000057</v>
      </c>
    </row>
    <row r="31" spans="1:6">
      <c r="A31" s="126" t="s">
        <v>43</v>
      </c>
      <c r="B31" s="317">
        <v>14.72041335585795</v>
      </c>
      <c r="C31" s="127">
        <v>85.1</v>
      </c>
      <c r="D31" s="127">
        <v>30.4</v>
      </c>
      <c r="E31" s="127">
        <v>23.099999999999994</v>
      </c>
      <c r="F31" s="127">
        <v>2.7000000000000028</v>
      </c>
    </row>
    <row r="32" spans="1:6">
      <c r="A32" s="339" t="s">
        <v>44</v>
      </c>
      <c r="B32" s="318">
        <v>2.5374744341262687</v>
      </c>
      <c r="C32" s="103">
        <v>40.4</v>
      </c>
      <c r="D32" s="103">
        <v>47.8</v>
      </c>
      <c r="E32" s="103">
        <v>37.099999999999994</v>
      </c>
      <c r="F32" s="103">
        <v>-9.9999999999994316E-2</v>
      </c>
    </row>
    <row r="33" spans="1:6">
      <c r="A33" s="339" t="s">
        <v>45</v>
      </c>
      <c r="B33" s="318">
        <v>5.0558101104748063</v>
      </c>
      <c r="C33" s="103">
        <v>76.5</v>
      </c>
      <c r="D33" s="103">
        <v>16.100000000000001</v>
      </c>
      <c r="E33" s="103">
        <v>11.099999999999994</v>
      </c>
      <c r="F33" s="103">
        <v>4.0999999999999943</v>
      </c>
    </row>
    <row r="34" spans="1:6">
      <c r="A34" s="339" t="s">
        <v>46</v>
      </c>
      <c r="B34" s="318">
        <v>6.0008525830727484</v>
      </c>
      <c r="C34" s="103">
        <v>107.2</v>
      </c>
      <c r="D34" s="103">
        <v>29.3</v>
      </c>
      <c r="E34" s="103">
        <v>21.099999999999994</v>
      </c>
      <c r="F34" s="103">
        <v>3.0999999999999943</v>
      </c>
    </row>
    <row r="35" spans="1:6">
      <c r="A35" s="126" t="s">
        <v>47</v>
      </c>
      <c r="B35" s="317">
        <v>65.725446938345641</v>
      </c>
      <c r="C35" s="127">
        <v>22.6</v>
      </c>
      <c r="D35" s="127">
        <v>18.5</v>
      </c>
      <c r="E35" s="127">
        <v>18</v>
      </c>
      <c r="F35" s="127">
        <v>2.2999999999999972</v>
      </c>
    </row>
    <row r="36" spans="1:6">
      <c r="A36" s="239" t="s">
        <v>48</v>
      </c>
      <c r="B36" s="318">
        <v>21.171137063314646</v>
      </c>
      <c r="C36" s="103">
        <v>16.2</v>
      </c>
      <c r="D36" s="103">
        <v>12.5</v>
      </c>
      <c r="E36" s="103">
        <v>11.900000000000006</v>
      </c>
      <c r="F36" s="103">
        <v>0.79999999999999716</v>
      </c>
    </row>
    <row r="37" spans="1:6">
      <c r="A37" s="339" t="s">
        <v>49</v>
      </c>
      <c r="B37" s="318">
        <v>3.858785729612682</v>
      </c>
      <c r="C37" s="103">
        <v>61.7</v>
      </c>
      <c r="D37" s="103">
        <v>43</v>
      </c>
      <c r="E37" s="103">
        <v>34.400000000000006</v>
      </c>
      <c r="F37" s="103">
        <v>-1.7000000000000028</v>
      </c>
    </row>
    <row r="38" spans="1:6">
      <c r="A38" s="339" t="s">
        <v>50</v>
      </c>
      <c r="B38" s="318">
        <v>2.7763357076127337</v>
      </c>
      <c r="C38" s="103">
        <v>-1.4</v>
      </c>
      <c r="D38" s="103">
        <v>21.9</v>
      </c>
      <c r="E38" s="103">
        <v>17.5</v>
      </c>
      <c r="F38" s="103">
        <v>1.7000000000000028</v>
      </c>
    </row>
    <row r="39" spans="1:6" ht="25.5">
      <c r="A39" s="339" t="s">
        <v>285</v>
      </c>
      <c r="B39" s="318">
        <v>1.3585748371198767</v>
      </c>
      <c r="C39" s="103">
        <v>8.5</v>
      </c>
      <c r="D39" s="103">
        <v>11</v>
      </c>
      <c r="E39" s="103">
        <v>11.900000000000006</v>
      </c>
      <c r="F39" s="103">
        <v>2.7999999999999972</v>
      </c>
    </row>
    <row r="40" spans="1:6" ht="25.5">
      <c r="A40" s="339" t="s">
        <v>51</v>
      </c>
      <c r="B40" s="318">
        <v>5.1388902515467452</v>
      </c>
      <c r="C40" s="103">
        <v>9.5</v>
      </c>
      <c r="D40" s="103">
        <v>12.5</v>
      </c>
      <c r="E40" s="103">
        <v>13.799999999999997</v>
      </c>
      <c r="F40" s="103">
        <v>2.5999999999999943</v>
      </c>
    </row>
    <row r="41" spans="1:6" ht="25.5">
      <c r="A41" s="339" t="s">
        <v>52</v>
      </c>
      <c r="B41" s="318">
        <v>18.368146985659735</v>
      </c>
      <c r="C41" s="103">
        <v>41.8</v>
      </c>
      <c r="D41" s="103">
        <v>26.9</v>
      </c>
      <c r="E41" s="103">
        <v>26.799999999999997</v>
      </c>
      <c r="F41" s="103">
        <v>3.7000000000000028</v>
      </c>
    </row>
    <row r="42" spans="1:6" ht="12.75" customHeight="1">
      <c r="A42" s="339" t="s">
        <v>53</v>
      </c>
      <c r="B42" s="318">
        <v>2.7893249013264896</v>
      </c>
      <c r="C42" s="103">
        <v>11.4</v>
      </c>
      <c r="D42" s="103">
        <v>17.899999999999999</v>
      </c>
      <c r="E42" s="103">
        <v>22.099999999999994</v>
      </c>
      <c r="F42" s="103">
        <v>6.7999999999999972</v>
      </c>
    </row>
    <row r="43" spans="1:6" ht="12.75" customHeight="1">
      <c r="A43" s="240" t="s">
        <v>54</v>
      </c>
      <c r="B43" s="127">
        <v>19.554139705796405</v>
      </c>
      <c r="C43" s="127">
        <v>51.5</v>
      </c>
      <c r="D43" s="127">
        <v>4</v>
      </c>
      <c r="E43" s="127">
        <v>31.099999999999994</v>
      </c>
      <c r="F43" s="127">
        <v>10.200000000000003</v>
      </c>
    </row>
    <row r="44" spans="1:6" ht="9" customHeight="1">
      <c r="A44" s="415" t="s">
        <v>275</v>
      </c>
      <c r="B44" s="415"/>
      <c r="C44" s="415"/>
      <c r="D44" s="415"/>
      <c r="E44" s="415"/>
      <c r="F44" s="415"/>
    </row>
    <row r="45" spans="1:6" ht="27.75" customHeight="1">
      <c r="A45" s="415"/>
      <c r="B45" s="415"/>
      <c r="C45" s="415"/>
      <c r="D45" s="415"/>
      <c r="E45" s="415"/>
      <c r="F45" s="415"/>
    </row>
    <row r="46" spans="1:6" ht="27" customHeight="1">
      <c r="A46" s="416" t="s">
        <v>302</v>
      </c>
      <c r="B46" s="416"/>
      <c r="C46" s="416"/>
      <c r="D46" s="416"/>
      <c r="E46" s="416"/>
      <c r="F46" s="416"/>
    </row>
    <row r="47" spans="1:6" ht="12.75" customHeight="1"/>
    <row r="48" spans="1:6" ht="33.75" customHeight="1"/>
  </sheetData>
  <mergeCells count="18">
    <mergeCell ref="A1:F1"/>
    <mergeCell ref="A2:F2"/>
    <mergeCell ref="C3:E3"/>
    <mergeCell ref="F3:F5"/>
    <mergeCell ref="C4:C5"/>
    <mergeCell ref="D4:D5"/>
    <mergeCell ref="B3:B5"/>
    <mergeCell ref="A3:A5"/>
    <mergeCell ref="A44:F45"/>
    <mergeCell ref="A46:F46"/>
    <mergeCell ref="A27:A29"/>
    <mergeCell ref="B27:B29"/>
    <mergeCell ref="A12:F12"/>
    <mergeCell ref="A26:F26"/>
    <mergeCell ref="C27:E27"/>
    <mergeCell ref="F27:F29"/>
    <mergeCell ref="C28:C29"/>
    <mergeCell ref="D28:D29"/>
  </mergeCells>
  <pageMargins left="0.7" right="0.7" top="0.75" bottom="0.75" header="0.3" footer="0.3"/>
  <pageSetup paperSize="9" scale="72" orientation="landscape" r:id="rId1"/>
  <headerFooter>
    <oddHeader>&amp;L&amp;"-,звичайний"&amp;12&amp;K8CBA97Макроекономічний та монетарний огляд&amp;R&amp;"-,звичайний"&amp;12&amp;K7CBE87Лютий 2018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8"/>
  <sheetViews>
    <sheetView showGridLines="0" zoomScale="85" zoomScaleNormal="85" zoomScaleSheetLayoutView="100" workbookViewId="0">
      <selection activeCell="B28" sqref="B28:F28"/>
    </sheetView>
  </sheetViews>
  <sheetFormatPr defaultColWidth="9.42578125" defaultRowHeight="12.75"/>
  <cols>
    <col min="1" max="1" width="9.42578125" style="1"/>
    <col min="2" max="2" width="27.42578125" style="1" customWidth="1"/>
    <col min="3" max="3" width="15.5703125" style="1" customWidth="1"/>
    <col min="4" max="6" width="9" style="1" customWidth="1"/>
    <col min="7" max="16384" width="9.42578125" style="1"/>
  </cols>
  <sheetData>
    <row r="1" spans="1:8" ht="20.25" customHeight="1">
      <c r="A1" s="22"/>
      <c r="B1" s="431" t="s">
        <v>288</v>
      </c>
      <c r="C1" s="431"/>
      <c r="D1" s="432"/>
      <c r="E1" s="432"/>
      <c r="F1" s="432"/>
      <c r="G1" s="432"/>
    </row>
    <row r="2" spans="1:8" ht="14.1" customHeight="1">
      <c r="A2" s="22"/>
      <c r="B2" s="437" t="s">
        <v>0</v>
      </c>
      <c r="C2" s="437" t="s">
        <v>281</v>
      </c>
      <c r="D2" s="440" t="s">
        <v>286</v>
      </c>
      <c r="E2" s="440"/>
      <c r="F2" s="440"/>
      <c r="G2" s="440"/>
      <c r="H2" s="440"/>
    </row>
    <row r="3" spans="1:8">
      <c r="A3" s="22"/>
      <c r="B3" s="437"/>
      <c r="C3" s="437"/>
      <c r="D3" s="430">
        <v>2014</v>
      </c>
      <c r="E3" s="430">
        <v>2015</v>
      </c>
      <c r="F3" s="430">
        <v>2016</v>
      </c>
      <c r="G3" s="429">
        <v>2017</v>
      </c>
      <c r="H3" s="398">
        <v>2018</v>
      </c>
    </row>
    <row r="4" spans="1:8">
      <c r="A4" s="22"/>
      <c r="B4" s="437"/>
      <c r="C4" s="437"/>
      <c r="D4" s="439"/>
      <c r="E4" s="439"/>
      <c r="F4" s="439"/>
      <c r="G4" s="430">
        <v>2017</v>
      </c>
      <c r="H4" s="397" t="s">
        <v>282</v>
      </c>
    </row>
    <row r="5" spans="1:8">
      <c r="A5" s="22"/>
      <c r="B5" s="334" t="s">
        <v>112</v>
      </c>
      <c r="C5" s="335">
        <v>100</v>
      </c>
      <c r="D5" s="336">
        <v>-9.6236945786266119</v>
      </c>
      <c r="E5" s="336">
        <v>-11.383538361749103</v>
      </c>
      <c r="F5" s="336">
        <v>4.766184722496476</v>
      </c>
      <c r="G5" s="336">
        <v>2.197677782067629</v>
      </c>
      <c r="H5" s="336">
        <v>5.2373560743753247</v>
      </c>
    </row>
    <row r="6" spans="1:8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-2.7</v>
      </c>
      <c r="H6" s="24">
        <v>1.1000000000000001</v>
      </c>
    </row>
    <row r="7" spans="1:8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-5.7999999999999972</v>
      </c>
      <c r="H7" s="24">
        <v>-0.20000000000000284</v>
      </c>
    </row>
    <row r="8" spans="1:8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4</v>
      </c>
      <c r="H8" s="24">
        <v>9.7000000000000028</v>
      </c>
    </row>
    <row r="9" spans="1:8" ht="25.5">
      <c r="B9" s="23" t="s">
        <v>74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-6.5</v>
      </c>
      <c r="H9" s="24">
        <v>-8.0999999999999943</v>
      </c>
    </row>
    <row r="10" spans="1:8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20.9</v>
      </c>
      <c r="H10" s="24">
        <v>-1</v>
      </c>
    </row>
    <row r="11" spans="1:8" ht="15">
      <c r="B11" s="23" t="s">
        <v>289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8.8000000000000007</v>
      </c>
      <c r="H11" s="24">
        <v>9.6</v>
      </c>
    </row>
    <row r="12" spans="1:8" ht="15">
      <c r="B12" s="23" t="s">
        <v>290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2.8</v>
      </c>
      <c r="H12" s="24">
        <v>13</v>
      </c>
    </row>
    <row r="13" spans="1:8" ht="15">
      <c r="B13" s="23" t="s">
        <v>291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5.7999999999999972</v>
      </c>
      <c r="H13" s="24">
        <v>-9.2999999999999972</v>
      </c>
    </row>
    <row r="14" spans="1:8" ht="15">
      <c r="B14" s="23" t="s">
        <v>292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7.4000000000000057</v>
      </c>
      <c r="H14" s="24">
        <v>3.2000000000000028</v>
      </c>
    </row>
    <row r="15" spans="1:8">
      <c r="B15" s="337" t="s">
        <v>115</v>
      </c>
      <c r="C15" s="336"/>
      <c r="D15" s="338"/>
      <c r="E15" s="338"/>
      <c r="F15" s="338"/>
      <c r="G15" s="338"/>
      <c r="H15" s="338"/>
    </row>
    <row r="16" spans="1:8">
      <c r="B16" s="23" t="s">
        <v>75</v>
      </c>
      <c r="C16" s="438" t="s">
        <v>280</v>
      </c>
      <c r="D16" s="25">
        <v>-10.099999999999994</v>
      </c>
      <c r="E16" s="24">
        <v>-13</v>
      </c>
      <c r="F16" s="24">
        <v>2.8</v>
      </c>
      <c r="G16" s="24">
        <v>-0.1</v>
      </c>
      <c r="H16" s="24">
        <v>3.5999999999999943</v>
      </c>
    </row>
    <row r="17" spans="2:8">
      <c r="B17" s="23" t="s">
        <v>5</v>
      </c>
      <c r="C17" s="438"/>
      <c r="D17" s="25">
        <v>2.5</v>
      </c>
      <c r="E17" s="24">
        <v>-10.7</v>
      </c>
      <c r="F17" s="24">
        <v>4.4000000000000004</v>
      </c>
      <c r="G17" s="24">
        <v>2.7</v>
      </c>
      <c r="H17" s="24">
        <v>2.9</v>
      </c>
    </row>
    <row r="18" spans="2:8" ht="25.5">
      <c r="B18" s="23" t="s">
        <v>76</v>
      </c>
      <c r="C18" s="438"/>
      <c r="D18" s="25">
        <v>-21.3</v>
      </c>
      <c r="E18" s="24">
        <v>-19.100000000000001</v>
      </c>
      <c r="F18" s="24">
        <v>8.6999999999999993</v>
      </c>
      <c r="G18" s="24">
        <v>-15</v>
      </c>
      <c r="H18" s="24">
        <v>-5.7</v>
      </c>
    </row>
    <row r="19" spans="2:8">
      <c r="B19" s="23" t="s">
        <v>6</v>
      </c>
      <c r="C19" s="438"/>
      <c r="D19" s="25">
        <v>-14.2</v>
      </c>
      <c r="E19" s="24">
        <v>-15.2</v>
      </c>
      <c r="F19" s="24">
        <v>1.1000000000000001</v>
      </c>
      <c r="G19" s="24">
        <v>17.399999999999999</v>
      </c>
      <c r="H19" s="24">
        <v>55.9</v>
      </c>
    </row>
    <row r="20" spans="2:8">
      <c r="B20" s="23" t="s">
        <v>7</v>
      </c>
      <c r="C20" s="438"/>
      <c r="D20" s="25">
        <v>-14.5</v>
      </c>
      <c r="E20" s="24">
        <v>-16.100000000000001</v>
      </c>
      <c r="F20" s="25">
        <v>6.8</v>
      </c>
      <c r="G20" s="25">
        <v>-0.4</v>
      </c>
      <c r="H20" s="25">
        <v>7.9</v>
      </c>
    </row>
    <row r="21" spans="2:8">
      <c r="B21" s="23" t="s">
        <v>8</v>
      </c>
      <c r="C21" s="438"/>
      <c r="D21" s="34">
        <v>-20.6</v>
      </c>
      <c r="E21" s="24">
        <v>-14.1</v>
      </c>
      <c r="F21" s="24">
        <v>2</v>
      </c>
      <c r="G21" s="24">
        <v>7.3</v>
      </c>
      <c r="H21" s="24">
        <v>22.1</v>
      </c>
    </row>
    <row r="22" spans="2:8">
      <c r="B22" s="35" t="s">
        <v>9</v>
      </c>
      <c r="C22" s="438"/>
      <c r="D22" s="34">
        <v>3.5</v>
      </c>
      <c r="E22" s="24">
        <v>-1.1000000000000001</v>
      </c>
      <c r="F22" s="24">
        <v>17.8</v>
      </c>
      <c r="G22" s="24">
        <v>11.7</v>
      </c>
      <c r="H22" s="24">
        <v>-10.1</v>
      </c>
    </row>
    <row r="23" spans="2:8" ht="8.25" customHeight="1">
      <c r="B23" s="354"/>
      <c r="C23" s="355"/>
      <c r="D23" s="356"/>
      <c r="E23" s="357"/>
      <c r="F23" s="357"/>
    </row>
    <row r="24" spans="2:8">
      <c r="B24" s="433" t="s">
        <v>295</v>
      </c>
      <c r="C24" s="434"/>
      <c r="D24" s="434"/>
      <c r="E24" s="434"/>
      <c r="F24" s="434"/>
    </row>
    <row r="25" spans="2:8" ht="4.5" customHeight="1">
      <c r="B25" s="352"/>
      <c r="C25" s="353"/>
      <c r="D25" s="353"/>
      <c r="E25" s="353"/>
      <c r="F25" s="353"/>
    </row>
    <row r="26" spans="2:8" ht="27.75" customHeight="1">
      <c r="B26" s="433" t="s">
        <v>293</v>
      </c>
      <c r="C26" s="434"/>
      <c r="D26" s="434"/>
      <c r="E26" s="434"/>
      <c r="F26" s="434"/>
    </row>
    <row r="27" spans="2:8" ht="4.5" customHeight="1">
      <c r="B27" s="352"/>
      <c r="C27" s="353"/>
      <c r="D27" s="353"/>
      <c r="E27" s="353"/>
      <c r="F27" s="353"/>
    </row>
    <row r="28" spans="2:8" ht="30.75" customHeight="1">
      <c r="B28" s="435" t="s">
        <v>294</v>
      </c>
      <c r="C28" s="436"/>
      <c r="D28" s="436"/>
      <c r="E28" s="436"/>
      <c r="F28" s="436"/>
    </row>
  </sheetData>
  <mergeCells count="12">
    <mergeCell ref="G3:G4"/>
    <mergeCell ref="B1:G1"/>
    <mergeCell ref="B26:F26"/>
    <mergeCell ref="B28:F28"/>
    <mergeCell ref="B2:B4"/>
    <mergeCell ref="C2:C4"/>
    <mergeCell ref="C16:C22"/>
    <mergeCell ref="D3:D4"/>
    <mergeCell ref="E3:E4"/>
    <mergeCell ref="F3:F4"/>
    <mergeCell ref="B24:F24"/>
    <mergeCell ref="D2:H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огляд&amp;R&amp;"-,звичайний"&amp;12&amp;K7CBE87Січень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H29"/>
  <sheetViews>
    <sheetView tabSelected="1" zoomScale="85" zoomScaleNormal="85" workbookViewId="0">
      <selection activeCell="BC16" sqref="BC16"/>
    </sheetView>
  </sheetViews>
  <sheetFormatPr defaultColWidth="9.140625" defaultRowHeight="15"/>
  <cols>
    <col min="1" max="1" width="54.140625" style="247" customWidth="1"/>
    <col min="2" max="2" width="8.5703125" style="247" customWidth="1"/>
    <col min="3" max="3" width="7.42578125" style="247" hidden="1" customWidth="1"/>
    <col min="4" max="4" width="7.7109375" style="247" hidden="1" customWidth="1"/>
    <col min="5" max="6" width="7.42578125" style="247" hidden="1" customWidth="1"/>
    <col min="7" max="12" width="7.7109375" style="247" hidden="1" customWidth="1"/>
    <col min="13" max="16" width="8.28515625" style="247" hidden="1" customWidth="1"/>
    <col min="17" max="17" width="7.7109375" style="247" hidden="1" customWidth="1"/>
    <col min="18" max="18" width="7.42578125" style="247" hidden="1" customWidth="1"/>
    <col min="19" max="19" width="7.28515625" style="247" hidden="1" customWidth="1"/>
    <col min="20" max="20" width="9" style="247" hidden="1" customWidth="1"/>
    <col min="21" max="29" width="8.140625" style="247" hidden="1" customWidth="1"/>
    <col min="30" max="30" width="8.140625" style="247" customWidth="1"/>
    <col min="31" max="32" width="8.140625" style="247" hidden="1" customWidth="1"/>
    <col min="33" max="33" width="9" style="247" hidden="1" customWidth="1"/>
    <col min="34" max="42" width="8.140625" style="247" hidden="1" customWidth="1"/>
    <col min="43" max="45" width="8.140625" style="247" customWidth="1"/>
    <col min="46" max="57" width="9" style="247" customWidth="1"/>
    <col min="58" max="58" width="8.5703125" style="290" customWidth="1"/>
    <col min="59" max="59" width="7.7109375" style="290" bestFit="1" customWidth="1"/>
    <col min="60" max="16384" width="9.140625" style="247"/>
  </cols>
  <sheetData>
    <row r="1" spans="1:60" ht="16.5" thickBot="1">
      <c r="A1" s="463" t="s">
        <v>10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4"/>
      <c r="AX1" s="464"/>
      <c r="AY1" s="464"/>
      <c r="AZ1" s="464"/>
      <c r="BA1" s="464"/>
      <c r="BB1" s="464"/>
      <c r="BC1" s="464"/>
      <c r="BD1" s="464"/>
      <c r="BE1" s="464"/>
      <c r="BF1" s="464"/>
      <c r="BG1" s="465"/>
    </row>
    <row r="2" spans="1:60" ht="15.75" thickBot="1">
      <c r="A2" s="457" t="s">
        <v>11</v>
      </c>
      <c r="B2" s="459" t="s">
        <v>12</v>
      </c>
      <c r="C2" s="461">
        <v>2012</v>
      </c>
      <c r="D2" s="461">
        <v>2013</v>
      </c>
      <c r="E2" s="450" t="s">
        <v>177</v>
      </c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2"/>
      <c r="Q2" s="448">
        <v>2014</v>
      </c>
      <c r="R2" s="450" t="s">
        <v>178</v>
      </c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2"/>
      <c r="AD2" s="455">
        <v>2015</v>
      </c>
      <c r="AE2" s="450" t="s">
        <v>179</v>
      </c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2"/>
      <c r="AQ2" s="453">
        <v>2016</v>
      </c>
      <c r="AR2" s="450">
        <v>2017</v>
      </c>
      <c r="AS2" s="451"/>
      <c r="AT2" s="451"/>
      <c r="AU2" s="451"/>
      <c r="AV2" s="451"/>
      <c r="AW2" s="451"/>
      <c r="AX2" s="451"/>
      <c r="AY2" s="451"/>
      <c r="AZ2" s="451"/>
      <c r="BA2" s="451"/>
      <c r="BB2" s="451"/>
      <c r="BC2" s="452"/>
      <c r="BD2" s="453">
        <v>2017</v>
      </c>
      <c r="BE2" s="413">
        <v>2018</v>
      </c>
      <c r="BF2" s="451" t="s">
        <v>13</v>
      </c>
      <c r="BG2" s="452"/>
    </row>
    <row r="3" spans="1:60" ht="39" thickBot="1">
      <c r="A3" s="458"/>
      <c r="B3" s="460"/>
      <c r="C3" s="462"/>
      <c r="D3" s="462"/>
      <c r="E3" s="248" t="s">
        <v>78</v>
      </c>
      <c r="F3" s="249" t="s">
        <v>77</v>
      </c>
      <c r="G3" s="249" t="s">
        <v>109</v>
      </c>
      <c r="H3" s="249" t="s">
        <v>113</v>
      </c>
      <c r="I3" s="249" t="s">
        <v>114</v>
      </c>
      <c r="J3" s="249" t="s">
        <v>116</v>
      </c>
      <c r="K3" s="249" t="s">
        <v>118</v>
      </c>
      <c r="L3" s="249" t="s">
        <v>119</v>
      </c>
      <c r="M3" s="249" t="s">
        <v>122</v>
      </c>
      <c r="N3" s="249" t="s">
        <v>123</v>
      </c>
      <c r="O3" s="249" t="s">
        <v>126</v>
      </c>
      <c r="P3" s="250" t="s">
        <v>129</v>
      </c>
      <c r="Q3" s="449"/>
      <c r="R3" s="248" t="s">
        <v>78</v>
      </c>
      <c r="S3" s="249" t="s">
        <v>77</v>
      </c>
      <c r="T3" s="249" t="s">
        <v>109</v>
      </c>
      <c r="U3" s="249" t="s">
        <v>113</v>
      </c>
      <c r="V3" s="249" t="s">
        <v>114</v>
      </c>
      <c r="W3" s="249" t="s">
        <v>116</v>
      </c>
      <c r="X3" s="249" t="s">
        <v>118</v>
      </c>
      <c r="Y3" s="249" t="s">
        <v>119</v>
      </c>
      <c r="Z3" s="249" t="s">
        <v>122</v>
      </c>
      <c r="AA3" s="249" t="s">
        <v>123</v>
      </c>
      <c r="AB3" s="249" t="s">
        <v>126</v>
      </c>
      <c r="AC3" s="250" t="s">
        <v>129</v>
      </c>
      <c r="AD3" s="456"/>
      <c r="AE3" s="251" t="s">
        <v>78</v>
      </c>
      <c r="AF3" s="252" t="s">
        <v>77</v>
      </c>
      <c r="AG3" s="252" t="s">
        <v>109</v>
      </c>
      <c r="AH3" s="252" t="s">
        <v>113</v>
      </c>
      <c r="AI3" s="252" t="s">
        <v>114</v>
      </c>
      <c r="AJ3" s="252" t="s">
        <v>116</v>
      </c>
      <c r="AK3" s="252" t="s">
        <v>118</v>
      </c>
      <c r="AL3" s="252" t="s">
        <v>119</v>
      </c>
      <c r="AM3" s="252" t="s">
        <v>122</v>
      </c>
      <c r="AN3" s="252" t="s">
        <v>123</v>
      </c>
      <c r="AO3" s="252" t="s">
        <v>126</v>
      </c>
      <c r="AP3" s="253" t="s">
        <v>129</v>
      </c>
      <c r="AQ3" s="454"/>
      <c r="AR3" s="251" t="s">
        <v>78</v>
      </c>
      <c r="AS3" s="252" t="s">
        <v>77</v>
      </c>
      <c r="AT3" s="252" t="s">
        <v>109</v>
      </c>
      <c r="AU3" s="252" t="s">
        <v>113</v>
      </c>
      <c r="AV3" s="252" t="s">
        <v>114</v>
      </c>
      <c r="AW3" s="252" t="s">
        <v>116</v>
      </c>
      <c r="AX3" s="252" t="s">
        <v>118</v>
      </c>
      <c r="AY3" s="252" t="s">
        <v>119</v>
      </c>
      <c r="AZ3" s="252" t="s">
        <v>122</v>
      </c>
      <c r="BA3" s="252" t="s">
        <v>123</v>
      </c>
      <c r="BB3" s="252" t="s">
        <v>126</v>
      </c>
      <c r="BC3" s="253" t="s">
        <v>129</v>
      </c>
      <c r="BD3" s="454"/>
      <c r="BE3" s="412" t="s">
        <v>78</v>
      </c>
      <c r="BF3" s="254" t="s">
        <v>14</v>
      </c>
      <c r="BG3" s="255" t="s">
        <v>15</v>
      </c>
    </row>
    <row r="4" spans="1:60">
      <c r="A4" s="256" t="s">
        <v>258</v>
      </c>
      <c r="B4" s="257" t="s">
        <v>16</v>
      </c>
      <c r="C4" s="258">
        <v>45633.599999999999</v>
      </c>
      <c r="D4" s="259">
        <v>45553</v>
      </c>
      <c r="E4" s="260">
        <v>43057.267</v>
      </c>
      <c r="F4" s="261">
        <v>43042.879999999997</v>
      </c>
      <c r="G4" s="261">
        <v>43023</v>
      </c>
      <c r="H4" s="262">
        <v>43009.3</v>
      </c>
      <c r="I4" s="261">
        <v>42995.5</v>
      </c>
      <c r="J4" s="262">
        <v>42988.025999999998</v>
      </c>
      <c r="K4" s="262">
        <v>42981.9</v>
      </c>
      <c r="L4" s="262">
        <v>42977.366999999998</v>
      </c>
      <c r="M4" s="262">
        <v>42973.696000000004</v>
      </c>
      <c r="N4" s="262">
        <v>42965.105000000003</v>
      </c>
      <c r="O4" s="263">
        <v>42953.889000000003</v>
      </c>
      <c r="P4" s="264">
        <v>42928.9</v>
      </c>
      <c r="Q4" s="265">
        <v>42929</v>
      </c>
      <c r="R4" s="260">
        <v>42910.9</v>
      </c>
      <c r="S4" s="261">
        <v>42896</v>
      </c>
      <c r="T4" s="261">
        <v>42874</v>
      </c>
      <c r="U4" s="262">
        <v>42854</v>
      </c>
      <c r="V4" s="261">
        <v>42837</v>
      </c>
      <c r="W4" s="262">
        <v>42823</v>
      </c>
      <c r="X4" s="262">
        <v>42814</v>
      </c>
      <c r="Y4" s="262">
        <v>42806</v>
      </c>
      <c r="Z4" s="262">
        <v>42801</v>
      </c>
      <c r="AA4" s="262">
        <v>42789</v>
      </c>
      <c r="AB4" s="262">
        <v>42775</v>
      </c>
      <c r="AC4" s="266" t="s">
        <v>259</v>
      </c>
      <c r="AD4" s="372" t="s">
        <v>259</v>
      </c>
      <c r="AE4" s="267" t="s">
        <v>260</v>
      </c>
      <c r="AF4" s="268" t="s">
        <v>261</v>
      </c>
      <c r="AG4" s="268" t="s">
        <v>262</v>
      </c>
      <c r="AH4" s="269" t="s">
        <v>263</v>
      </c>
      <c r="AI4" s="268" t="s">
        <v>264</v>
      </c>
      <c r="AJ4" s="269" t="s">
        <v>265</v>
      </c>
      <c r="AK4" s="269" t="s">
        <v>266</v>
      </c>
      <c r="AL4" s="269" t="s">
        <v>267</v>
      </c>
      <c r="AM4" s="269">
        <v>42635</v>
      </c>
      <c r="AN4" s="269">
        <v>42620.006999999998</v>
      </c>
      <c r="AO4" s="269">
        <v>42603.853999999999</v>
      </c>
      <c r="AP4" s="270">
        <v>42584.5</v>
      </c>
      <c r="AQ4" s="388">
        <v>42584.5</v>
      </c>
      <c r="AR4" s="319">
        <v>42558.328000000001</v>
      </c>
      <c r="AS4" s="341">
        <v>42541.633000000002</v>
      </c>
      <c r="AT4" s="341">
        <v>42522.767</v>
      </c>
      <c r="AU4" s="341">
        <v>42501.767</v>
      </c>
      <c r="AV4" s="341">
        <v>42481.972000000002</v>
      </c>
      <c r="AW4" s="341">
        <v>42467.036999999997</v>
      </c>
      <c r="AX4" s="341">
        <v>42456.012000000002</v>
      </c>
      <c r="AY4" s="341">
        <v>42444.919000000002</v>
      </c>
      <c r="AZ4" s="341">
        <v>42434.767</v>
      </c>
      <c r="BA4" s="341">
        <v>42418.235000000001</v>
      </c>
      <c r="BB4" s="341">
        <v>42403.027000000002</v>
      </c>
      <c r="BC4" s="270">
        <v>42386.402999999998</v>
      </c>
      <c r="BD4" s="388">
        <v>42386.402999999998</v>
      </c>
      <c r="BE4" s="388" t="s">
        <v>20</v>
      </c>
      <c r="BF4" s="383">
        <f>BC4/BB4*100-100</f>
        <v>-3.9204748283665936E-2</v>
      </c>
      <c r="BG4" s="373">
        <f>BC4/AP4*100-100</f>
        <v>-0.46518568962885354</v>
      </c>
      <c r="BH4" s="414"/>
    </row>
    <row r="5" spans="1:60" ht="25.5">
      <c r="A5" s="271" t="s">
        <v>180</v>
      </c>
      <c r="B5" s="272" t="s">
        <v>17</v>
      </c>
      <c r="C5" s="273">
        <v>10.358599999999999</v>
      </c>
      <c r="D5" s="274">
        <v>9.9577000000000009</v>
      </c>
      <c r="E5" s="275">
        <v>9.5655999999999999</v>
      </c>
      <c r="F5" s="276">
        <v>9.5340000000000007</v>
      </c>
      <c r="G5" s="276">
        <v>9.5341000000000005</v>
      </c>
      <c r="H5" s="276">
        <v>9.4734999999999996</v>
      </c>
      <c r="I5" s="276">
        <v>9.4062999999999999</v>
      </c>
      <c r="J5" s="276">
        <v>9.3680000000000003</v>
      </c>
      <c r="K5" s="276" t="s">
        <v>120</v>
      </c>
      <c r="L5" s="276" t="s">
        <v>120</v>
      </c>
      <c r="M5" s="276">
        <v>8.8000000000000007</v>
      </c>
      <c r="N5" s="276">
        <v>8.6888000000000005</v>
      </c>
      <c r="O5" s="276">
        <v>8.5</v>
      </c>
      <c r="P5" s="277">
        <v>8.3930000000000007</v>
      </c>
      <c r="Q5" s="278">
        <v>8.3927999999999994</v>
      </c>
      <c r="R5" s="275">
        <v>8.1</v>
      </c>
      <c r="S5" s="276">
        <v>8.1228999999999996</v>
      </c>
      <c r="T5" s="276">
        <v>8.1318999999999999</v>
      </c>
      <c r="U5" s="276">
        <v>8.0753000000000004</v>
      </c>
      <c r="V5" s="276">
        <v>8.0393000000000008</v>
      </c>
      <c r="W5" s="276">
        <v>8.0329999999999995</v>
      </c>
      <c r="X5" s="276">
        <v>7.9909999999999997</v>
      </c>
      <c r="Y5" s="276">
        <v>7.9539999999999997</v>
      </c>
      <c r="Z5" s="276">
        <v>7.9509999999999996</v>
      </c>
      <c r="AA5" s="276">
        <v>8</v>
      </c>
      <c r="AB5" s="276">
        <v>7.931</v>
      </c>
      <c r="AC5" s="277">
        <v>7.8449999999999998</v>
      </c>
      <c r="AD5" s="273">
        <v>7.8449999999999998</v>
      </c>
      <c r="AE5" s="275">
        <v>7.7995999999999999</v>
      </c>
      <c r="AF5" s="361">
        <v>7.8476999999999997</v>
      </c>
      <c r="AG5" s="361">
        <v>7.8907999999999996</v>
      </c>
      <c r="AH5" s="361">
        <v>7.8857999999999997</v>
      </c>
      <c r="AI5" s="361">
        <v>7.8520000000000003</v>
      </c>
      <c r="AJ5" s="361">
        <v>7.8234000000000004</v>
      </c>
      <c r="AK5" s="361">
        <v>7.8146000000000004</v>
      </c>
      <c r="AL5" s="361">
        <v>7.8087</v>
      </c>
      <c r="AM5" s="361">
        <v>7.8074000000000003</v>
      </c>
      <c r="AN5" s="361">
        <v>7.8263999999999996</v>
      </c>
      <c r="AO5" s="361">
        <v>7.8185000000000002</v>
      </c>
      <c r="AP5" s="362">
        <v>7.7704000000000004</v>
      </c>
      <c r="AQ5" s="377">
        <v>7.77</v>
      </c>
      <c r="AR5" s="360">
        <v>7.665</v>
      </c>
      <c r="AS5" s="361">
        <v>7.7270000000000003</v>
      </c>
      <c r="AT5" s="361">
        <v>7.73</v>
      </c>
      <c r="AU5" s="361">
        <v>7.7030000000000003</v>
      </c>
      <c r="AV5" s="361">
        <v>7.6867000000000001</v>
      </c>
      <c r="AW5" s="361">
        <v>7.6683000000000003</v>
      </c>
      <c r="AX5" s="361">
        <v>7.6650999999999998</v>
      </c>
      <c r="AY5" s="361">
        <v>7.6512000000000002</v>
      </c>
      <c r="AZ5" s="384">
        <v>7.6595000000000004</v>
      </c>
      <c r="BA5" s="384">
        <v>7.6905999999999999</v>
      </c>
      <c r="BB5" s="384">
        <v>7.6761999999999997</v>
      </c>
      <c r="BC5" s="393">
        <v>7.6306000000000003</v>
      </c>
      <c r="BD5" s="394">
        <f>BC5</f>
        <v>7.6306000000000003</v>
      </c>
      <c r="BE5" s="394" t="s">
        <v>20</v>
      </c>
      <c r="BF5" s="385">
        <f>BC5/BB5*100-100</f>
        <v>-0.59404392798518302</v>
      </c>
      <c r="BG5" s="279">
        <f>BC5/AP5*100-100</f>
        <v>-1.7991351796561332</v>
      </c>
    </row>
    <row r="6" spans="1:60">
      <c r="A6" s="280" t="s">
        <v>181</v>
      </c>
      <c r="B6" s="272" t="s">
        <v>18</v>
      </c>
      <c r="C6" s="273">
        <v>1.8</v>
      </c>
      <c r="D6" s="274">
        <v>1.8</v>
      </c>
      <c r="E6" s="275">
        <v>1.9</v>
      </c>
      <c r="F6" s="276">
        <v>1.9</v>
      </c>
      <c r="G6" s="276">
        <v>1.8</v>
      </c>
      <c r="H6" s="276">
        <v>1.8</v>
      </c>
      <c r="I6" s="276">
        <v>1.7</v>
      </c>
      <c r="J6" s="276">
        <v>1.7</v>
      </c>
      <c r="K6" s="276">
        <v>1.6</v>
      </c>
      <c r="L6" s="276">
        <v>1.6</v>
      </c>
      <c r="M6" s="276">
        <v>1.6</v>
      </c>
      <c r="N6" s="276">
        <v>1.5</v>
      </c>
      <c r="O6" s="276">
        <v>1.7</v>
      </c>
      <c r="P6" s="277">
        <v>1.9</v>
      </c>
      <c r="Q6" s="278">
        <v>1.9</v>
      </c>
      <c r="R6" s="275">
        <v>2</v>
      </c>
      <c r="S6" s="276">
        <v>2</v>
      </c>
      <c r="T6" s="276">
        <v>1.9</v>
      </c>
      <c r="U6" s="276">
        <v>1.8</v>
      </c>
      <c r="V6" s="276">
        <v>1.8</v>
      </c>
      <c r="W6" s="276">
        <v>1.7</v>
      </c>
      <c r="X6" s="276">
        <v>1.6</v>
      </c>
      <c r="Y6" s="276">
        <v>1.6</v>
      </c>
      <c r="Z6" s="276">
        <v>1.5</v>
      </c>
      <c r="AA6" s="276">
        <v>1.5</v>
      </c>
      <c r="AB6" s="276">
        <v>1.6</v>
      </c>
      <c r="AC6" s="277">
        <v>1.9</v>
      </c>
      <c r="AD6" s="273">
        <v>1.9</v>
      </c>
      <c r="AE6" s="275">
        <v>1.9</v>
      </c>
      <c r="AF6" s="276">
        <v>1.9</v>
      </c>
      <c r="AG6" s="276">
        <v>1.7</v>
      </c>
      <c r="AH6" s="276">
        <v>1.6</v>
      </c>
      <c r="AI6" s="276">
        <v>1.6</v>
      </c>
      <c r="AJ6" s="276">
        <v>1.5</v>
      </c>
      <c r="AK6" s="276">
        <v>1.4</v>
      </c>
      <c r="AL6" s="276">
        <v>1.3</v>
      </c>
      <c r="AM6" s="276">
        <v>1.3</v>
      </c>
      <c r="AN6" s="276">
        <v>1.2</v>
      </c>
      <c r="AO6" s="276">
        <v>1.3</v>
      </c>
      <c r="AP6" s="277">
        <v>1.5</v>
      </c>
      <c r="AQ6" s="378">
        <v>1.5</v>
      </c>
      <c r="AR6" s="275">
        <v>1.6</v>
      </c>
      <c r="AS6" s="276">
        <v>1.7</v>
      </c>
      <c r="AT6" s="276">
        <v>1.5</v>
      </c>
      <c r="AU6" s="276">
        <v>1.4</v>
      </c>
      <c r="AV6" s="276">
        <v>1.3</v>
      </c>
      <c r="AW6" s="276">
        <v>1.3</v>
      </c>
      <c r="AX6" s="276">
        <v>1.2</v>
      </c>
      <c r="AY6" s="276">
        <v>1.2</v>
      </c>
      <c r="AZ6" s="345">
        <v>1.2</v>
      </c>
      <c r="BA6" s="345">
        <v>1.1000000000000001</v>
      </c>
      <c r="BB6" s="345">
        <v>1.2</v>
      </c>
      <c r="BC6" s="279">
        <v>1.4</v>
      </c>
      <c r="BD6" s="390">
        <v>1.4</v>
      </c>
      <c r="BE6" s="390">
        <v>1.4</v>
      </c>
      <c r="BF6" s="386" t="s">
        <v>310</v>
      </c>
      <c r="BG6" s="281" t="s">
        <v>311</v>
      </c>
    </row>
    <row r="7" spans="1:60">
      <c r="A7" s="280" t="s">
        <v>24</v>
      </c>
      <c r="B7" s="272" t="s">
        <v>16</v>
      </c>
      <c r="C7" s="282">
        <v>506.8</v>
      </c>
      <c r="D7" s="283">
        <v>487.7</v>
      </c>
      <c r="E7" s="284">
        <v>504.9</v>
      </c>
      <c r="F7" s="285">
        <v>515.70000000000005</v>
      </c>
      <c r="G7" s="285">
        <v>492.3</v>
      </c>
      <c r="H7" s="285">
        <v>474.7</v>
      </c>
      <c r="I7" s="285">
        <v>456.1</v>
      </c>
      <c r="J7" s="285">
        <v>437.5</v>
      </c>
      <c r="K7" s="285">
        <v>433.5</v>
      </c>
      <c r="L7" s="285">
        <v>426.1</v>
      </c>
      <c r="M7" s="285">
        <v>418</v>
      </c>
      <c r="N7" s="285">
        <v>402.7</v>
      </c>
      <c r="O7" s="285">
        <v>450.6</v>
      </c>
      <c r="P7" s="286">
        <v>512.20000000000005</v>
      </c>
      <c r="Q7" s="287">
        <v>512</v>
      </c>
      <c r="R7" s="284">
        <v>524</v>
      </c>
      <c r="S7" s="285">
        <v>523</v>
      </c>
      <c r="T7" s="285">
        <v>506.8</v>
      </c>
      <c r="U7" s="285">
        <v>486.4</v>
      </c>
      <c r="V7" s="285">
        <v>469.4</v>
      </c>
      <c r="W7" s="285">
        <v>443.9</v>
      </c>
      <c r="X7" s="285">
        <v>427.5</v>
      </c>
      <c r="Y7" s="285">
        <v>414.7</v>
      </c>
      <c r="Z7" s="285">
        <v>407</v>
      </c>
      <c r="AA7" s="285">
        <v>394.1</v>
      </c>
      <c r="AB7" s="285">
        <v>433.5</v>
      </c>
      <c r="AC7" s="286">
        <v>490.8</v>
      </c>
      <c r="AD7" s="282">
        <v>491</v>
      </c>
      <c r="AE7" s="284">
        <v>508.6</v>
      </c>
      <c r="AF7" s="285">
        <v>508.2</v>
      </c>
      <c r="AG7" s="285">
        <v>467.5</v>
      </c>
      <c r="AH7" s="285">
        <v>434.7</v>
      </c>
      <c r="AI7" s="285">
        <v>416.4</v>
      </c>
      <c r="AJ7" s="285">
        <v>388.9</v>
      </c>
      <c r="AK7" s="285">
        <v>369.7</v>
      </c>
      <c r="AL7" s="285">
        <v>355.7</v>
      </c>
      <c r="AM7" s="285">
        <v>341.5</v>
      </c>
      <c r="AN7" s="285">
        <v>316.2</v>
      </c>
      <c r="AO7" s="285">
        <v>337.9</v>
      </c>
      <c r="AP7" s="286">
        <v>390.8</v>
      </c>
      <c r="AQ7" s="379">
        <v>390.8</v>
      </c>
      <c r="AR7" s="284">
        <v>429</v>
      </c>
      <c r="AS7" s="285">
        <v>439.4</v>
      </c>
      <c r="AT7" s="285">
        <v>406.8</v>
      </c>
      <c r="AU7" s="285">
        <v>374.2</v>
      </c>
      <c r="AV7" s="285">
        <v>352.6</v>
      </c>
      <c r="AW7" s="285">
        <v>330.2</v>
      </c>
      <c r="AX7" s="285">
        <v>319.89999999999998</v>
      </c>
      <c r="AY7" s="285">
        <v>311.89999999999998</v>
      </c>
      <c r="AZ7" s="344">
        <v>303</v>
      </c>
      <c r="BA7" s="344">
        <v>281.89999999999998</v>
      </c>
      <c r="BB7" s="344">
        <v>309</v>
      </c>
      <c r="BC7" s="342">
        <v>354.4</v>
      </c>
      <c r="BD7" s="389">
        <f>BC7</f>
        <v>354.4</v>
      </c>
      <c r="BE7" s="389">
        <v>378.9</v>
      </c>
      <c r="BF7" s="385">
        <f>BE7/BC7*100-100</f>
        <v>6.9130925507900685</v>
      </c>
      <c r="BG7" s="279">
        <f>BE7/AR7*100-100</f>
        <v>-11.67832167832168</v>
      </c>
    </row>
    <row r="8" spans="1:60" ht="25.5">
      <c r="A8" s="280" t="s">
        <v>121</v>
      </c>
      <c r="B8" s="272" t="s">
        <v>18</v>
      </c>
      <c r="C8" s="273">
        <v>7.5</v>
      </c>
      <c r="D8" s="274">
        <v>7.2</v>
      </c>
      <c r="E8" s="284" t="s">
        <v>20</v>
      </c>
      <c r="F8" s="285" t="s">
        <v>20</v>
      </c>
      <c r="G8" s="276">
        <v>9</v>
      </c>
      <c r="H8" s="285" t="s">
        <v>20</v>
      </c>
      <c r="I8" s="285" t="s">
        <v>20</v>
      </c>
      <c r="J8" s="276">
        <v>8.1999999999999993</v>
      </c>
      <c r="K8" s="285" t="s">
        <v>20</v>
      </c>
      <c r="L8" s="285" t="s">
        <v>20</v>
      </c>
      <c r="M8" s="276">
        <v>9.5</v>
      </c>
      <c r="N8" s="276" t="s">
        <v>20</v>
      </c>
      <c r="O8" s="276" t="s">
        <v>20</v>
      </c>
      <c r="P8" s="277">
        <v>10.6</v>
      </c>
      <c r="Q8" s="278">
        <v>9.3000000000000007</v>
      </c>
      <c r="R8" s="284" t="s">
        <v>20</v>
      </c>
      <c r="S8" s="285" t="s">
        <v>20</v>
      </c>
      <c r="T8" s="276" t="s">
        <v>182</v>
      </c>
      <c r="U8" s="285" t="s">
        <v>20</v>
      </c>
      <c r="V8" s="285" t="s">
        <v>20</v>
      </c>
      <c r="W8" s="276" t="s">
        <v>183</v>
      </c>
      <c r="X8" s="285" t="s">
        <v>20</v>
      </c>
      <c r="Y8" s="285" t="s">
        <v>20</v>
      </c>
      <c r="Z8" s="276" t="s">
        <v>184</v>
      </c>
      <c r="AA8" s="276" t="s">
        <v>20</v>
      </c>
      <c r="AB8" s="276" t="s">
        <v>20</v>
      </c>
      <c r="AC8" s="288" t="s">
        <v>185</v>
      </c>
      <c r="AD8" s="374" t="s">
        <v>186</v>
      </c>
      <c r="AE8" s="284" t="s">
        <v>20</v>
      </c>
      <c r="AF8" s="285" t="s">
        <v>20</v>
      </c>
      <c r="AG8" s="276">
        <v>9.9</v>
      </c>
      <c r="AH8" s="285" t="s">
        <v>20</v>
      </c>
      <c r="AI8" s="285" t="s">
        <v>20</v>
      </c>
      <c r="AJ8" s="276">
        <v>9</v>
      </c>
      <c r="AK8" s="285" t="s">
        <v>20</v>
      </c>
      <c r="AL8" s="285" t="s">
        <v>20</v>
      </c>
      <c r="AM8" s="276">
        <v>8.8000000000000007</v>
      </c>
      <c r="AN8" s="276" t="s">
        <v>20</v>
      </c>
      <c r="AO8" s="276" t="s">
        <v>20</v>
      </c>
      <c r="AP8" s="288">
        <v>9.6999999999999993</v>
      </c>
      <c r="AQ8" s="380">
        <v>9.3000000000000007</v>
      </c>
      <c r="AR8" s="320" t="s">
        <v>20</v>
      </c>
      <c r="AS8" s="291" t="s">
        <v>20</v>
      </c>
      <c r="AT8" s="291">
        <v>10.1</v>
      </c>
      <c r="AU8" s="291" t="s">
        <v>20</v>
      </c>
      <c r="AV8" s="291" t="s">
        <v>20</v>
      </c>
      <c r="AW8" s="291">
        <v>9.1</v>
      </c>
      <c r="AX8" s="291" t="s">
        <v>20</v>
      </c>
      <c r="AY8" s="291" t="s">
        <v>20</v>
      </c>
      <c r="AZ8" s="346">
        <v>8.9</v>
      </c>
      <c r="BA8" s="346" t="s">
        <v>20</v>
      </c>
      <c r="BB8" s="346" t="s">
        <v>20</v>
      </c>
      <c r="BC8" s="281" t="s">
        <v>20</v>
      </c>
      <c r="BD8" s="391" t="s">
        <v>20</v>
      </c>
      <c r="BE8" s="391" t="s">
        <v>20</v>
      </c>
      <c r="BF8" s="385" t="s">
        <v>20</v>
      </c>
      <c r="BG8" s="279" t="s">
        <v>20</v>
      </c>
    </row>
    <row r="9" spans="1:60" ht="25.5">
      <c r="A9" s="280" t="s">
        <v>313</v>
      </c>
      <c r="B9" s="272" t="s">
        <v>19</v>
      </c>
      <c r="C9" s="282">
        <v>3377</v>
      </c>
      <c r="D9" s="283">
        <v>3619</v>
      </c>
      <c r="E9" s="284">
        <v>3167</v>
      </c>
      <c r="F9" s="285">
        <v>3209</v>
      </c>
      <c r="G9" s="285">
        <v>3415</v>
      </c>
      <c r="H9" s="285">
        <v>3432</v>
      </c>
      <c r="I9" s="285">
        <v>3430</v>
      </c>
      <c r="J9" s="285">
        <v>3601</v>
      </c>
      <c r="K9" s="285">
        <v>3537</v>
      </c>
      <c r="L9" s="285">
        <v>3370</v>
      </c>
      <c r="M9" s="285">
        <v>3481</v>
      </c>
      <c r="N9" s="285">
        <v>3509</v>
      </c>
      <c r="O9" s="285">
        <v>3534</v>
      </c>
      <c r="P9" s="286">
        <v>4012</v>
      </c>
      <c r="Q9" s="287">
        <v>4012</v>
      </c>
      <c r="R9" s="284" t="s">
        <v>187</v>
      </c>
      <c r="S9" s="285" t="s">
        <v>188</v>
      </c>
      <c r="T9" s="285" t="s">
        <v>189</v>
      </c>
      <c r="U9" s="285" t="s">
        <v>190</v>
      </c>
      <c r="V9" s="285" t="s">
        <v>191</v>
      </c>
      <c r="W9" s="285" t="s">
        <v>192</v>
      </c>
      <c r="X9" s="285" t="s">
        <v>193</v>
      </c>
      <c r="Y9" s="285" t="s">
        <v>194</v>
      </c>
      <c r="Z9" s="285" t="s">
        <v>195</v>
      </c>
      <c r="AA9" s="285" t="s">
        <v>196</v>
      </c>
      <c r="AB9" s="285" t="s">
        <v>197</v>
      </c>
      <c r="AC9" s="286">
        <v>5230</v>
      </c>
      <c r="AD9" s="282" t="s">
        <v>20</v>
      </c>
      <c r="AE9" s="284">
        <v>4362</v>
      </c>
      <c r="AF9" s="285">
        <v>4585</v>
      </c>
      <c r="AG9" s="285">
        <v>4920</v>
      </c>
      <c r="AH9" s="285">
        <v>4895</v>
      </c>
      <c r="AI9" s="285">
        <v>4984</v>
      </c>
      <c r="AJ9" s="285">
        <v>5337</v>
      </c>
      <c r="AK9" s="285">
        <v>5374</v>
      </c>
      <c r="AL9" s="285">
        <v>5202</v>
      </c>
      <c r="AM9" s="285">
        <v>5358</v>
      </c>
      <c r="AN9" s="285">
        <v>5350</v>
      </c>
      <c r="AO9" s="285">
        <v>5406</v>
      </c>
      <c r="AP9" s="286">
        <v>6475</v>
      </c>
      <c r="AQ9" s="379" t="s">
        <v>20</v>
      </c>
      <c r="AR9" s="284">
        <v>6008</v>
      </c>
      <c r="AS9" s="285">
        <v>6209</v>
      </c>
      <c r="AT9" s="344">
        <v>6752</v>
      </c>
      <c r="AU9" s="344">
        <v>6659</v>
      </c>
      <c r="AV9" s="344">
        <v>6840</v>
      </c>
      <c r="AW9" s="344">
        <v>7360</v>
      </c>
      <c r="AX9" s="344">
        <v>7339</v>
      </c>
      <c r="AY9" s="344">
        <v>7114</v>
      </c>
      <c r="AZ9" s="344">
        <v>7351</v>
      </c>
      <c r="BA9" s="344">
        <v>7377</v>
      </c>
      <c r="BB9" s="344">
        <v>7479</v>
      </c>
      <c r="BC9" s="342">
        <v>8777</v>
      </c>
      <c r="BD9" s="389" t="s">
        <v>20</v>
      </c>
      <c r="BE9" s="389">
        <v>7711</v>
      </c>
      <c r="BF9" s="385">
        <v>-12.1</v>
      </c>
      <c r="BG9" s="279">
        <v>28.4</v>
      </c>
    </row>
    <row r="10" spans="1:60" ht="25.5">
      <c r="A10" s="280" t="s">
        <v>82</v>
      </c>
      <c r="B10" s="272" t="s">
        <v>19</v>
      </c>
      <c r="C10" s="282">
        <v>3025</v>
      </c>
      <c r="D10" s="283">
        <v>3265</v>
      </c>
      <c r="E10" s="284">
        <v>3167</v>
      </c>
      <c r="F10" s="285">
        <f>(E9+F9)/2</f>
        <v>3188</v>
      </c>
      <c r="G10" s="285">
        <v>3263</v>
      </c>
      <c r="H10" s="285">
        <v>3302</v>
      </c>
      <c r="I10" s="285">
        <v>3328</v>
      </c>
      <c r="J10" s="285">
        <v>3368</v>
      </c>
      <c r="K10" s="285">
        <v>3395</v>
      </c>
      <c r="L10" s="285">
        <v>3399</v>
      </c>
      <c r="M10" s="285">
        <v>3424</v>
      </c>
      <c r="N10" s="285">
        <v>3421</v>
      </c>
      <c r="O10" s="285">
        <v>3439</v>
      </c>
      <c r="P10" s="286">
        <v>3480</v>
      </c>
      <c r="Q10" s="287">
        <v>3480</v>
      </c>
      <c r="R10" s="284">
        <v>3455</v>
      </c>
      <c r="S10" s="285">
        <v>3536</v>
      </c>
      <c r="T10" s="285">
        <v>3641</v>
      </c>
      <c r="U10" s="285">
        <v>3728</v>
      </c>
      <c r="V10" s="285">
        <v>3788</v>
      </c>
      <c r="W10" s="285">
        <v>3870</v>
      </c>
      <c r="X10" s="285">
        <v>3944</v>
      </c>
      <c r="Y10" s="285">
        <v>3975</v>
      </c>
      <c r="Z10" s="285">
        <v>4012</v>
      </c>
      <c r="AA10" s="285">
        <v>4062</v>
      </c>
      <c r="AB10" s="285">
        <v>4096</v>
      </c>
      <c r="AC10" s="286">
        <v>4195</v>
      </c>
      <c r="AD10" s="282">
        <v>4195</v>
      </c>
      <c r="AE10" s="284">
        <v>4362</v>
      </c>
      <c r="AF10" s="285">
        <v>4467</v>
      </c>
      <c r="AG10" s="285">
        <v>4618</v>
      </c>
      <c r="AH10" s="285">
        <v>4686</v>
      </c>
      <c r="AI10" s="285">
        <v>4746</v>
      </c>
      <c r="AJ10" s="285">
        <v>4838</v>
      </c>
      <c r="AK10" s="285">
        <v>4916</v>
      </c>
      <c r="AL10" s="285">
        <v>4944</v>
      </c>
      <c r="AM10" s="285">
        <v>4989</v>
      </c>
      <c r="AN10" s="285">
        <v>5034</v>
      </c>
      <c r="AO10" s="285">
        <v>5070</v>
      </c>
      <c r="AP10" s="286">
        <v>5183</v>
      </c>
      <c r="AQ10" s="379">
        <v>5183</v>
      </c>
      <c r="AR10" s="284">
        <v>6008</v>
      </c>
      <c r="AS10" s="285">
        <v>6109</v>
      </c>
      <c r="AT10" s="285">
        <v>6324</v>
      </c>
      <c r="AU10" s="285">
        <v>6407</v>
      </c>
      <c r="AV10" s="285">
        <v>6494</v>
      </c>
      <c r="AW10" s="285">
        <v>6638</v>
      </c>
      <c r="AX10" s="285">
        <v>6738</v>
      </c>
      <c r="AY10" s="285">
        <v>6784</v>
      </c>
      <c r="AZ10" s="344">
        <v>6847</v>
      </c>
      <c r="BA10" s="344">
        <v>6900</v>
      </c>
      <c r="BB10" s="344">
        <v>6953</v>
      </c>
      <c r="BC10" s="342">
        <v>7104</v>
      </c>
      <c r="BD10" s="389">
        <v>7104</v>
      </c>
      <c r="BE10" s="389">
        <v>7711</v>
      </c>
      <c r="BF10" s="385" t="s">
        <v>20</v>
      </c>
      <c r="BG10" s="289">
        <v>28.4</v>
      </c>
    </row>
    <row r="11" spans="1:60" s="290" customFormat="1" ht="25.5">
      <c r="A11" s="280" t="s">
        <v>83</v>
      </c>
      <c r="B11" s="272" t="s">
        <v>18</v>
      </c>
      <c r="C11" s="273">
        <v>14.4</v>
      </c>
      <c r="D11" s="274">
        <v>8.1999999999999993</v>
      </c>
      <c r="E11" s="275">
        <v>4.5999999999999996</v>
      </c>
      <c r="F11" s="276">
        <v>3.6</v>
      </c>
      <c r="G11" s="276">
        <v>2.4</v>
      </c>
      <c r="H11" s="276">
        <v>-1.3</v>
      </c>
      <c r="I11" s="276">
        <v>-5.4</v>
      </c>
      <c r="J11" s="276">
        <v>-5.4</v>
      </c>
      <c r="K11" s="276">
        <v>-8.9</v>
      </c>
      <c r="L11" s="276">
        <v>-12.7</v>
      </c>
      <c r="M11" s="276">
        <v>-11.4</v>
      </c>
      <c r="N11" s="276">
        <v>-13.1</v>
      </c>
      <c r="O11" s="276">
        <v>-13.5</v>
      </c>
      <c r="P11" s="277">
        <v>-13.6</v>
      </c>
      <c r="Q11" s="278">
        <f>93.5-100</f>
        <v>-6.5</v>
      </c>
      <c r="R11" s="275">
        <f>82.7-100</f>
        <v>-17.299999999999997</v>
      </c>
      <c r="S11" s="276">
        <f>81.8-100</f>
        <v>-18.200000000000003</v>
      </c>
      <c r="T11" s="276">
        <v>-24.6</v>
      </c>
      <c r="U11" s="276">
        <v>-29.6</v>
      </c>
      <c r="V11" s="276">
        <v>-27.6</v>
      </c>
      <c r="W11" s="276">
        <v>-26.3</v>
      </c>
      <c r="X11" s="276">
        <v>-22.2</v>
      </c>
      <c r="Y11" s="276">
        <v>-19.2</v>
      </c>
      <c r="Z11" s="276">
        <v>-18.600000000000001</v>
      </c>
      <c r="AA11" s="276">
        <v>-12.7</v>
      </c>
      <c r="AB11" s="276">
        <v>-14</v>
      </c>
      <c r="AC11" s="277">
        <v>-9.9</v>
      </c>
      <c r="AD11" s="273">
        <v>-20.2</v>
      </c>
      <c r="AE11" s="275">
        <v>-13.2</v>
      </c>
      <c r="AF11" s="276">
        <v>-8.3000000000000007</v>
      </c>
      <c r="AG11" s="276">
        <v>1.6</v>
      </c>
      <c r="AH11" s="276">
        <v>7.6</v>
      </c>
      <c r="AI11" s="276">
        <v>12.2</v>
      </c>
      <c r="AJ11" s="276">
        <v>17.3</v>
      </c>
      <c r="AK11" s="276">
        <v>14.8</v>
      </c>
      <c r="AL11" s="276">
        <v>15.4</v>
      </c>
      <c r="AM11" s="276">
        <v>15.6</v>
      </c>
      <c r="AN11" s="276">
        <v>6.2</v>
      </c>
      <c r="AO11" s="276">
        <v>8.4</v>
      </c>
      <c r="AP11" s="277">
        <v>11.6</v>
      </c>
      <c r="AQ11" s="378">
        <v>9</v>
      </c>
      <c r="AR11" s="275">
        <v>21.4</v>
      </c>
      <c r="AS11" s="276">
        <v>18</v>
      </c>
      <c r="AT11" s="345">
        <v>18.7</v>
      </c>
      <c r="AU11" s="345">
        <v>20.7</v>
      </c>
      <c r="AV11" s="345">
        <v>20.399999999999999</v>
      </c>
      <c r="AW11" s="345">
        <v>18.899999999999999</v>
      </c>
      <c r="AX11" s="345">
        <v>17.2</v>
      </c>
      <c r="AY11" s="345">
        <v>17.2</v>
      </c>
      <c r="AZ11" s="345">
        <v>17.3</v>
      </c>
      <c r="BA11" s="345">
        <v>19.899999999999999</v>
      </c>
      <c r="BB11" s="345">
        <v>21.4</v>
      </c>
      <c r="BC11" s="279">
        <v>18.899999999999999</v>
      </c>
      <c r="BD11" s="390">
        <v>19.100000000000001</v>
      </c>
      <c r="BE11" s="390">
        <v>12.3</v>
      </c>
      <c r="BF11" s="385">
        <v>-13.4</v>
      </c>
      <c r="BG11" s="281" t="s">
        <v>20</v>
      </c>
    </row>
    <row r="12" spans="1:60" ht="25.5">
      <c r="A12" s="280" t="s">
        <v>21</v>
      </c>
      <c r="B12" s="272" t="s">
        <v>18</v>
      </c>
      <c r="C12" s="273">
        <v>33.58010068107788</v>
      </c>
      <c r="D12" s="274">
        <v>33.65570599613153</v>
      </c>
      <c r="E12" s="275">
        <f>E19/E9*100</f>
        <v>38.459109567413954</v>
      </c>
      <c r="F12" s="276">
        <f>F19/F9*100</f>
        <v>37.955749454658772</v>
      </c>
      <c r="G12" s="276">
        <v>35.700000000000003</v>
      </c>
      <c r="H12" s="276">
        <v>35.5</v>
      </c>
      <c r="I12" s="276">
        <v>35.5</v>
      </c>
      <c r="J12" s="276">
        <v>33.799999999999997</v>
      </c>
      <c r="K12" s="276">
        <v>34.4</v>
      </c>
      <c r="L12" s="276">
        <v>36.1</v>
      </c>
      <c r="M12" s="276">
        <v>35</v>
      </c>
      <c r="N12" s="276">
        <v>34.700000000000003</v>
      </c>
      <c r="O12" s="276">
        <v>34.5</v>
      </c>
      <c r="P12" s="277">
        <v>30.4</v>
      </c>
      <c r="Q12" s="278">
        <v>30.4</v>
      </c>
      <c r="R12" s="275">
        <v>35.299999999999997</v>
      </c>
      <c r="S12" s="276">
        <v>33.5</v>
      </c>
      <c r="T12" s="276">
        <v>31.5</v>
      </c>
      <c r="U12" s="276">
        <v>30.5</v>
      </c>
      <c r="V12" s="276">
        <v>30.1</v>
      </c>
      <c r="W12" s="276">
        <v>28.3</v>
      </c>
      <c r="X12" s="276">
        <v>27.7</v>
      </c>
      <c r="Y12" s="276">
        <v>29</v>
      </c>
      <c r="Z12" s="276">
        <v>31.7</v>
      </c>
      <c r="AA12" s="276">
        <v>30.4</v>
      </c>
      <c r="AB12" s="276">
        <v>30.6</v>
      </c>
      <c r="AC12" s="277">
        <v>26.3</v>
      </c>
      <c r="AD12" s="273">
        <v>26.3</v>
      </c>
      <c r="AE12" s="275">
        <v>31.6</v>
      </c>
      <c r="AF12" s="276">
        <v>30.1</v>
      </c>
      <c r="AG12" s="276">
        <v>28</v>
      </c>
      <c r="AH12" s="276">
        <v>28.2</v>
      </c>
      <c r="AI12" s="276">
        <v>29.1</v>
      </c>
      <c r="AJ12" s="276">
        <v>27.2</v>
      </c>
      <c r="AK12" s="276">
        <v>27</v>
      </c>
      <c r="AL12" s="276">
        <v>27.9</v>
      </c>
      <c r="AM12" s="276">
        <v>27.1</v>
      </c>
      <c r="AN12" s="276">
        <v>27.1</v>
      </c>
      <c r="AO12" s="276">
        <v>26.8</v>
      </c>
      <c r="AP12" s="277">
        <v>24.7</v>
      </c>
      <c r="AQ12" s="378">
        <v>24.7</v>
      </c>
      <c r="AR12" s="275">
        <v>53.3</v>
      </c>
      <c r="AS12" s="276">
        <v>51.5</v>
      </c>
      <c r="AT12" s="345">
        <v>47.4</v>
      </c>
      <c r="AU12" s="345">
        <v>48.1</v>
      </c>
      <c r="AV12" s="345">
        <v>46.8</v>
      </c>
      <c r="AW12" s="345">
        <v>43.5</v>
      </c>
      <c r="AX12" s="345">
        <v>43.6</v>
      </c>
      <c r="AY12" s="345">
        <v>45</v>
      </c>
      <c r="AZ12" s="345">
        <v>43.5</v>
      </c>
      <c r="BA12" s="345">
        <v>43.4</v>
      </c>
      <c r="BB12" s="345">
        <v>42.8</v>
      </c>
      <c r="BC12" s="279">
        <v>36.5</v>
      </c>
      <c r="BD12" s="390">
        <f>BC12</f>
        <v>36.5</v>
      </c>
      <c r="BE12" s="390">
        <v>48.3</v>
      </c>
      <c r="BF12" s="386" t="s">
        <v>296</v>
      </c>
      <c r="BG12" s="343" t="s">
        <v>312</v>
      </c>
    </row>
    <row r="13" spans="1:60" ht="25.5">
      <c r="A13" s="280" t="s">
        <v>22</v>
      </c>
      <c r="B13" s="272" t="s">
        <v>79</v>
      </c>
      <c r="C13" s="273">
        <v>893.702</v>
      </c>
      <c r="D13" s="274">
        <v>808.16700000000003</v>
      </c>
      <c r="E13" s="275">
        <v>748.2</v>
      </c>
      <c r="F13" s="276">
        <v>930.2</v>
      </c>
      <c r="G13" s="276">
        <v>1046.9000000000001</v>
      </c>
      <c r="H13" s="276">
        <v>1008.5</v>
      </c>
      <c r="I13" s="276">
        <v>999.3</v>
      </c>
      <c r="J13" s="276">
        <v>970.7</v>
      </c>
      <c r="K13" s="291">
        <v>1084.8</v>
      </c>
      <c r="L13" s="276">
        <v>1424.4</v>
      </c>
      <c r="M13" s="276">
        <v>1927.7</v>
      </c>
      <c r="N13" s="276">
        <v>2205.7510000000002</v>
      </c>
      <c r="O13" s="276">
        <v>2366.8690000000001</v>
      </c>
      <c r="P13" s="277">
        <v>2436.8000000000002</v>
      </c>
      <c r="Q13" s="278">
        <v>2436.8000000000002</v>
      </c>
      <c r="R13" s="275" t="s">
        <v>198</v>
      </c>
      <c r="S13" s="276" t="s">
        <v>199</v>
      </c>
      <c r="T13" s="276" t="s">
        <v>200</v>
      </c>
      <c r="U13" s="276" t="s">
        <v>201</v>
      </c>
      <c r="V13" s="276" t="s">
        <v>202</v>
      </c>
      <c r="W13" s="276" t="s">
        <v>203</v>
      </c>
      <c r="X13" s="291" t="s">
        <v>204</v>
      </c>
      <c r="Y13" s="276" t="s">
        <v>205</v>
      </c>
      <c r="Z13" s="276" t="s">
        <v>206</v>
      </c>
      <c r="AA13" s="276" t="s">
        <v>207</v>
      </c>
      <c r="AB13" s="276" t="s">
        <v>208</v>
      </c>
      <c r="AC13" s="288" t="s">
        <v>209</v>
      </c>
      <c r="AD13" s="374" t="s">
        <v>210</v>
      </c>
      <c r="AE13" s="275">
        <v>2092.5</v>
      </c>
      <c r="AF13" s="276">
        <v>2013.442</v>
      </c>
      <c r="AG13" s="276">
        <v>1949</v>
      </c>
      <c r="AH13" s="276">
        <v>1849.1</v>
      </c>
      <c r="AI13" s="276">
        <v>1866.5</v>
      </c>
      <c r="AJ13" s="276">
        <v>1968</v>
      </c>
      <c r="AK13" s="291">
        <v>2046.2</v>
      </c>
      <c r="AL13" s="276">
        <v>1902.2929999999999</v>
      </c>
      <c r="AM13" s="276">
        <v>1978.5229999999999</v>
      </c>
      <c r="AN13" s="276">
        <v>1962</v>
      </c>
      <c r="AO13" s="276">
        <v>2004</v>
      </c>
      <c r="AP13" s="288">
        <v>1791</v>
      </c>
      <c r="AQ13" s="380">
        <v>1791</v>
      </c>
      <c r="AR13" s="320">
        <v>1907.6</v>
      </c>
      <c r="AS13" s="291">
        <v>1995.3</v>
      </c>
      <c r="AT13" s="346">
        <v>2069.8000000000002</v>
      </c>
      <c r="AU13" s="346">
        <v>2185.1999999999998</v>
      </c>
      <c r="AV13" s="346">
        <v>2320.1999999999998</v>
      </c>
      <c r="AW13" s="346">
        <v>2391.9009999999998</v>
      </c>
      <c r="AX13" s="346">
        <v>2377.1669999999999</v>
      </c>
      <c r="AY13" s="346">
        <v>2355.9</v>
      </c>
      <c r="AZ13" s="346">
        <v>2467.8090000000002</v>
      </c>
      <c r="BA13" s="346">
        <v>2457.5639999999999</v>
      </c>
      <c r="BB13" s="346">
        <v>2581.6990000000001</v>
      </c>
      <c r="BC13" s="281">
        <v>2368.3960000000002</v>
      </c>
      <c r="BD13" s="391">
        <f>BC13</f>
        <v>2368.3960000000002</v>
      </c>
      <c r="BE13" s="391">
        <v>2535.3319999999999</v>
      </c>
      <c r="BF13" s="385">
        <f>BE13/BC13*100-100</f>
        <v>7.0484834461804269</v>
      </c>
      <c r="BG13" s="279">
        <f>BE13/AR13*100-100</f>
        <v>32.906898720905843</v>
      </c>
    </row>
    <row r="14" spans="1:60">
      <c r="A14" s="280" t="s">
        <v>23</v>
      </c>
      <c r="B14" s="272" t="s">
        <v>79</v>
      </c>
      <c r="C14" s="273">
        <v>2.581</v>
      </c>
      <c r="D14" s="274">
        <v>0.503</v>
      </c>
      <c r="E14" s="275">
        <v>0.219</v>
      </c>
      <c r="F14" s="276">
        <v>6.3E-2</v>
      </c>
      <c r="G14" s="276">
        <v>0.1</v>
      </c>
      <c r="H14" s="276">
        <v>0.2</v>
      </c>
      <c r="I14" s="276">
        <v>2.8</v>
      </c>
      <c r="J14" s="276">
        <v>3</v>
      </c>
      <c r="K14" s="276">
        <v>17.399999999999999</v>
      </c>
      <c r="L14" s="276">
        <v>126.2</v>
      </c>
      <c r="M14" s="276">
        <v>298.10000000000002</v>
      </c>
      <c r="N14" s="276">
        <v>386.12700000000001</v>
      </c>
      <c r="O14" s="276">
        <v>432.8</v>
      </c>
      <c r="P14" s="277">
        <v>463.7</v>
      </c>
      <c r="Q14" s="278">
        <v>463.7</v>
      </c>
      <c r="R14" s="275" t="s">
        <v>211</v>
      </c>
      <c r="S14" s="276" t="s">
        <v>212</v>
      </c>
      <c r="T14" s="276" t="s">
        <v>213</v>
      </c>
      <c r="U14" s="276" t="s">
        <v>214</v>
      </c>
      <c r="V14" s="276" t="s">
        <v>215</v>
      </c>
      <c r="W14" s="276" t="s">
        <v>216</v>
      </c>
      <c r="X14" s="276" t="s">
        <v>217</v>
      </c>
      <c r="Y14" s="276" t="s">
        <v>218</v>
      </c>
      <c r="Z14" s="276" t="s">
        <v>219</v>
      </c>
      <c r="AA14" s="276" t="s">
        <v>220</v>
      </c>
      <c r="AB14" s="276" t="s">
        <v>221</v>
      </c>
      <c r="AC14" s="288" t="s">
        <v>222</v>
      </c>
      <c r="AD14" s="374" t="s">
        <v>223</v>
      </c>
      <c r="AE14" s="275">
        <v>23</v>
      </c>
      <c r="AF14" s="276">
        <v>12.6</v>
      </c>
      <c r="AG14" s="276">
        <v>6.2</v>
      </c>
      <c r="AH14" s="276">
        <v>3.2</v>
      </c>
      <c r="AI14" s="276">
        <v>5.6</v>
      </c>
      <c r="AJ14" s="276">
        <v>5.2389999999999999</v>
      </c>
      <c r="AK14" s="276">
        <v>3.8</v>
      </c>
      <c r="AL14" s="276">
        <v>16.399999999999999</v>
      </c>
      <c r="AM14" s="276">
        <v>21.5</v>
      </c>
      <c r="AN14" s="276">
        <v>15.206</v>
      </c>
      <c r="AO14" s="276">
        <v>8.2140000000000004</v>
      </c>
      <c r="AP14" s="288">
        <v>1.1240000000000001</v>
      </c>
      <c r="AQ14" s="380">
        <v>1.1000000000000001</v>
      </c>
      <c r="AR14" s="320">
        <v>1.486</v>
      </c>
      <c r="AS14" s="291">
        <v>1.097</v>
      </c>
      <c r="AT14" s="346">
        <v>2.109</v>
      </c>
      <c r="AU14" s="346">
        <v>1.2</v>
      </c>
      <c r="AV14" s="346">
        <v>1</v>
      </c>
      <c r="AW14" s="346">
        <v>2.1</v>
      </c>
      <c r="AX14" s="346">
        <v>3.7</v>
      </c>
      <c r="AY14" s="346">
        <v>12.519</v>
      </c>
      <c r="AZ14" s="346">
        <v>27.972999999999999</v>
      </c>
      <c r="BA14" s="346">
        <v>33.4</v>
      </c>
      <c r="BB14" s="346">
        <v>45.3</v>
      </c>
      <c r="BC14" s="281">
        <v>4.6639999999999997</v>
      </c>
      <c r="BD14" s="391">
        <f>BC14</f>
        <v>4.6639999999999997</v>
      </c>
      <c r="BE14" s="391" t="s">
        <v>20</v>
      </c>
      <c r="BF14" s="385">
        <f t="shared" ref="BF14" si="0">BC14/BB14*100-100</f>
        <v>-89.70419426048565</v>
      </c>
      <c r="BG14" s="279">
        <f t="shared" ref="BG14" si="1">BC14/AP14*100-100</f>
        <v>314.94661921708183</v>
      </c>
    </row>
    <row r="15" spans="1:60" ht="40.5">
      <c r="A15" s="280" t="s">
        <v>224</v>
      </c>
      <c r="B15" s="272" t="s">
        <v>80</v>
      </c>
      <c r="C15" s="273">
        <v>292.39999999999998</v>
      </c>
      <c r="D15" s="292">
        <v>272.5</v>
      </c>
      <c r="E15" s="275">
        <v>12.3</v>
      </c>
      <c r="F15" s="276">
        <v>7.8</v>
      </c>
      <c r="G15" s="276">
        <v>5</v>
      </c>
      <c r="H15" s="276">
        <v>3.9</v>
      </c>
      <c r="I15" s="276">
        <v>8.6</v>
      </c>
      <c r="J15" s="276">
        <v>8.4</v>
      </c>
      <c r="K15" s="276">
        <v>3.8</v>
      </c>
      <c r="L15" s="276">
        <v>4.5</v>
      </c>
      <c r="M15" s="276">
        <v>2.6</v>
      </c>
      <c r="N15" s="276">
        <v>21.100999999999999</v>
      </c>
      <c r="O15" s="276">
        <v>143.80000000000001</v>
      </c>
      <c r="P15" s="277">
        <v>136.4</v>
      </c>
      <c r="Q15" s="293">
        <v>348.8</v>
      </c>
      <c r="R15" s="275">
        <v>63.4</v>
      </c>
      <c r="S15" s="276">
        <v>37.299999999999997</v>
      </c>
      <c r="T15" s="276">
        <v>27</v>
      </c>
      <c r="U15" s="276">
        <v>40.5</v>
      </c>
      <c r="V15" s="276">
        <v>66.7</v>
      </c>
      <c r="W15" s="276">
        <v>141</v>
      </c>
      <c r="X15" s="276">
        <v>144.9</v>
      </c>
      <c r="Y15" s="276">
        <v>104.8</v>
      </c>
      <c r="Z15" s="276">
        <v>79.599999999999994</v>
      </c>
      <c r="AA15" s="276">
        <v>200.06226899999999</v>
      </c>
      <c r="AB15" s="276">
        <v>577.1</v>
      </c>
      <c r="AC15" s="277">
        <v>863.4</v>
      </c>
      <c r="AD15" s="294">
        <v>2345.9550129999998</v>
      </c>
      <c r="AE15" s="275">
        <v>703.6</v>
      </c>
      <c r="AF15" s="276">
        <v>703.5</v>
      </c>
      <c r="AG15" s="276">
        <v>395.755743</v>
      </c>
      <c r="AH15" s="276">
        <v>263.60000000000002</v>
      </c>
      <c r="AI15" s="276">
        <v>243.769961</v>
      </c>
      <c r="AJ15" s="276">
        <v>174.9</v>
      </c>
      <c r="AK15" s="276">
        <v>101.5</v>
      </c>
      <c r="AL15" s="276">
        <v>67.7</v>
      </c>
      <c r="AM15" s="276">
        <v>76.2</v>
      </c>
      <c r="AN15" s="276">
        <v>489.48828900000001</v>
      </c>
      <c r="AO15" s="276">
        <v>1238.9433610000001</v>
      </c>
      <c r="AP15" s="277">
        <v>1251.6996670000001</v>
      </c>
      <c r="AQ15" s="378">
        <v>5704.7</v>
      </c>
      <c r="AR15" s="275">
        <v>920.2</v>
      </c>
      <c r="AS15" s="276">
        <v>715.9</v>
      </c>
      <c r="AT15" s="276">
        <v>429.6</v>
      </c>
      <c r="AU15" s="276">
        <v>316.46792399999998</v>
      </c>
      <c r="AV15" s="276">
        <v>90.56</v>
      </c>
      <c r="AW15" s="276">
        <v>269.42062600000003</v>
      </c>
      <c r="AX15" s="276">
        <v>328.26041800000002</v>
      </c>
      <c r="AY15" s="276">
        <v>171</v>
      </c>
      <c r="AZ15" s="276">
        <v>104.4</v>
      </c>
      <c r="BA15" s="276">
        <v>148.912184</v>
      </c>
      <c r="BB15" s="276">
        <v>184.542475</v>
      </c>
      <c r="BC15" s="279">
        <v>302.67012199999999</v>
      </c>
      <c r="BD15" s="390">
        <v>3980.104405</v>
      </c>
      <c r="BE15" s="390">
        <v>204.7</v>
      </c>
      <c r="BF15" s="385">
        <f>BE15/BC15*100-100</f>
        <v>-32.368613509859429</v>
      </c>
      <c r="BG15" s="279">
        <f>BE15/AR15*100-100</f>
        <v>-77.754835905237996</v>
      </c>
    </row>
    <row r="16" spans="1:60" ht="18.75" customHeight="1">
      <c r="A16" s="280" t="s">
        <v>225</v>
      </c>
      <c r="B16" s="295" t="s">
        <v>19</v>
      </c>
      <c r="C16" s="294">
        <v>142.5</v>
      </c>
      <c r="D16" s="292">
        <v>124</v>
      </c>
      <c r="E16" s="296">
        <v>203</v>
      </c>
      <c r="F16" s="297">
        <v>135.4</v>
      </c>
      <c r="G16" s="297">
        <v>88.4</v>
      </c>
      <c r="H16" s="297">
        <v>71.599999999999994</v>
      </c>
      <c r="I16" s="297">
        <v>66.7</v>
      </c>
      <c r="J16" s="297">
        <v>71.7</v>
      </c>
      <c r="K16" s="297">
        <v>72.900000000000006</v>
      </c>
      <c r="L16" s="297">
        <v>75.2</v>
      </c>
      <c r="M16" s="297">
        <v>84.7</v>
      </c>
      <c r="N16" s="297">
        <v>218.4</v>
      </c>
      <c r="O16" s="297">
        <v>311.7</v>
      </c>
      <c r="P16" s="298">
        <v>335.3</v>
      </c>
      <c r="Q16" s="293">
        <v>144.6</v>
      </c>
      <c r="R16" s="296">
        <v>354.2</v>
      </c>
      <c r="S16" s="297">
        <v>326.39999999999998</v>
      </c>
      <c r="T16" s="297">
        <v>273.89999999999998</v>
      </c>
      <c r="U16" s="297">
        <v>335.2</v>
      </c>
      <c r="V16" s="297">
        <v>267.60000000000002</v>
      </c>
      <c r="W16" s="297">
        <v>205.2</v>
      </c>
      <c r="X16" s="297">
        <v>212.8</v>
      </c>
      <c r="Y16" s="297">
        <v>190.9</v>
      </c>
      <c r="Z16" s="297">
        <v>143.80000000000001</v>
      </c>
      <c r="AA16" s="297">
        <v>321.3</v>
      </c>
      <c r="AB16" s="297">
        <v>771.5</v>
      </c>
      <c r="AC16" s="298">
        <v>1090.9000000000001</v>
      </c>
      <c r="AD16" s="294">
        <f>AVERAGE(R16:AC16)</f>
        <v>374.47500000000008</v>
      </c>
      <c r="AE16" s="296">
        <v>1319.5</v>
      </c>
      <c r="AF16" s="297">
        <v>1356</v>
      </c>
      <c r="AG16" s="297">
        <v>1196.5999999999999</v>
      </c>
      <c r="AH16" s="297">
        <v>825.1</v>
      </c>
      <c r="AI16" s="297">
        <v>414.5</v>
      </c>
      <c r="AJ16" s="297">
        <v>217.6</v>
      </c>
      <c r="AK16" s="297">
        <v>171.5</v>
      </c>
      <c r="AL16" s="297">
        <v>142</v>
      </c>
      <c r="AM16" s="297">
        <v>124.4</v>
      </c>
      <c r="AN16" s="297">
        <v>566.79999999999995</v>
      </c>
      <c r="AO16" s="297">
        <v>1104.5</v>
      </c>
      <c r="AP16" s="298">
        <v>1364.5</v>
      </c>
      <c r="AQ16" s="381">
        <v>733.6</v>
      </c>
      <c r="AR16" s="296">
        <v>1521.2</v>
      </c>
      <c r="AS16" s="297">
        <v>1571.2</v>
      </c>
      <c r="AT16" s="297">
        <v>1265.9000000000001</v>
      </c>
      <c r="AU16" s="297">
        <v>756</v>
      </c>
      <c r="AV16" s="297">
        <v>411.9</v>
      </c>
      <c r="AW16" s="297">
        <v>164.9</v>
      </c>
      <c r="AX16" s="297">
        <v>145.9</v>
      </c>
      <c r="AY16" s="297">
        <v>153.9</v>
      </c>
      <c r="AZ16" s="297">
        <v>149.6</v>
      </c>
      <c r="BA16" s="297">
        <v>341.6</v>
      </c>
      <c r="BB16" s="297">
        <v>540.29999999999995</v>
      </c>
      <c r="BC16" s="279">
        <v>993.4</v>
      </c>
      <c r="BD16" s="390">
        <v>668</v>
      </c>
      <c r="BE16" s="390">
        <v>1164.4000000000001</v>
      </c>
      <c r="BF16" s="385">
        <f>BE16/BC16*100-100</f>
        <v>17.213609824843985</v>
      </c>
      <c r="BG16" s="279">
        <f>BE16/AR16*100-100</f>
        <v>-23.455166973442019</v>
      </c>
    </row>
    <row r="17" spans="1:59" ht="25.5">
      <c r="A17" s="280" t="s">
        <v>25</v>
      </c>
      <c r="B17" s="272" t="s">
        <v>19</v>
      </c>
      <c r="C17" s="299">
        <v>966.8</v>
      </c>
      <c r="D17" s="300">
        <v>1124.9000000000001</v>
      </c>
      <c r="E17" s="284">
        <v>1154</v>
      </c>
      <c r="F17" s="285">
        <v>1128</v>
      </c>
      <c r="G17" s="285">
        <v>1252</v>
      </c>
      <c r="H17" s="285">
        <v>1150</v>
      </c>
      <c r="I17" s="285">
        <v>1161</v>
      </c>
      <c r="J17" s="285">
        <v>1145</v>
      </c>
      <c r="K17" s="285">
        <v>1201</v>
      </c>
      <c r="L17" s="285">
        <v>1185</v>
      </c>
      <c r="M17" s="285">
        <v>1154</v>
      </c>
      <c r="N17" s="285">
        <v>1199</v>
      </c>
      <c r="O17" s="285">
        <v>1182</v>
      </c>
      <c r="P17" s="286">
        <v>1232</v>
      </c>
      <c r="Q17" s="301">
        <v>1178.5999999999999</v>
      </c>
      <c r="R17" s="284">
        <v>1252</v>
      </c>
      <c r="S17" s="285">
        <v>1206</v>
      </c>
      <c r="T17" s="285">
        <v>1288</v>
      </c>
      <c r="U17" s="285">
        <v>1196</v>
      </c>
      <c r="V17" s="285">
        <v>1219</v>
      </c>
      <c r="W17" s="285">
        <v>1221</v>
      </c>
      <c r="X17" s="285">
        <v>1270</v>
      </c>
      <c r="Y17" s="285">
        <v>1260</v>
      </c>
      <c r="Z17" s="285">
        <v>1378</v>
      </c>
      <c r="AA17" s="285">
        <v>1373</v>
      </c>
      <c r="AB17" s="285">
        <v>1357</v>
      </c>
      <c r="AC17" s="286">
        <v>1444</v>
      </c>
      <c r="AD17" s="375">
        <v>1289</v>
      </c>
      <c r="AE17" s="284">
        <v>1516</v>
      </c>
      <c r="AF17" s="285">
        <v>1509</v>
      </c>
      <c r="AG17" s="285">
        <v>1566</v>
      </c>
      <c r="AH17" s="285">
        <v>1472</v>
      </c>
      <c r="AI17" s="285">
        <v>1498</v>
      </c>
      <c r="AJ17" s="285">
        <v>1547</v>
      </c>
      <c r="AK17" s="285">
        <v>1740</v>
      </c>
      <c r="AL17" s="285">
        <v>1741</v>
      </c>
      <c r="AM17" s="285">
        <v>1793</v>
      </c>
      <c r="AN17" s="285">
        <v>1884</v>
      </c>
      <c r="AO17" s="285">
        <v>1873</v>
      </c>
      <c r="AP17" s="286">
        <v>1997</v>
      </c>
      <c r="AQ17" s="379">
        <v>1678</v>
      </c>
      <c r="AR17" s="284">
        <v>2015</v>
      </c>
      <c r="AS17" s="285">
        <v>1923</v>
      </c>
      <c r="AT17" s="285">
        <v>2028</v>
      </c>
      <c r="AU17" s="285">
        <v>1904</v>
      </c>
      <c r="AV17" s="285">
        <v>1966</v>
      </c>
      <c r="AW17" s="285">
        <v>1921</v>
      </c>
      <c r="AX17" s="285">
        <v>2040</v>
      </c>
      <c r="AY17" s="285">
        <v>2058</v>
      </c>
      <c r="AZ17" s="285">
        <v>2033</v>
      </c>
      <c r="BA17" s="285">
        <v>2137</v>
      </c>
      <c r="BB17" s="285">
        <v>2174</v>
      </c>
      <c r="BC17" s="286">
        <v>2331</v>
      </c>
      <c r="BD17" s="379">
        <v>2044</v>
      </c>
      <c r="BE17" s="379">
        <v>2483</v>
      </c>
      <c r="BF17" s="385">
        <f>BE17/BC17*100-100</f>
        <v>6.5208065208065165</v>
      </c>
      <c r="BG17" s="279">
        <f>BE17/AR17*100-100</f>
        <v>23.225806451612897</v>
      </c>
    </row>
    <row r="18" spans="1:59">
      <c r="A18" s="280" t="s">
        <v>226</v>
      </c>
      <c r="B18" s="272" t="s">
        <v>19</v>
      </c>
      <c r="C18" s="299">
        <v>1095</v>
      </c>
      <c r="D18" s="302">
        <v>1176</v>
      </c>
      <c r="E18" s="284">
        <v>1176</v>
      </c>
      <c r="F18" s="285">
        <v>1176</v>
      </c>
      <c r="G18" s="285">
        <v>1176</v>
      </c>
      <c r="H18" s="285">
        <v>1176</v>
      </c>
      <c r="I18" s="285">
        <v>1176</v>
      </c>
      <c r="J18" s="285">
        <v>1176</v>
      </c>
      <c r="K18" s="285">
        <v>1176</v>
      </c>
      <c r="L18" s="285">
        <v>1176</v>
      </c>
      <c r="M18" s="285">
        <v>1176</v>
      </c>
      <c r="N18" s="285">
        <v>1176</v>
      </c>
      <c r="O18" s="285">
        <v>1176</v>
      </c>
      <c r="P18" s="286">
        <v>1176</v>
      </c>
      <c r="Q18" s="287">
        <v>1176</v>
      </c>
      <c r="R18" s="284">
        <v>1176</v>
      </c>
      <c r="S18" s="285">
        <v>1176</v>
      </c>
      <c r="T18" s="285">
        <v>1176</v>
      </c>
      <c r="U18" s="285">
        <v>1176</v>
      </c>
      <c r="V18" s="285">
        <v>1176</v>
      </c>
      <c r="W18" s="285">
        <v>1176</v>
      </c>
      <c r="X18" s="285">
        <v>1176</v>
      </c>
      <c r="Y18" s="285">
        <v>1176</v>
      </c>
      <c r="Z18" s="285">
        <v>1330</v>
      </c>
      <c r="AA18" s="285">
        <v>1330</v>
      </c>
      <c r="AB18" s="285">
        <v>1330</v>
      </c>
      <c r="AC18" s="286">
        <v>1330</v>
      </c>
      <c r="AD18" s="282">
        <v>1330</v>
      </c>
      <c r="AE18" s="284">
        <v>1330</v>
      </c>
      <c r="AF18" s="285">
        <v>1330</v>
      </c>
      <c r="AG18" s="285">
        <v>1330</v>
      </c>
      <c r="AH18" s="285">
        <v>1330</v>
      </c>
      <c r="AI18" s="285">
        <v>1399</v>
      </c>
      <c r="AJ18" s="285">
        <v>1399</v>
      </c>
      <c r="AK18" s="285">
        <v>1399</v>
      </c>
      <c r="AL18" s="285">
        <v>1399</v>
      </c>
      <c r="AM18" s="285">
        <v>1399</v>
      </c>
      <c r="AN18" s="285">
        <v>1399</v>
      </c>
      <c r="AO18" s="285">
        <v>1399</v>
      </c>
      <c r="AP18" s="286">
        <v>1544</v>
      </c>
      <c r="AQ18" s="379">
        <v>1544</v>
      </c>
      <c r="AR18" s="284">
        <v>1544</v>
      </c>
      <c r="AS18" s="285">
        <v>1544</v>
      </c>
      <c r="AT18" s="285">
        <v>1544</v>
      </c>
      <c r="AU18" s="285">
        <v>1544</v>
      </c>
      <c r="AV18" s="285">
        <v>1624</v>
      </c>
      <c r="AW18" s="285">
        <v>1624</v>
      </c>
      <c r="AX18" s="285">
        <v>1624</v>
      </c>
      <c r="AY18" s="285">
        <v>1624</v>
      </c>
      <c r="AZ18" s="285">
        <v>1624</v>
      </c>
      <c r="BA18" s="285">
        <v>1624</v>
      </c>
      <c r="BB18" s="285">
        <v>1624</v>
      </c>
      <c r="BC18" s="286">
        <v>1700</v>
      </c>
      <c r="BD18" s="379">
        <f>BC18</f>
        <v>1700</v>
      </c>
      <c r="BE18" s="379">
        <v>1700</v>
      </c>
      <c r="BF18" s="385">
        <f>BE18/BC18*100-100</f>
        <v>0</v>
      </c>
      <c r="BG18" s="279">
        <f>BE18/AR18*100-100</f>
        <v>10.103626943005168</v>
      </c>
    </row>
    <row r="19" spans="1:59" ht="15.75" thickBot="1">
      <c r="A19" s="303" t="s">
        <v>26</v>
      </c>
      <c r="B19" s="304" t="s">
        <v>19</v>
      </c>
      <c r="C19" s="305">
        <v>1134</v>
      </c>
      <c r="D19" s="306">
        <v>1218</v>
      </c>
      <c r="E19" s="307">
        <v>1218</v>
      </c>
      <c r="F19" s="308">
        <v>1218</v>
      </c>
      <c r="G19" s="308">
        <v>1218</v>
      </c>
      <c r="H19" s="308">
        <v>1218</v>
      </c>
      <c r="I19" s="308">
        <v>1218</v>
      </c>
      <c r="J19" s="308">
        <v>1218</v>
      </c>
      <c r="K19" s="308">
        <v>1218</v>
      </c>
      <c r="L19" s="308">
        <v>1218</v>
      </c>
      <c r="M19" s="308">
        <v>1218</v>
      </c>
      <c r="N19" s="308">
        <v>1218</v>
      </c>
      <c r="O19" s="308">
        <v>1218</v>
      </c>
      <c r="P19" s="309">
        <v>1218</v>
      </c>
      <c r="Q19" s="310">
        <v>1218</v>
      </c>
      <c r="R19" s="307">
        <v>1218</v>
      </c>
      <c r="S19" s="308">
        <v>1218</v>
      </c>
      <c r="T19" s="308">
        <v>1218</v>
      </c>
      <c r="U19" s="308">
        <v>1218</v>
      </c>
      <c r="V19" s="308">
        <v>1218</v>
      </c>
      <c r="W19" s="308">
        <v>1218</v>
      </c>
      <c r="X19" s="308">
        <v>1218</v>
      </c>
      <c r="Y19" s="308">
        <v>1218</v>
      </c>
      <c r="Z19" s="308">
        <v>1378</v>
      </c>
      <c r="AA19" s="308">
        <v>1378</v>
      </c>
      <c r="AB19" s="308">
        <v>1378</v>
      </c>
      <c r="AC19" s="309">
        <v>1378</v>
      </c>
      <c r="AD19" s="376">
        <v>1378</v>
      </c>
      <c r="AE19" s="307">
        <v>1378</v>
      </c>
      <c r="AF19" s="308">
        <v>1378</v>
      </c>
      <c r="AG19" s="308">
        <v>1378</v>
      </c>
      <c r="AH19" s="308">
        <v>1378</v>
      </c>
      <c r="AI19" s="308">
        <v>1450</v>
      </c>
      <c r="AJ19" s="308">
        <v>1450</v>
      </c>
      <c r="AK19" s="308">
        <v>1450</v>
      </c>
      <c r="AL19" s="308">
        <v>1450</v>
      </c>
      <c r="AM19" s="308">
        <v>1450</v>
      </c>
      <c r="AN19" s="308">
        <v>1450</v>
      </c>
      <c r="AO19" s="308">
        <v>1450</v>
      </c>
      <c r="AP19" s="309">
        <v>1600</v>
      </c>
      <c r="AQ19" s="382">
        <v>1600</v>
      </c>
      <c r="AR19" s="307">
        <v>3200</v>
      </c>
      <c r="AS19" s="308">
        <v>3200</v>
      </c>
      <c r="AT19" s="308">
        <v>3200</v>
      </c>
      <c r="AU19" s="308">
        <v>3200</v>
      </c>
      <c r="AV19" s="308">
        <v>3200</v>
      </c>
      <c r="AW19" s="308">
        <v>3200</v>
      </c>
      <c r="AX19" s="308">
        <v>3200</v>
      </c>
      <c r="AY19" s="308">
        <v>3200</v>
      </c>
      <c r="AZ19" s="308">
        <v>3200</v>
      </c>
      <c r="BA19" s="308">
        <v>3200</v>
      </c>
      <c r="BB19" s="308">
        <v>3200</v>
      </c>
      <c r="BC19" s="309">
        <v>3200</v>
      </c>
      <c r="BD19" s="382">
        <f>BC19</f>
        <v>3200</v>
      </c>
      <c r="BE19" s="382">
        <v>3723</v>
      </c>
      <c r="BF19" s="387">
        <f>BE19/BC19*100-100</f>
        <v>16.343749999999986</v>
      </c>
      <c r="BG19" s="311">
        <f>BE19/AR19*100-100</f>
        <v>16.343749999999986</v>
      </c>
    </row>
    <row r="20" spans="1:59" ht="3" customHeight="1">
      <c r="A20" s="312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</row>
    <row r="21" spans="1:59">
      <c r="A21" s="443" t="s">
        <v>27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9"/>
      <c r="AO21" s="409"/>
      <c r="AP21" s="409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409"/>
      <c r="BB21" s="409"/>
      <c r="BC21" s="409"/>
      <c r="BD21" s="409"/>
      <c r="BE21" s="409"/>
      <c r="BF21" s="410"/>
      <c r="BG21" s="410"/>
    </row>
    <row r="22" spans="1:59" ht="4.5" customHeight="1">
      <c r="A22" s="41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  <c r="BG22" s="410"/>
    </row>
    <row r="23" spans="1:59" ht="21.75">
      <c r="A23" s="444" t="s">
        <v>227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392"/>
      <c r="BD23" s="411"/>
      <c r="BE23" s="411"/>
      <c r="BF23" s="410"/>
      <c r="BG23" s="410"/>
    </row>
    <row r="24" spans="1:59" ht="15.75">
      <c r="A24" s="445" t="s">
        <v>228</v>
      </c>
      <c r="B24" s="445"/>
      <c r="C24" s="445"/>
      <c r="D24" s="445"/>
      <c r="E24" s="445"/>
      <c r="F24" s="445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408"/>
      <c r="BG24" s="408"/>
    </row>
    <row r="25" spans="1:59" ht="15.75">
      <c r="A25" s="445" t="s">
        <v>229</v>
      </c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7"/>
      <c r="AN25" s="447"/>
      <c r="AO25" s="447"/>
      <c r="AP25" s="447"/>
      <c r="AQ25" s="447"/>
      <c r="AR25" s="447"/>
      <c r="AS25" s="447"/>
      <c r="AT25" s="447"/>
      <c r="AU25" s="447"/>
      <c r="AV25" s="447"/>
      <c r="AW25" s="447"/>
      <c r="AX25" s="447"/>
      <c r="AY25" s="447"/>
      <c r="AZ25" s="447"/>
      <c r="BA25" s="447"/>
      <c r="BB25" s="447"/>
      <c r="BC25" s="447"/>
      <c r="BD25" s="447"/>
      <c r="BE25" s="447"/>
      <c r="BF25" s="447"/>
      <c r="BG25" s="447"/>
    </row>
    <row r="26" spans="1:59" ht="15.75">
      <c r="A26" s="446" t="s">
        <v>230</v>
      </c>
      <c r="B26" s="445"/>
      <c r="C26" s="445"/>
      <c r="D26" s="445"/>
      <c r="E26" s="445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408"/>
      <c r="BG26" s="408"/>
    </row>
    <row r="27" spans="1:59" ht="15.75">
      <c r="A27" s="441" t="s">
        <v>231</v>
      </c>
      <c r="B27" s="442"/>
      <c r="C27" s="442"/>
      <c r="D27" s="442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0"/>
      <c r="BD27" s="410"/>
      <c r="BE27" s="410"/>
      <c r="BF27" s="410"/>
      <c r="BG27" s="410"/>
    </row>
    <row r="28" spans="1:59" ht="15.75">
      <c r="A28" s="314" t="s">
        <v>232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</row>
    <row r="29" spans="1:59" ht="15.75">
      <c r="A29" s="315" t="s">
        <v>268</v>
      </c>
    </row>
  </sheetData>
  <mergeCells count="20">
    <mergeCell ref="A1:BG1"/>
    <mergeCell ref="BF2:BG2"/>
    <mergeCell ref="A2:A3"/>
    <mergeCell ref="B2:B3"/>
    <mergeCell ref="C2:C3"/>
    <mergeCell ref="D2:D3"/>
    <mergeCell ref="E2:P2"/>
    <mergeCell ref="Q2:Q3"/>
    <mergeCell ref="AR2:BC2"/>
    <mergeCell ref="BD2:BD3"/>
    <mergeCell ref="R2:AC2"/>
    <mergeCell ref="AD2:AD3"/>
    <mergeCell ref="AE2:AP2"/>
    <mergeCell ref="AQ2:AQ3"/>
    <mergeCell ref="A27:D27"/>
    <mergeCell ref="A21:S21"/>
    <mergeCell ref="A23:S23"/>
    <mergeCell ref="A24:F24"/>
    <mergeCell ref="A26:E26"/>
    <mergeCell ref="A25:BG25"/>
  </mergeCells>
  <pageMargins left="0.51181102362204722" right="0.51181102362204722" top="0.78740157480314965" bottom="0.35433070866141736" header="0.51181102362204722" footer="0.47244094488188981"/>
  <pageSetup paperSize="9" scale="61" orientation="landscape" r:id="rId1"/>
  <headerFooter>
    <oddHeader>&amp;L&amp;"-,звичайний"&amp;12&amp;K8CBA97Макроекономічний та монетарний огляд  &amp;R&amp;"-,звичайний"&amp;12&amp;K8CBA97Січень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A731"/>
  <sheetViews>
    <sheetView showGridLines="0" zoomScale="86" zoomScaleNormal="86" zoomScaleSheetLayoutView="50" zoomScalePageLayoutView="85" workbookViewId="0">
      <selection activeCell="BF19" sqref="BF19"/>
    </sheetView>
  </sheetViews>
  <sheetFormatPr defaultColWidth="9.425781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5703125" style="20" hidden="1" customWidth="1" outlineLevel="1"/>
    <col min="27" max="27" width="6.5703125" style="20" customWidth="1" collapsed="1"/>
    <col min="28" max="28" width="5.5703125" style="20" hidden="1" customWidth="1" outlineLevel="1"/>
    <col min="29" max="33" width="6.5703125" style="20" hidden="1" customWidth="1" outlineLevel="1"/>
    <col min="34" max="34" width="6.85546875" style="39" hidden="1" customWidth="1" outlineLevel="1"/>
    <col min="35" max="36" width="6.5703125" style="39" hidden="1" customWidth="1" outlineLevel="1"/>
    <col min="37" max="37" width="6.42578125" style="20" hidden="1" customWidth="1" outlineLevel="1"/>
    <col min="38" max="38" width="6.42578125" style="32" hidden="1" customWidth="1" outlineLevel="1"/>
    <col min="39" max="39" width="6.42578125" style="32" customWidth="1" collapsed="1"/>
    <col min="40" max="41" width="6.42578125" style="32" customWidth="1"/>
    <col min="42" max="42" width="6.42578125" style="20" customWidth="1"/>
    <col min="43" max="43" width="6.42578125" style="32" customWidth="1"/>
    <col min="44" max="46" width="6.42578125" style="20" customWidth="1"/>
    <col min="47" max="47" width="6.140625" style="20" customWidth="1"/>
    <col min="48" max="49" width="6.28515625" style="20" customWidth="1"/>
    <col min="50" max="50" width="5.85546875" style="20" customWidth="1"/>
    <col min="51" max="51" width="6.5703125" style="20" customWidth="1"/>
    <col min="52" max="52" width="7.85546875" style="20" customWidth="1"/>
    <col min="53" max="53" width="9.42578125" style="20"/>
    <col min="54" max="54" width="9.5703125" style="20" bestFit="1" customWidth="1"/>
    <col min="55" max="16384" width="9.42578125" style="20"/>
  </cols>
  <sheetData>
    <row r="1" spans="1:52" s="40" customFormat="1" ht="25.35" customHeight="1">
      <c r="A1" s="41"/>
      <c r="B1" s="166" t="s">
        <v>110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</row>
    <row r="2" spans="1:52" s="40" customFormat="1" ht="9.75" customHeight="1">
      <c r="A2" s="41"/>
      <c r="B2" s="478" t="s">
        <v>233</v>
      </c>
      <c r="C2" s="481">
        <v>2013</v>
      </c>
      <c r="D2" s="484">
        <v>2014</v>
      </c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86"/>
      <c r="P2" s="474">
        <v>2015</v>
      </c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93"/>
      <c r="AB2" s="399">
        <v>2016</v>
      </c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68">
        <v>2016</v>
      </c>
      <c r="AN2" s="473">
        <v>2017</v>
      </c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68"/>
      <c r="AZ2" s="466">
        <v>2018</v>
      </c>
    </row>
    <row r="3" spans="1:52" s="40" customFormat="1" ht="11.25" customHeight="1">
      <c r="A3" s="41"/>
      <c r="B3" s="479"/>
      <c r="C3" s="482"/>
      <c r="D3" s="487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9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94"/>
      <c r="AB3" s="401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69"/>
      <c r="AN3" s="475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7"/>
      <c r="AZ3" s="467"/>
    </row>
    <row r="4" spans="1:52" s="40" customFormat="1" ht="23.25" customHeight="1">
      <c r="A4" s="41"/>
      <c r="B4" s="480"/>
      <c r="C4" s="483"/>
      <c r="D4" s="490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2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5"/>
      <c r="AB4" s="169" t="s">
        <v>234</v>
      </c>
      <c r="AC4" s="169" t="s">
        <v>235</v>
      </c>
      <c r="AD4" s="169" t="s">
        <v>236</v>
      </c>
      <c r="AE4" s="169" t="s">
        <v>237</v>
      </c>
      <c r="AF4" s="169" t="s">
        <v>238</v>
      </c>
      <c r="AG4" s="169" t="s">
        <v>239</v>
      </c>
      <c r="AH4" s="169" t="s">
        <v>240</v>
      </c>
      <c r="AI4" s="169" t="s">
        <v>241</v>
      </c>
      <c r="AJ4" s="169" t="s">
        <v>254</v>
      </c>
      <c r="AK4" s="169" t="s">
        <v>269</v>
      </c>
      <c r="AL4" s="169" t="s">
        <v>270</v>
      </c>
      <c r="AM4" s="470"/>
      <c r="AN4" s="169" t="s">
        <v>234</v>
      </c>
      <c r="AO4" s="169" t="s">
        <v>235</v>
      </c>
      <c r="AP4" s="169" t="s">
        <v>236</v>
      </c>
      <c r="AQ4" s="169" t="s">
        <v>237</v>
      </c>
      <c r="AR4" s="169" t="s">
        <v>238</v>
      </c>
      <c r="AS4" s="169" t="s">
        <v>239</v>
      </c>
      <c r="AT4" s="169" t="s">
        <v>240</v>
      </c>
      <c r="AU4" s="169" t="s">
        <v>241</v>
      </c>
      <c r="AV4" s="169" t="s">
        <v>242</v>
      </c>
      <c r="AW4" s="169" t="s">
        <v>243</v>
      </c>
      <c r="AX4" s="169" t="s">
        <v>244</v>
      </c>
      <c r="AY4" s="169" t="s">
        <v>245</v>
      </c>
      <c r="AZ4" s="403" t="s">
        <v>234</v>
      </c>
    </row>
    <row r="5" spans="1:52" s="40" customFormat="1" ht="12.75">
      <c r="A5" s="41"/>
      <c r="B5" s="135" t="s">
        <v>108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21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  <c r="AU5" s="218">
        <v>527.58890790723001</v>
      </c>
      <c r="AV5" s="218">
        <v>585.75782100911988</v>
      </c>
      <c r="AW5" s="218">
        <v>647.46871319503998</v>
      </c>
      <c r="AX5" s="218">
        <v>724.47147537514024</v>
      </c>
      <c r="AY5" s="218">
        <v>793.26504348875994</v>
      </c>
      <c r="AZ5" s="218">
        <v>55.186589414379995</v>
      </c>
    </row>
    <row r="6" spans="1:52" s="40" customFormat="1" ht="12.75" customHeight="1">
      <c r="A6" s="41"/>
      <c r="B6" s="98" t="s">
        <v>111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  <c r="AU6" s="185">
        <v>403.61262324136999</v>
      </c>
      <c r="AV6" s="185">
        <v>454.73951106369003</v>
      </c>
      <c r="AW6" s="185">
        <v>506.37110658782001</v>
      </c>
      <c r="AX6" s="185">
        <v>570.93326458726006</v>
      </c>
      <c r="AY6" s="185">
        <v>627.15368617780996</v>
      </c>
      <c r="AZ6" s="185">
        <v>50.3912762251</v>
      </c>
    </row>
    <row r="7" spans="1:52" s="40" customFormat="1" ht="12.75">
      <c r="A7" s="41"/>
      <c r="B7" s="99" t="s">
        <v>107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22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  <c r="AU7" s="190">
        <v>47.308311309280015</v>
      </c>
      <c r="AV7" s="190">
        <v>53.613757865609998</v>
      </c>
      <c r="AW7" s="190">
        <v>60.063993437969991</v>
      </c>
      <c r="AX7" s="190">
        <v>66.652297439759991</v>
      </c>
      <c r="AY7" s="190">
        <v>75.033403662669997</v>
      </c>
      <c r="AZ7" s="190">
        <v>5.8630909168299992</v>
      </c>
    </row>
    <row r="8" spans="1:52" s="40" customFormat="1" ht="12.75">
      <c r="A8" s="41"/>
      <c r="B8" s="99" t="s">
        <v>106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22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  <c r="AU8" s="190">
        <v>47.351681021299989</v>
      </c>
      <c r="AV8" s="190">
        <v>48.276804458979996</v>
      </c>
      <c r="AW8" s="190">
        <v>49.620082806509998</v>
      </c>
      <c r="AX8" s="190">
        <v>64.187250693199999</v>
      </c>
      <c r="AY8" s="190">
        <v>66.911934731060001</v>
      </c>
      <c r="AZ8" s="190">
        <v>1.5264947602300001</v>
      </c>
    </row>
    <row r="9" spans="1:52" s="40" customFormat="1" ht="12.75">
      <c r="A9" s="41"/>
      <c r="B9" s="99" t="s">
        <v>279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22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  <c r="AU9" s="190">
        <v>196.95770246837</v>
      </c>
      <c r="AV9" s="190">
        <v>223.93546451104001</v>
      </c>
      <c r="AW9" s="190">
        <v>253.38470442662998</v>
      </c>
      <c r="AX9" s="190">
        <v>283.10959472155008</v>
      </c>
      <c r="AY9" s="190">
        <v>313.98059446526997</v>
      </c>
      <c r="AZ9" s="190">
        <v>31.013267454529998</v>
      </c>
    </row>
    <row r="10" spans="1:52" s="40" customFormat="1" ht="12.75">
      <c r="A10" s="41"/>
      <c r="B10" s="246" t="s">
        <v>105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23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  <c r="AU10" s="190">
        <v>-77.897674399070013</v>
      </c>
      <c r="AV10" s="190">
        <v>-87.569390425070011</v>
      </c>
      <c r="AW10" s="190">
        <v>-97.299270093740006</v>
      </c>
      <c r="AX10" s="190">
        <v>-108.72078088328</v>
      </c>
      <c r="AY10" s="190">
        <v>-120.060592431</v>
      </c>
      <c r="AZ10" s="190">
        <v>-12.005630465919999</v>
      </c>
    </row>
    <row r="11" spans="1:52" s="40" customFormat="1" ht="12.75">
      <c r="A11" s="41"/>
      <c r="B11" s="99" t="s">
        <v>104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22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U11" s="190">
        <v>68.056908260529994</v>
      </c>
      <c r="AV11" s="190">
        <v>78.223278526160001</v>
      </c>
      <c r="AW11" s="190">
        <v>88.214573152249997</v>
      </c>
      <c r="AX11" s="190">
        <v>98.88961701847002</v>
      </c>
      <c r="AY11" s="190">
        <v>108.29346153878001</v>
      </c>
      <c r="AZ11" s="190">
        <v>8.2156447296799993</v>
      </c>
    </row>
    <row r="12" spans="1:52" s="40" customFormat="1" ht="12.75">
      <c r="A12" s="41"/>
      <c r="B12" s="98" t="s">
        <v>103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  <c r="AU12" s="185">
        <v>88.620708005949993</v>
      </c>
      <c r="AV12" s="185">
        <v>95.003676270290001</v>
      </c>
      <c r="AW12" s="185">
        <v>104.58938300214001</v>
      </c>
      <c r="AX12" s="185">
        <v>116.39739681287999</v>
      </c>
      <c r="AY12" s="185">
        <v>128.40228350524001</v>
      </c>
      <c r="AZ12" s="185">
        <v>4.2740212703900005</v>
      </c>
    </row>
    <row r="13" spans="1:52" s="40" customFormat="1" ht="12.75">
      <c r="A13" s="41"/>
      <c r="B13" s="98" t="s">
        <v>102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Z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22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  <c r="AU13" s="176">
        <f t="shared" si="1"/>
        <v>35.355576659910028</v>
      </c>
      <c r="AV13" s="176">
        <f t="shared" si="1"/>
        <v>36.014633675139848</v>
      </c>
      <c r="AW13" s="176">
        <f t="shared" si="1"/>
        <v>36.508223605079962</v>
      </c>
      <c r="AX13" s="176">
        <f t="shared" si="1"/>
        <v>37.140813975000199</v>
      </c>
      <c r="AY13" s="176">
        <f t="shared" si="1"/>
        <v>37.709073805709977</v>
      </c>
      <c r="AZ13" s="176">
        <f t="shared" si="1"/>
        <v>0.52129191888999404</v>
      </c>
    </row>
    <row r="14" spans="1:52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24"/>
      <c r="AO14" s="178"/>
      <c r="AP14" s="176"/>
    </row>
    <row r="15" spans="1:52" s="40" customFormat="1" ht="12.75">
      <c r="A15" s="41"/>
      <c r="B15" s="135" t="s">
        <v>101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25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  <c r="AU15" s="181">
        <v>489.07740181894002</v>
      </c>
      <c r="AV15" s="181">
        <v>571.09393023952009</v>
      </c>
      <c r="AW15" s="181">
        <v>646.24083754895003</v>
      </c>
      <c r="AX15" s="181">
        <v>719.92594525149002</v>
      </c>
      <c r="AY15" s="181">
        <v>839.24372757201013</v>
      </c>
      <c r="AZ15" s="181">
        <v>46.881005337110004</v>
      </c>
    </row>
    <row r="16" spans="1:52" s="40" customFormat="1" ht="12.75">
      <c r="A16" s="41"/>
      <c r="B16" s="31" t="s">
        <v>100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26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</row>
    <row r="17" spans="1:52" s="40" customFormat="1" ht="12.75">
      <c r="A17" s="41"/>
      <c r="B17" s="21" t="s">
        <v>99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22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  <c r="AU17" s="176">
        <v>84.626321192509991</v>
      </c>
      <c r="AV17" s="176">
        <v>108.86846167495</v>
      </c>
      <c r="AW17" s="176">
        <v>123.89785567278999</v>
      </c>
      <c r="AX17" s="176">
        <v>132.8360503177</v>
      </c>
      <c r="AY17" s="176">
        <v>142.44694814499999</v>
      </c>
      <c r="AZ17" s="176">
        <v>7.80292580343</v>
      </c>
    </row>
    <row r="18" spans="1:52" s="40" customFormat="1" ht="12.75">
      <c r="A18" s="41"/>
      <c r="B18" s="21" t="s">
        <v>98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22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  <c r="AU18" s="176">
        <v>38.825277386750003</v>
      </c>
      <c r="AV18" s="176">
        <v>45.30544694959999</v>
      </c>
      <c r="AW18" s="176">
        <v>51.425864649679987</v>
      </c>
      <c r="AX18" s="176">
        <v>59.695467614000009</v>
      </c>
      <c r="AY18" s="176">
        <v>74.346186379659997</v>
      </c>
      <c r="AZ18" s="176">
        <v>3.3559238506000004</v>
      </c>
    </row>
    <row r="19" spans="1:52" s="40" customFormat="1" ht="25.5">
      <c r="A19" s="41"/>
      <c r="B19" s="21" t="s">
        <v>97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22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  <c r="AU19" s="176">
        <v>48.969356307220004</v>
      </c>
      <c r="AV19" s="176">
        <v>56.741885948910003</v>
      </c>
      <c r="AW19" s="176">
        <v>64.131777410019993</v>
      </c>
      <c r="AX19" s="176">
        <v>72.685609493279998</v>
      </c>
      <c r="AY19" s="176">
        <v>87.844968228429991</v>
      </c>
      <c r="AZ19" s="176">
        <v>5.51623065205</v>
      </c>
    </row>
    <row r="20" spans="1:52" s="40" customFormat="1" ht="12.75">
      <c r="A20" s="41"/>
      <c r="B20" s="21" t="s">
        <v>246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22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  <c r="AU20" s="176">
        <v>22.703511663540002</v>
      </c>
      <c r="AV20" s="176">
        <v>26.870593001850001</v>
      </c>
      <c r="AW20" s="176">
        <v>30.900993450489999</v>
      </c>
      <c r="AX20" s="176">
        <v>36.204233731509994</v>
      </c>
      <c r="AY20" s="176">
        <v>47.000117637859994</v>
      </c>
      <c r="AZ20" s="176">
        <v>1.7200009178899995</v>
      </c>
    </row>
    <row r="21" spans="1:52" s="40" customFormat="1" ht="27.75" customHeight="1">
      <c r="A21" s="41"/>
      <c r="B21" s="21" t="s">
        <v>247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22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  <c r="AU21" s="176">
        <v>2.5637872278200007</v>
      </c>
      <c r="AV21" s="176">
        <v>2.7609200820200002</v>
      </c>
      <c r="AW21" s="176">
        <v>3.0819723200500002</v>
      </c>
      <c r="AX21" s="176">
        <v>3.5727500922700002</v>
      </c>
      <c r="AY21" s="176">
        <v>4.7399489292399997</v>
      </c>
      <c r="AZ21" s="176">
        <v>0.15640789756000001</v>
      </c>
    </row>
    <row r="22" spans="1:52" s="40" customFormat="1" ht="14.25" customHeight="1">
      <c r="A22" s="41"/>
      <c r="B22" s="21" t="s">
        <v>248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27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  <c r="AU22" s="188">
        <v>7.0990590800000001E-3</v>
      </c>
      <c r="AV22" s="188">
        <v>9.0595719000000005E-3</v>
      </c>
      <c r="AW22" s="188">
        <v>1.026486184E-2</v>
      </c>
      <c r="AX22" s="188">
        <v>1.140590245E-2</v>
      </c>
      <c r="AY22" s="188">
        <v>1.6948081920000004E-2</v>
      </c>
      <c r="AZ22" s="176">
        <v>0</v>
      </c>
    </row>
    <row r="23" spans="1:52" s="40" customFormat="1" ht="12.75">
      <c r="A23" s="41"/>
      <c r="B23" s="21" t="s">
        <v>96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22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  <c r="AU23" s="176">
        <v>6.8215437318500003</v>
      </c>
      <c r="AV23" s="176">
        <v>9.4817890793499977</v>
      </c>
      <c r="AW23" s="176">
        <v>11.519461698520001</v>
      </c>
      <c r="AX23" s="176">
        <v>13.16251238283</v>
      </c>
      <c r="AY23" s="176">
        <v>16.729118484259999</v>
      </c>
      <c r="AZ23" s="176">
        <v>0.36571605207999996</v>
      </c>
    </row>
    <row r="24" spans="1:52" s="40" customFormat="1" ht="12.75">
      <c r="A24" s="41"/>
      <c r="B24" s="21" t="s">
        <v>249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22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  <c r="AU24" s="176">
        <v>4.4571284965299993</v>
      </c>
      <c r="AV24" s="176">
        <v>4.9840606324100012</v>
      </c>
      <c r="AW24" s="176">
        <v>5.5150125966200001</v>
      </c>
      <c r="AX24" s="176">
        <v>6.1055334481900001</v>
      </c>
      <c r="AY24" s="176">
        <v>7.8980665749799996</v>
      </c>
      <c r="AZ24" s="176">
        <v>0.32818067606000001</v>
      </c>
    </row>
    <row r="25" spans="1:52" s="40" customFormat="1" ht="12.75">
      <c r="A25" s="41"/>
      <c r="B25" s="21" t="s">
        <v>95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22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  <c r="AU25" s="176">
        <v>24.810100308609996</v>
      </c>
      <c r="AV25" s="176">
        <v>28.253696429010002</v>
      </c>
      <c r="AW25" s="176">
        <v>31.520278193010004</v>
      </c>
      <c r="AX25" s="176">
        <v>35.215342434809997</v>
      </c>
      <c r="AY25" s="176">
        <v>41.140170050769996</v>
      </c>
      <c r="AZ25" s="176">
        <v>2.5466985754699998</v>
      </c>
    </row>
    <row r="26" spans="1:52" s="40" customFormat="1" ht="25.5" customHeight="1">
      <c r="A26" s="41"/>
      <c r="B26" s="21" t="s">
        <v>94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22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  <c r="AU26" s="176">
        <v>79.565604558940009</v>
      </c>
      <c r="AV26" s="176">
        <v>89.699797933010032</v>
      </c>
      <c r="AW26" s="176">
        <v>105.69089251439999</v>
      </c>
      <c r="AX26" s="176">
        <v>122.33748019612</v>
      </c>
      <c r="AY26" s="176">
        <v>144.47830856017001</v>
      </c>
      <c r="AZ26" s="176">
        <v>0.45060281047</v>
      </c>
    </row>
    <row r="27" spans="1:52" s="40" customFormat="1" ht="12.75" customHeight="1">
      <c r="A27" s="41"/>
      <c r="B27" s="21" t="s">
        <v>250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22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  <c r="AU27" s="176">
        <v>175.72767188608998</v>
      </c>
      <c r="AV27" s="176">
        <v>198.11821893651003</v>
      </c>
      <c r="AW27" s="176">
        <v>218.54646418153001</v>
      </c>
      <c r="AX27" s="176">
        <v>238.09955963833002</v>
      </c>
      <c r="AY27" s="176">
        <v>272.60294649972008</v>
      </c>
      <c r="AZ27" s="176">
        <v>24.638318101500001</v>
      </c>
    </row>
    <row r="28" spans="1:52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26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</row>
    <row r="29" spans="1:52" s="40" customFormat="1" ht="12.75">
      <c r="A29" s="41"/>
      <c r="B29" s="31" t="s">
        <v>93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26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</row>
    <row r="30" spans="1:52" s="40" customFormat="1" ht="12.75">
      <c r="A30" s="41"/>
      <c r="B30" s="21" t="s">
        <v>92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22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  <c r="AU30" s="176">
        <v>478.49028694681999</v>
      </c>
      <c r="AV30" s="176">
        <v>556.94954154920993</v>
      </c>
      <c r="AW30" s="176">
        <v>627.61045216929006</v>
      </c>
      <c r="AX30" s="176">
        <v>697.35076780158988</v>
      </c>
      <c r="AY30" s="176">
        <v>798.58193101348013</v>
      </c>
      <c r="AZ30" s="176">
        <v>46.816229136450005</v>
      </c>
    </row>
    <row r="31" spans="1:52" s="40" customFormat="1" ht="25.5">
      <c r="A31" s="41"/>
      <c r="B31" s="33" t="s">
        <v>91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22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  <c r="AU31" s="176">
        <v>67.943026085219998</v>
      </c>
      <c r="AV31" s="176">
        <v>89.137262467639999</v>
      </c>
      <c r="AW31" s="176">
        <v>101.35377573968</v>
      </c>
      <c r="AX31" s="176">
        <v>107.35647135881</v>
      </c>
      <c r="AY31" s="176">
        <v>111.48015370840001</v>
      </c>
      <c r="AZ31" s="176">
        <v>5.8123042727600005</v>
      </c>
    </row>
    <row r="32" spans="1:52" s="40" customFormat="1" ht="12.75">
      <c r="A32" s="41"/>
      <c r="B32" s="21" t="s">
        <v>90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23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  <c r="AU32" s="176">
        <v>10.587114872119999</v>
      </c>
      <c r="AV32" s="176">
        <v>14.14438869031</v>
      </c>
      <c r="AW32" s="176">
        <v>18.630385379660002</v>
      </c>
      <c r="AX32" s="176">
        <v>22.5751774499</v>
      </c>
      <c r="AY32" s="176">
        <v>40.661796558530014</v>
      </c>
      <c r="AZ32" s="176">
        <v>6.4776200660000005E-2</v>
      </c>
    </row>
    <row r="33" spans="1:52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26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</row>
    <row r="34" spans="1:52" s="40" customFormat="1" ht="12.75">
      <c r="A34" s="41"/>
      <c r="B34" s="135" t="s">
        <v>89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21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  <c r="AU34" s="359">
        <v>4.1192071080000399E-2</v>
      </c>
      <c r="AV34" s="171">
        <v>-0.31346660735000043</v>
      </c>
      <c r="AW34" s="359">
        <v>-0.17273898742000054</v>
      </c>
      <c r="AX34" s="359">
        <v>-0.97426816226000101</v>
      </c>
      <c r="AY34" s="359">
        <v>1.8709046390099993</v>
      </c>
      <c r="AZ34" s="359">
        <v>0.43499334592</v>
      </c>
    </row>
    <row r="35" spans="1:52" s="40" customFormat="1" ht="12.75">
      <c r="A35" s="41"/>
      <c r="B35" s="100"/>
      <c r="C35" s="182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  <c r="P35" s="183"/>
      <c r="Q35" s="183"/>
      <c r="R35" s="183"/>
      <c r="S35" s="183"/>
      <c r="T35" s="183"/>
      <c r="U35" s="185"/>
      <c r="V35" s="185"/>
      <c r="W35" s="185"/>
      <c r="X35" s="185"/>
      <c r="Y35" s="190"/>
      <c r="Z35" s="185"/>
      <c r="AA35" s="184"/>
      <c r="AB35" s="185"/>
      <c r="AC35" s="185"/>
      <c r="AD35" s="185"/>
      <c r="AE35" s="185"/>
      <c r="AF35" s="185"/>
      <c r="AG35" s="185"/>
      <c r="AH35" s="190"/>
      <c r="AI35" s="190"/>
      <c r="AJ35" s="190"/>
      <c r="AK35" s="190"/>
      <c r="AL35" s="190"/>
      <c r="AM35" s="184"/>
      <c r="AN35" s="193"/>
      <c r="AO35" s="193"/>
    </row>
    <row r="36" spans="1:52" s="41" customFormat="1" ht="12.75">
      <c r="B36" s="135" t="s">
        <v>88</v>
      </c>
      <c r="C36" s="170">
        <f t="shared" ref="C36:AX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21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  <c r="AU36" s="171">
        <f t="shared" si="4"/>
        <v>38.470314017209994</v>
      </c>
      <c r="AV36" s="171">
        <f t="shared" si="4"/>
        <v>14.977357376949788</v>
      </c>
      <c r="AW36" s="171">
        <f t="shared" si="4"/>
        <v>1.4006146335099563</v>
      </c>
      <c r="AX36" s="171">
        <f t="shared" si="4"/>
        <v>5.519798285910225</v>
      </c>
      <c r="AY36" s="171">
        <f>(AY5-AY15-AY34)</f>
        <v>-47.849588722260187</v>
      </c>
      <c r="AZ36" s="171">
        <f>(AZ5-AZ15-AZ34)</f>
        <v>7.8705907313499912</v>
      </c>
    </row>
    <row r="37" spans="1:52" s="41" customFormat="1" ht="25.5">
      <c r="B37" s="135" t="s">
        <v>251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2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</row>
    <row r="38" spans="1:52" s="41" customFormat="1" ht="12.75">
      <c r="B38" s="194" t="s">
        <v>87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Z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28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  <c r="AU38" s="173">
        <f t="shared" si="6"/>
        <v>104.37561355644002</v>
      </c>
      <c r="AV38" s="173">
        <f t="shared" si="6"/>
        <v>186.54608580838001</v>
      </c>
      <c r="AW38" s="173">
        <f t="shared" si="6"/>
        <v>412.93403226305998</v>
      </c>
      <c r="AX38" s="173">
        <f t="shared" si="6"/>
        <v>434.42179874920009</v>
      </c>
      <c r="AY38" s="173">
        <f t="shared" si="6"/>
        <v>478.69911873385001</v>
      </c>
      <c r="AZ38" s="173">
        <f t="shared" si="6"/>
        <v>8.5031185978499995</v>
      </c>
    </row>
    <row r="39" spans="1:52" s="41" customFormat="1" ht="12">
      <c r="B39" s="198" t="s">
        <v>252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29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U39" s="203">
        <v>84.585536611560016</v>
      </c>
      <c r="AV39" s="203">
        <v>87.469125611560017</v>
      </c>
      <c r="AW39" s="203">
        <v>313.23960722599998</v>
      </c>
      <c r="AX39" s="203">
        <v>332.17264907158005</v>
      </c>
      <c r="AY39" s="203">
        <v>375.26805523019999</v>
      </c>
      <c r="AZ39" s="203">
        <v>8.45893836672</v>
      </c>
    </row>
    <row r="40" spans="1:52" s="41" customFormat="1" ht="12">
      <c r="B40" s="198" t="s">
        <v>253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29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  <c r="AU40" s="203">
        <v>19.790076944880003</v>
      </c>
      <c r="AV40" s="203">
        <v>99.076960196819996</v>
      </c>
      <c r="AW40" s="203">
        <v>99.694425037059986</v>
      </c>
      <c r="AX40" s="203">
        <v>102.24914967762001</v>
      </c>
      <c r="AY40" s="203">
        <v>103.43106350365001</v>
      </c>
      <c r="AZ40" s="203">
        <v>4.4180231130000004E-2</v>
      </c>
    </row>
    <row r="41" spans="1:52" s="41" customFormat="1" ht="12.75">
      <c r="B41" s="194" t="s">
        <v>86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Z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28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  <c r="AU41" s="173">
        <f t="shared" si="8"/>
        <v>-67.847143771405996</v>
      </c>
      <c r="AV41" s="173">
        <f t="shared" si="8"/>
        <v>-111.27584762048001</v>
      </c>
      <c r="AW41" s="173">
        <f t="shared" si="8"/>
        <v>-333.31332913882</v>
      </c>
      <c r="AX41" s="173">
        <f t="shared" si="8"/>
        <v>-349.00659634723002</v>
      </c>
      <c r="AY41" s="173">
        <f t="shared" si="8"/>
        <v>-363.50125626066006</v>
      </c>
      <c r="AZ41" s="173">
        <f t="shared" si="8"/>
        <v>-18.167020689619999</v>
      </c>
    </row>
    <row r="42" spans="1:52" s="41" customFormat="1" ht="12">
      <c r="B42" s="198" t="s">
        <v>271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29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  <c r="AU42" s="203">
        <v>-54.877646236010001</v>
      </c>
      <c r="AV42" s="203">
        <v>-56.275243196010003</v>
      </c>
      <c r="AW42" s="203">
        <v>-277.54301172662997</v>
      </c>
      <c r="AX42" s="203">
        <v>-285.76984704202999</v>
      </c>
      <c r="AY42" s="203">
        <v>-297.02865577265004</v>
      </c>
      <c r="AZ42" s="203">
        <v>-16.809161310459999</v>
      </c>
    </row>
    <row r="43" spans="1:52" s="41" customFormat="1" ht="12">
      <c r="B43" s="198" t="s">
        <v>272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29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  <c r="AU43" s="203">
        <v>-12.969497535396</v>
      </c>
      <c r="AV43" s="203">
        <v>-55.000604424470005</v>
      </c>
      <c r="AW43" s="203">
        <v>-55.770317412190003</v>
      </c>
      <c r="AX43" s="203">
        <v>-63.2367493052</v>
      </c>
      <c r="AY43" s="203">
        <v>-66.472600488009988</v>
      </c>
      <c r="AZ43" s="203">
        <v>-1.35785937916</v>
      </c>
    </row>
    <row r="44" spans="1:52" s="41" customFormat="1" ht="12.75">
      <c r="B44" s="220" t="s">
        <v>127</v>
      </c>
      <c r="C44" s="172" t="s">
        <v>128</v>
      </c>
      <c r="D44" s="173" t="s">
        <v>128</v>
      </c>
      <c r="E44" s="173" t="s">
        <v>128</v>
      </c>
      <c r="F44" s="173" t="s">
        <v>128</v>
      </c>
      <c r="G44" s="173" t="s">
        <v>128</v>
      </c>
      <c r="H44" s="173" t="s">
        <v>128</v>
      </c>
      <c r="I44" s="173" t="s">
        <v>128</v>
      </c>
      <c r="J44" s="173" t="s">
        <v>128</v>
      </c>
      <c r="K44" s="173" t="s">
        <v>128</v>
      </c>
      <c r="L44" s="173" t="s">
        <v>128</v>
      </c>
      <c r="M44" s="173" t="s">
        <v>128</v>
      </c>
      <c r="N44" s="196" t="s">
        <v>128</v>
      </c>
      <c r="O44" s="197" t="s">
        <v>128</v>
      </c>
      <c r="P44" s="221" t="s">
        <v>128</v>
      </c>
      <c r="Q44" s="173" t="s">
        <v>128</v>
      </c>
      <c r="R44" s="173" t="s">
        <v>128</v>
      </c>
      <c r="S44" s="173" t="s">
        <v>128</v>
      </c>
      <c r="T44" s="173" t="s">
        <v>128</v>
      </c>
      <c r="U44" s="173" t="s">
        <v>128</v>
      </c>
      <c r="V44" s="173" t="s">
        <v>128</v>
      </c>
      <c r="W44" s="173" t="s">
        <v>128</v>
      </c>
      <c r="X44" s="173" t="s">
        <v>128</v>
      </c>
      <c r="Y44" s="173" t="s">
        <v>128</v>
      </c>
      <c r="Z44" s="196">
        <v>28.254816708130001</v>
      </c>
      <c r="AA44" s="197">
        <v>19.99839315809</v>
      </c>
      <c r="AB44" s="221" t="s">
        <v>128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  <c r="AU44" s="185">
        <v>5.2389077506400001</v>
      </c>
      <c r="AV44" s="185">
        <v>5.2389077506400001</v>
      </c>
      <c r="AW44" s="185">
        <v>5.2389077506400001</v>
      </c>
      <c r="AX44" s="185">
        <v>5.2389077506400001</v>
      </c>
      <c r="AY44" s="185">
        <v>5.2389077506400001</v>
      </c>
      <c r="AZ44" s="185">
        <v>0</v>
      </c>
    </row>
    <row r="45" spans="1:52" ht="12.75">
      <c r="B45" s="194" t="s">
        <v>85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30">
        <v>6.5101102300000003E-3</v>
      </c>
      <c r="AO45" s="340">
        <v>1.230023712E-2</v>
      </c>
      <c r="AP45" s="340">
        <v>1.7012447069999999E-2</v>
      </c>
      <c r="AQ45" s="340">
        <v>2.8762669980000002E-2</v>
      </c>
      <c r="AR45" s="340">
        <v>7.2782824750000003E-2</v>
      </c>
      <c r="AS45" s="340">
        <v>0.11079825552000001</v>
      </c>
      <c r="AT45" s="340">
        <v>0.19156088930000001</v>
      </c>
      <c r="AU45" s="185">
        <v>1.52257381617</v>
      </c>
      <c r="AV45" s="185">
        <v>3.3027558433599999</v>
      </c>
      <c r="AW45" s="185">
        <v>3.3571961582299994</v>
      </c>
      <c r="AX45" s="185">
        <v>3.3603741253599995</v>
      </c>
      <c r="AY45" s="185">
        <v>3.3767588557399999</v>
      </c>
      <c r="AZ45" s="185">
        <v>1.6053356390000002E-2</v>
      </c>
    </row>
    <row r="46" spans="1:52" ht="25.5">
      <c r="B46" s="205" t="s">
        <v>84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31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  <c r="AU46" s="215">
        <v>-81.760265369050003</v>
      </c>
      <c r="AV46" s="215">
        <v>-98.789259158850001</v>
      </c>
      <c r="AW46" s="215">
        <v>-89.61742166661999</v>
      </c>
      <c r="AX46" s="215">
        <v>-99.534282563879998</v>
      </c>
      <c r="AY46" s="215">
        <v>-75.963940357309994</v>
      </c>
      <c r="AZ46" s="215">
        <v>1.7772580040300059</v>
      </c>
    </row>
    <row r="47" spans="1:52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52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52" ht="11.25" customHeight="1">
      <c r="B49" s="478" t="s">
        <v>158</v>
      </c>
      <c r="C49" s="481">
        <v>2013</v>
      </c>
      <c r="D49" s="496">
        <v>2014</v>
      </c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86"/>
      <c r="P49" s="474">
        <v>2015</v>
      </c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93"/>
      <c r="AB49" s="484">
        <v>2016</v>
      </c>
      <c r="AC49" s="474"/>
      <c r="AD49" s="474"/>
      <c r="AE49" s="474"/>
      <c r="AF49" s="474"/>
      <c r="AG49" s="474"/>
      <c r="AH49" s="474"/>
      <c r="AI49" s="474"/>
      <c r="AJ49" s="474"/>
      <c r="AK49" s="226"/>
      <c r="AL49" s="228"/>
      <c r="AM49" s="468">
        <v>2016</v>
      </c>
      <c r="AN49" s="474">
        <v>2017</v>
      </c>
      <c r="AO49" s="474"/>
      <c r="AP49" s="474"/>
      <c r="AQ49" s="474"/>
      <c r="AR49" s="474"/>
      <c r="AS49" s="474"/>
      <c r="AT49" s="474"/>
      <c r="AU49" s="474"/>
      <c r="AV49" s="474"/>
      <c r="AW49" s="474"/>
      <c r="AX49" s="474"/>
      <c r="AY49" s="474"/>
      <c r="AZ49" s="471">
        <v>2018</v>
      </c>
    </row>
    <row r="50" spans="2:52" ht="11.25" customHeight="1">
      <c r="B50" s="479"/>
      <c r="C50" s="482"/>
      <c r="D50" s="487"/>
      <c r="E50" s="488"/>
      <c r="F50" s="488"/>
      <c r="G50" s="488"/>
      <c r="H50" s="488"/>
      <c r="I50" s="488"/>
      <c r="J50" s="488"/>
      <c r="K50" s="488"/>
      <c r="L50" s="488"/>
      <c r="M50" s="488"/>
      <c r="N50" s="488"/>
      <c r="O50" s="489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  <c r="AA50" s="494"/>
      <c r="AB50" s="485"/>
      <c r="AC50" s="476"/>
      <c r="AD50" s="476"/>
      <c r="AE50" s="476"/>
      <c r="AF50" s="476"/>
      <c r="AG50" s="476"/>
      <c r="AH50" s="476"/>
      <c r="AI50" s="476"/>
      <c r="AJ50" s="476"/>
      <c r="AK50" s="227"/>
      <c r="AL50" s="229"/>
      <c r="AM50" s="469"/>
      <c r="AN50" s="476"/>
      <c r="AO50" s="476"/>
      <c r="AP50" s="476"/>
      <c r="AQ50" s="476"/>
      <c r="AR50" s="476"/>
      <c r="AS50" s="476"/>
      <c r="AT50" s="476"/>
      <c r="AU50" s="476"/>
      <c r="AV50" s="476"/>
      <c r="AW50" s="476"/>
      <c r="AX50" s="476"/>
      <c r="AY50" s="476"/>
      <c r="AZ50" s="472"/>
    </row>
    <row r="51" spans="2:52" ht="24">
      <c r="B51" s="480"/>
      <c r="C51" s="483"/>
      <c r="D51" s="490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2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5"/>
      <c r="AB51" s="169" t="s">
        <v>234</v>
      </c>
      <c r="AC51" s="169" t="s">
        <v>235</v>
      </c>
      <c r="AD51" s="169" t="s">
        <v>236</v>
      </c>
      <c r="AE51" s="169" t="s">
        <v>237</v>
      </c>
      <c r="AF51" s="169" t="s">
        <v>238</v>
      </c>
      <c r="AG51" s="169" t="s">
        <v>239</v>
      </c>
      <c r="AH51" s="169" t="s">
        <v>240</v>
      </c>
      <c r="AI51" s="169" t="s">
        <v>241</v>
      </c>
      <c r="AJ51" s="169" t="s">
        <v>242</v>
      </c>
      <c r="AK51" s="169" t="s">
        <v>243</v>
      </c>
      <c r="AL51" s="169" t="s">
        <v>244</v>
      </c>
      <c r="AM51" s="470"/>
      <c r="AN51" s="332" t="s">
        <v>234</v>
      </c>
      <c r="AO51" s="169" t="s">
        <v>235</v>
      </c>
      <c r="AP51" s="169" t="s">
        <v>236</v>
      </c>
      <c r="AQ51" s="169" t="s">
        <v>237</v>
      </c>
      <c r="AR51" s="169" t="s">
        <v>238</v>
      </c>
      <c r="AS51" s="169" t="s">
        <v>239</v>
      </c>
      <c r="AT51" s="169" t="s">
        <v>240</v>
      </c>
      <c r="AU51" s="169" t="s">
        <v>241</v>
      </c>
      <c r="AV51" s="169" t="s">
        <v>242</v>
      </c>
      <c r="AW51" s="169" t="s">
        <v>243</v>
      </c>
      <c r="AX51" s="169" t="s">
        <v>244</v>
      </c>
      <c r="AY51" s="169" t="s">
        <v>245</v>
      </c>
      <c r="AZ51" s="404" t="s">
        <v>234</v>
      </c>
    </row>
    <row r="52" spans="2:52" ht="12.75">
      <c r="B52" s="135" t="s">
        <v>108</v>
      </c>
      <c r="C52" s="170" t="s">
        <v>128</v>
      </c>
      <c r="D52" s="171" t="s">
        <v>128</v>
      </c>
      <c r="E52" s="171" t="s">
        <v>128</v>
      </c>
      <c r="F52" s="171" t="s">
        <v>128</v>
      </c>
      <c r="G52" s="171" t="s">
        <v>128</v>
      </c>
      <c r="H52" s="171" t="s">
        <v>128</v>
      </c>
      <c r="I52" s="171" t="s">
        <v>128</v>
      </c>
      <c r="J52" s="171" t="s">
        <v>128</v>
      </c>
      <c r="K52" s="171" t="s">
        <v>128</v>
      </c>
      <c r="L52" s="171" t="s">
        <v>128</v>
      </c>
      <c r="M52" s="171" t="s">
        <v>128</v>
      </c>
      <c r="N52" s="171" t="s">
        <v>128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Z60" si="13">AK5/Y5*100-100</f>
        <v>8.4519466345334422</v>
      </c>
      <c r="AL52" s="218">
        <f t="shared" si="13"/>
        <v>13.248486112541414</v>
      </c>
      <c r="AM52" s="242">
        <f t="shared" si="13"/>
        <v>15.258873941120214</v>
      </c>
      <c r="AN52" s="321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  <c r="AU52" s="218">
        <f t="shared" si="13"/>
        <v>46.07353917176431</v>
      </c>
      <c r="AV52" s="218">
        <f t="shared" si="13"/>
        <v>43.726128370477426</v>
      </c>
      <c r="AW52" s="218">
        <f t="shared" si="13"/>
        <v>39.671464864261793</v>
      </c>
      <c r="AX52" s="218">
        <f t="shared" si="13"/>
        <v>33.315421517530922</v>
      </c>
      <c r="AY52" s="218">
        <f t="shared" si="13"/>
        <v>28.717612017317805</v>
      </c>
      <c r="AZ52" s="218">
        <f t="shared" si="13"/>
        <v>-7.1664387344385005</v>
      </c>
    </row>
    <row r="53" spans="2:52" ht="22.5" customHeight="1">
      <c r="B53" s="98" t="s">
        <v>111</v>
      </c>
      <c r="C53" s="175" t="s">
        <v>128</v>
      </c>
      <c r="D53" s="176" t="s">
        <v>128</v>
      </c>
      <c r="E53" s="176" t="s">
        <v>128</v>
      </c>
      <c r="F53" s="176" t="s">
        <v>128</v>
      </c>
      <c r="G53" s="176" t="s">
        <v>128</v>
      </c>
      <c r="H53" s="176" t="s">
        <v>128</v>
      </c>
      <c r="I53" s="176" t="s">
        <v>128</v>
      </c>
      <c r="J53" s="176" t="s">
        <v>128</v>
      </c>
      <c r="K53" s="176" t="s">
        <v>128</v>
      </c>
      <c r="L53" s="176" t="s">
        <v>128</v>
      </c>
      <c r="M53" s="176" t="s">
        <v>128</v>
      </c>
      <c r="N53" s="178" t="s">
        <v>128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  <c r="AU53" s="173">
        <f t="shared" si="13"/>
        <v>26.839077576315432</v>
      </c>
      <c r="AV53" s="173">
        <f t="shared" si="13"/>
        <v>27.700672846432937</v>
      </c>
      <c r="AW53" s="173">
        <f t="shared" si="13"/>
        <v>27.573814346102381</v>
      </c>
      <c r="AX53" s="173">
        <f t="shared" si="13"/>
        <v>25.851309206279538</v>
      </c>
      <c r="AY53" s="173">
        <f t="shared" si="13"/>
        <v>24.465029806494314</v>
      </c>
      <c r="AZ53" s="173">
        <f t="shared" si="13"/>
        <v>-9.7272914183722037</v>
      </c>
    </row>
    <row r="54" spans="2:52" ht="12" customHeight="1">
      <c r="B54" s="99" t="s">
        <v>107</v>
      </c>
      <c r="C54" s="175" t="s">
        <v>128</v>
      </c>
      <c r="D54" s="176" t="s">
        <v>128</v>
      </c>
      <c r="E54" s="176" t="s">
        <v>128</v>
      </c>
      <c r="F54" s="176" t="s">
        <v>128</v>
      </c>
      <c r="G54" s="176" t="s">
        <v>128</v>
      </c>
      <c r="H54" s="176" t="s">
        <v>128</v>
      </c>
      <c r="I54" s="176" t="s">
        <v>128</v>
      </c>
      <c r="J54" s="176" t="s">
        <v>128</v>
      </c>
      <c r="K54" s="176" t="s">
        <v>128</v>
      </c>
      <c r="L54" s="176" t="s">
        <v>128</v>
      </c>
      <c r="M54" s="176" t="s">
        <v>128</v>
      </c>
      <c r="N54" s="178" t="s">
        <v>128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22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  <c r="AU54" s="176">
        <f t="shared" si="13"/>
        <v>27.464380908111963</v>
      </c>
      <c r="AV54" s="176">
        <f t="shared" si="13"/>
        <v>27.499855969591664</v>
      </c>
      <c r="AW54" s="176">
        <f t="shared" si="13"/>
        <v>25.393375470428481</v>
      </c>
      <c r="AX54" s="176">
        <f t="shared" si="13"/>
        <v>25.616626888766476</v>
      </c>
      <c r="AY54" s="176">
        <f t="shared" si="13"/>
        <v>25.451964904412776</v>
      </c>
      <c r="AZ54" s="176">
        <f t="shared" si="13"/>
        <v>28.667621935843727</v>
      </c>
    </row>
    <row r="55" spans="2:52" ht="12.75">
      <c r="B55" s="99" t="s">
        <v>106</v>
      </c>
      <c r="C55" s="175" t="s">
        <v>128</v>
      </c>
      <c r="D55" s="176" t="s">
        <v>128</v>
      </c>
      <c r="E55" s="176" t="s">
        <v>128</v>
      </c>
      <c r="F55" s="176" t="s">
        <v>128</v>
      </c>
      <c r="G55" s="176" t="s">
        <v>128</v>
      </c>
      <c r="H55" s="176" t="s">
        <v>128</v>
      </c>
      <c r="I55" s="176" t="s">
        <v>128</v>
      </c>
      <c r="J55" s="176" t="s">
        <v>128</v>
      </c>
      <c r="K55" s="176" t="s">
        <v>128</v>
      </c>
      <c r="L55" s="176" t="s">
        <v>128</v>
      </c>
      <c r="M55" s="176" t="s">
        <v>128</v>
      </c>
      <c r="N55" s="178" t="s">
        <v>128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22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  <c r="AU55" s="176">
        <f t="shared" si="13"/>
        <v>34.385050939995665</v>
      </c>
      <c r="AV55" s="176">
        <f t="shared" si="13"/>
        <v>33.560660332209835</v>
      </c>
      <c r="AW55" s="176">
        <f t="shared" si="13"/>
        <v>34.265735034703198</v>
      </c>
      <c r="AX55" s="176">
        <f t="shared" si="13"/>
        <v>35.056052003119959</v>
      </c>
      <c r="AY55" s="176">
        <f t="shared" si="13"/>
        <v>23.126339020558191</v>
      </c>
      <c r="AZ55" s="176">
        <f t="shared" si="13"/>
        <v>251.18244378204821</v>
      </c>
    </row>
    <row r="56" spans="2:52" ht="12.75">
      <c r="B56" s="99" t="s">
        <v>279</v>
      </c>
      <c r="C56" s="175" t="s">
        <v>128</v>
      </c>
      <c r="D56" s="176" t="s">
        <v>128</v>
      </c>
      <c r="E56" s="176" t="s">
        <v>128</v>
      </c>
      <c r="F56" s="176" t="s">
        <v>128</v>
      </c>
      <c r="G56" s="176" t="s">
        <v>128</v>
      </c>
      <c r="H56" s="176" t="s">
        <v>128</v>
      </c>
      <c r="I56" s="176" t="s">
        <v>128</v>
      </c>
      <c r="J56" s="176" t="s">
        <v>128</v>
      </c>
      <c r="K56" s="176" t="s">
        <v>128</v>
      </c>
      <c r="L56" s="176" t="s">
        <v>128</v>
      </c>
      <c r="M56" s="176" t="s">
        <v>128</v>
      </c>
      <c r="N56" s="178" t="s">
        <v>128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22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  <c r="AU56" s="176">
        <f t="shared" si="13"/>
        <v>31.811378490849449</v>
      </c>
      <c r="AV56" s="176">
        <f t="shared" si="13"/>
        <v>32.946753387429993</v>
      </c>
      <c r="AW56" s="176">
        <f t="shared" si="13"/>
        <v>33.810453441360096</v>
      </c>
      <c r="AX56" s="176">
        <f t="shared" si="13"/>
        <v>31.19054895080302</v>
      </c>
      <c r="AY56" s="176">
        <f t="shared" si="13"/>
        <v>33.321679511219401</v>
      </c>
      <c r="AZ56" s="176">
        <f t="shared" si="13"/>
        <v>-16.264352646172213</v>
      </c>
    </row>
    <row r="57" spans="2:52" ht="12.75">
      <c r="B57" s="246" t="s">
        <v>105</v>
      </c>
      <c r="C57" s="175" t="s">
        <v>128</v>
      </c>
      <c r="D57" s="176" t="s">
        <v>128</v>
      </c>
      <c r="E57" s="176" t="s">
        <v>128</v>
      </c>
      <c r="F57" s="176" t="s">
        <v>128</v>
      </c>
      <c r="G57" s="176" t="s">
        <v>128</v>
      </c>
      <c r="H57" s="176" t="s">
        <v>128</v>
      </c>
      <c r="I57" s="176" t="s">
        <v>128</v>
      </c>
      <c r="J57" s="176" t="s">
        <v>128</v>
      </c>
      <c r="K57" s="176" t="s">
        <v>128</v>
      </c>
      <c r="L57" s="176" t="s">
        <v>128</v>
      </c>
      <c r="M57" s="176" t="s">
        <v>128</v>
      </c>
      <c r="N57" s="178" t="s">
        <v>128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22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 t="shared" ref="AR57:AY57" si="14">AR10/AF10*100-100</f>
        <v>32.93426835350968</v>
      </c>
      <c r="AS57" s="176">
        <f t="shared" si="14"/>
        <v>57.710423759337715</v>
      </c>
      <c r="AT57" s="176">
        <f t="shared" si="14"/>
        <v>41.547909181667677</v>
      </c>
      <c r="AU57" s="176">
        <f t="shared" si="14"/>
        <v>43.121993435633158</v>
      </c>
      <c r="AV57" s="176">
        <f t="shared" si="14"/>
        <v>37.385471050227039</v>
      </c>
      <c r="AW57" s="176">
        <f t="shared" si="14"/>
        <v>34.511173854504079</v>
      </c>
      <c r="AX57" s="176">
        <f t="shared" si="14"/>
        <v>38.593686436469881</v>
      </c>
      <c r="AY57" s="176">
        <f t="shared" si="14"/>
        <v>27.175508877191774</v>
      </c>
      <c r="AZ57" s="405" t="s">
        <v>304</v>
      </c>
    </row>
    <row r="58" spans="2:52" ht="12.75">
      <c r="B58" s="99" t="s">
        <v>104</v>
      </c>
      <c r="C58" s="175" t="s">
        <v>128</v>
      </c>
      <c r="D58" s="176" t="s">
        <v>128</v>
      </c>
      <c r="E58" s="176" t="s">
        <v>128</v>
      </c>
      <c r="F58" s="176" t="s">
        <v>128</v>
      </c>
      <c r="G58" s="176" t="s">
        <v>128</v>
      </c>
      <c r="H58" s="176" t="s">
        <v>128</v>
      </c>
      <c r="I58" s="176" t="s">
        <v>128</v>
      </c>
      <c r="J58" s="176" t="s">
        <v>128</v>
      </c>
      <c r="K58" s="176" t="s">
        <v>128</v>
      </c>
      <c r="L58" s="176" t="s">
        <v>128</v>
      </c>
      <c r="M58" s="176" t="s">
        <v>128</v>
      </c>
      <c r="N58" s="178" t="s">
        <v>128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22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  <c r="AU58" s="176">
        <f t="shared" si="13"/>
        <v>19.474099086680667</v>
      </c>
      <c r="AV58" s="176">
        <f t="shared" si="13"/>
        <v>20.235273750525323</v>
      </c>
      <c r="AW58" s="176">
        <f t="shared" si="13"/>
        <v>19.910053703632812</v>
      </c>
      <c r="AX58" s="176">
        <f t="shared" si="13"/>
        <v>20.804479207365148</v>
      </c>
      <c r="AY58" s="176">
        <f t="shared" si="13"/>
        <v>20.162546933594001</v>
      </c>
      <c r="AZ58" s="176">
        <f t="shared" si="13"/>
        <v>20.199951808011505</v>
      </c>
    </row>
    <row r="59" spans="2:52" ht="12.75">
      <c r="B59" s="98" t="s">
        <v>103</v>
      </c>
      <c r="C59" s="175" t="s">
        <v>128</v>
      </c>
      <c r="D59" s="176" t="s">
        <v>128</v>
      </c>
      <c r="E59" s="176" t="s">
        <v>128</v>
      </c>
      <c r="F59" s="176" t="s">
        <v>128</v>
      </c>
      <c r="G59" s="176" t="s">
        <v>128</v>
      </c>
      <c r="H59" s="176" t="s">
        <v>128</v>
      </c>
      <c r="I59" s="176" t="s">
        <v>128</v>
      </c>
      <c r="J59" s="176" t="s">
        <v>128</v>
      </c>
      <c r="K59" s="176" t="s">
        <v>128</v>
      </c>
      <c r="L59" s="176" t="s">
        <v>128</v>
      </c>
      <c r="M59" s="176" t="s">
        <v>128</v>
      </c>
      <c r="N59" s="178" t="s">
        <v>128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  <c r="AU59" s="173">
        <f t="shared" si="13"/>
        <v>125.70404355567604</v>
      </c>
      <c r="AV59" s="173">
        <f t="shared" si="13"/>
        <v>101.29520295964792</v>
      </c>
      <c r="AW59" s="173">
        <f t="shared" si="13"/>
        <v>68.964948710472527</v>
      </c>
      <c r="AX59" s="173">
        <f t="shared" si="13"/>
        <v>39.977003928866878</v>
      </c>
      <c r="AY59" s="173">
        <f t="shared" si="13"/>
        <v>23.888191232248786</v>
      </c>
      <c r="AZ59" s="173">
        <f t="shared" si="13"/>
        <v>34.110591337701209</v>
      </c>
    </row>
    <row r="60" spans="2:52" ht="12.75">
      <c r="B60" s="98" t="s">
        <v>102</v>
      </c>
      <c r="C60" s="175" t="s">
        <v>128</v>
      </c>
      <c r="D60" s="176" t="s">
        <v>128</v>
      </c>
      <c r="E60" s="176" t="s">
        <v>128</v>
      </c>
      <c r="F60" s="176" t="s">
        <v>128</v>
      </c>
      <c r="G60" s="176" t="s">
        <v>128</v>
      </c>
      <c r="H60" s="176" t="s">
        <v>128</v>
      </c>
      <c r="I60" s="176" t="s">
        <v>128</v>
      </c>
      <c r="J60" s="176" t="s">
        <v>128</v>
      </c>
      <c r="K60" s="176" t="s">
        <v>128</v>
      </c>
      <c r="L60" s="176" t="s">
        <v>128</v>
      </c>
      <c r="M60" s="176" t="s">
        <v>128</v>
      </c>
      <c r="N60" s="178" t="s">
        <v>128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22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  <c r="AU60" s="176">
        <f t="shared" si="13"/>
        <v>853.54538744461138</v>
      </c>
      <c r="AV60" s="176">
        <f t="shared" si="13"/>
        <v>745.96792080798446</v>
      </c>
      <c r="AW60" s="176">
        <f t="shared" si="13"/>
        <v>669.98351169029183</v>
      </c>
      <c r="AX60" s="176">
        <f t="shared" si="13"/>
        <v>461.4669027586632</v>
      </c>
      <c r="AY60" s="176">
        <f t="shared" si="13"/>
        <v>330.46375086929311</v>
      </c>
      <c r="AZ60" s="176">
        <f t="shared" si="13"/>
        <v>18.824577045520869</v>
      </c>
    </row>
    <row r="61" spans="2:52" ht="12.75">
      <c r="B61" s="98"/>
      <c r="C61" s="175"/>
      <c r="D61" s="176" t="s">
        <v>128</v>
      </c>
      <c r="E61" s="176" t="s">
        <v>128</v>
      </c>
      <c r="F61" s="176" t="s">
        <v>128</v>
      </c>
      <c r="G61" s="176" t="s">
        <v>128</v>
      </c>
      <c r="H61" s="176" t="s">
        <v>128</v>
      </c>
      <c r="I61" s="176" t="s">
        <v>128</v>
      </c>
      <c r="J61" s="176" t="s">
        <v>128</v>
      </c>
      <c r="K61" s="176" t="s">
        <v>128</v>
      </c>
      <c r="L61" s="176" t="s">
        <v>128</v>
      </c>
      <c r="M61" s="176" t="s">
        <v>128</v>
      </c>
      <c r="N61" s="178" t="s">
        <v>128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24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</row>
    <row r="62" spans="2:52" ht="12.75">
      <c r="B62" s="135" t="s">
        <v>101</v>
      </c>
      <c r="C62" s="213" t="s">
        <v>128</v>
      </c>
      <c r="D62" s="181" t="s">
        <v>128</v>
      </c>
      <c r="E62" s="181" t="s">
        <v>128</v>
      </c>
      <c r="F62" s="181" t="s">
        <v>128</v>
      </c>
      <c r="G62" s="181" t="s">
        <v>128</v>
      </c>
      <c r="H62" s="181" t="s">
        <v>128</v>
      </c>
      <c r="I62" s="181" t="s">
        <v>128</v>
      </c>
      <c r="J62" s="181" t="s">
        <v>128</v>
      </c>
      <c r="K62" s="181" t="s">
        <v>128</v>
      </c>
      <c r="L62" s="181" t="s">
        <v>128</v>
      </c>
      <c r="M62" s="181" t="s">
        <v>128</v>
      </c>
      <c r="N62" s="181" t="s">
        <v>128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Z62" si="15">AH15/V15*100-100</f>
        <v>20.955410865458063</v>
      </c>
      <c r="AI62" s="181">
        <f t="shared" si="15"/>
        <v>22.389684084291133</v>
      </c>
      <c r="AJ62" s="181">
        <f t="shared" si="15"/>
        <v>26.08993597283127</v>
      </c>
      <c r="AK62" s="181">
        <f t="shared" si="15"/>
        <v>23.957619907032864</v>
      </c>
      <c r="AL62" s="181">
        <f t="shared" si="15"/>
        <v>22.421905150417572</v>
      </c>
      <c r="AM62" s="244">
        <f t="shared" si="15"/>
        <v>18.715579775827877</v>
      </c>
      <c r="AN62" s="325">
        <f t="shared" si="15"/>
        <v>57.931439672027864</v>
      </c>
      <c r="AO62" s="181">
        <f t="shared" si="15"/>
        <v>51.639460814130615</v>
      </c>
      <c r="AP62" s="181">
        <f t="shared" si="15"/>
        <v>31.67929459301493</v>
      </c>
      <c r="AQ62" s="181">
        <f t="shared" si="15"/>
        <v>24.047762776782506</v>
      </c>
      <c r="AR62" s="181">
        <f t="shared" si="15"/>
        <v>22.166074449985246</v>
      </c>
      <c r="AS62" s="181">
        <f t="shared" si="15"/>
        <v>21.842889780084064</v>
      </c>
      <c r="AT62" s="181">
        <f t="shared" si="15"/>
        <v>20.141117490721456</v>
      </c>
      <c r="AU62" s="181">
        <f t="shared" si="15"/>
        <v>21.312259229279661</v>
      </c>
      <c r="AV62" s="181">
        <f t="shared" si="15"/>
        <v>21.311740817700468</v>
      </c>
      <c r="AW62" s="181">
        <f t="shared" si="15"/>
        <v>23.478573917167694</v>
      </c>
      <c r="AX62" s="181">
        <f t="shared" si="15"/>
        <v>22.2528151930441</v>
      </c>
      <c r="AY62" s="181">
        <f t="shared" si="15"/>
        <v>22.538132584711136</v>
      </c>
      <c r="AZ62" s="181">
        <f t="shared" si="15"/>
        <v>9.2991232279503464</v>
      </c>
    </row>
    <row r="63" spans="2:52" ht="12.75">
      <c r="B63" s="31" t="s">
        <v>100</v>
      </c>
      <c r="C63" s="175"/>
      <c r="D63" s="176" t="s">
        <v>128</v>
      </c>
      <c r="E63" s="176" t="s">
        <v>128</v>
      </c>
      <c r="F63" s="176" t="s">
        <v>128</v>
      </c>
      <c r="G63" s="176" t="s">
        <v>128</v>
      </c>
      <c r="H63" s="176" t="s">
        <v>128</v>
      </c>
      <c r="I63" s="176" t="s">
        <v>128</v>
      </c>
      <c r="J63" s="176" t="s">
        <v>128</v>
      </c>
      <c r="K63" s="176" t="s">
        <v>128</v>
      </c>
      <c r="L63" s="176" t="s">
        <v>128</v>
      </c>
      <c r="M63" s="176" t="s">
        <v>128</v>
      </c>
      <c r="N63" s="178" t="s">
        <v>128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3"/>
      <c r="AN63" s="326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</row>
    <row r="64" spans="2:52" ht="12.75">
      <c r="B64" s="21" t="s">
        <v>99</v>
      </c>
      <c r="C64" s="175" t="s">
        <v>128</v>
      </c>
      <c r="D64" s="176" t="s">
        <v>128</v>
      </c>
      <c r="E64" s="176" t="s">
        <v>128</v>
      </c>
      <c r="F64" s="176" t="s">
        <v>128</v>
      </c>
      <c r="G64" s="176" t="s">
        <v>128</v>
      </c>
      <c r="H64" s="176" t="s">
        <v>128</v>
      </c>
      <c r="I64" s="176" t="s">
        <v>128</v>
      </c>
      <c r="J64" s="176" t="s">
        <v>128</v>
      </c>
      <c r="K64" s="176" t="s">
        <v>128</v>
      </c>
      <c r="L64" s="176" t="s">
        <v>128</v>
      </c>
      <c r="M64" s="176" t="s">
        <v>128</v>
      </c>
      <c r="N64" s="178" t="s">
        <v>128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6">AH17/V17*100-100</f>
        <v>7.1151792153840745</v>
      </c>
      <c r="AI64" s="176">
        <f t="shared" ref="AI64:AI74" si="17">AI17/W17*100-100</f>
        <v>7.9561201033426556</v>
      </c>
      <c r="AJ64" s="176">
        <f t="shared" ref="AJ64:AJ74" si="18">AJ17/X17*100-100</f>
        <v>24.837011034646864</v>
      </c>
      <c r="AK64" s="176">
        <f t="shared" ref="AK64:AZ74" si="19">AK17/Y17*100-100</f>
        <v>24.013945150364862</v>
      </c>
      <c r="AL64" s="176">
        <f t="shared" si="19"/>
        <v>17.71942270924167</v>
      </c>
      <c r="AM64" s="177">
        <f t="shared" si="19"/>
        <v>14.481216485619598</v>
      </c>
      <c r="AN64" s="322">
        <f t="shared" si="19"/>
        <v>32.573479039248895</v>
      </c>
      <c r="AO64" s="176">
        <f t="shared" si="19"/>
        <v>23.793941686077119</v>
      </c>
      <c r="AP64" s="176">
        <f t="shared" si="19"/>
        <v>17.320017049708468</v>
      </c>
      <c r="AQ64" s="176">
        <f t="shared" si="19"/>
        <v>17.532505453726117</v>
      </c>
      <c r="AR64" s="176">
        <f t="shared" si="19"/>
        <v>19.896517847561526</v>
      </c>
      <c r="AS64" s="176">
        <f t="shared" si="19"/>
        <v>17.292586082791345</v>
      </c>
      <c r="AT64" s="176">
        <f t="shared" si="19"/>
        <v>17.490288918344945</v>
      </c>
      <c r="AU64" s="176">
        <f t="shared" si="19"/>
        <v>18.64526559652704</v>
      </c>
      <c r="AV64" s="176">
        <f t="shared" si="19"/>
        <v>20.713629519308526</v>
      </c>
      <c r="AW64" s="176">
        <f t="shared" si="19"/>
        <v>25.879881412961154</v>
      </c>
      <c r="AX64" s="176">
        <f t="shared" si="19"/>
        <v>21.876478749536929</v>
      </c>
      <c r="AY64" s="176">
        <f t="shared" si="19"/>
        <v>20.667366828961022</v>
      </c>
      <c r="AZ64" s="176">
        <f t="shared" si="19"/>
        <v>9.1648246442612304</v>
      </c>
    </row>
    <row r="65" spans="2:53" ht="12.75">
      <c r="B65" s="21" t="s">
        <v>98</v>
      </c>
      <c r="C65" s="175" t="s">
        <v>128</v>
      </c>
      <c r="D65" s="176" t="s">
        <v>128</v>
      </c>
      <c r="E65" s="176" t="s">
        <v>128</v>
      </c>
      <c r="F65" s="176" t="s">
        <v>128</v>
      </c>
      <c r="G65" s="176" t="s">
        <v>128</v>
      </c>
      <c r="H65" s="176" t="s">
        <v>128</v>
      </c>
      <c r="I65" s="176" t="s">
        <v>128</v>
      </c>
      <c r="J65" s="176" t="s">
        <v>128</v>
      </c>
      <c r="K65" s="176" t="s">
        <v>128</v>
      </c>
      <c r="L65" s="176" t="s">
        <v>128</v>
      </c>
      <c r="M65" s="176" t="s">
        <v>128</v>
      </c>
      <c r="N65" s="178" t="s">
        <v>128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6"/>
        <v>23.736167562773943</v>
      </c>
      <c r="AI65" s="176">
        <f t="shared" si="17"/>
        <v>25.326008893674782</v>
      </c>
      <c r="AJ65" s="176">
        <f t="shared" si="18"/>
        <v>22.765955744932725</v>
      </c>
      <c r="AK65" s="176">
        <f t="shared" si="19"/>
        <v>20.76470125296585</v>
      </c>
      <c r="AL65" s="176">
        <f t="shared" si="19"/>
        <v>18.266061403302672</v>
      </c>
      <c r="AM65" s="177">
        <f t="shared" si="19"/>
        <v>14.124688211517451</v>
      </c>
      <c r="AN65" s="322">
        <f t="shared" si="19"/>
        <v>0.16018286845817897</v>
      </c>
      <c r="AO65" s="176">
        <f t="shared" si="19"/>
        <v>-6.9087125256231019</v>
      </c>
      <c r="AP65" s="176">
        <f t="shared" si="19"/>
        <v>-4.156411336117003</v>
      </c>
      <c r="AQ65" s="176">
        <f t="shared" si="19"/>
        <v>-5.0207307140031503</v>
      </c>
      <c r="AR65" s="176">
        <f t="shared" si="19"/>
        <v>3.4022851185949463</v>
      </c>
      <c r="AS65" s="176">
        <f t="shared" si="19"/>
        <v>5.7717192966901649</v>
      </c>
      <c r="AT65" s="176">
        <f t="shared" si="19"/>
        <v>9.8170699206889083</v>
      </c>
      <c r="AU65" s="176">
        <f t="shared" si="19"/>
        <v>9.5321815713807609</v>
      </c>
      <c r="AV65" s="176">
        <f t="shared" si="19"/>
        <v>13.084299923908134</v>
      </c>
      <c r="AW65" s="176">
        <f t="shared" si="19"/>
        <v>14.870028984744124</v>
      </c>
      <c r="AX65" s="176">
        <f t="shared" si="19"/>
        <v>20.352161619575156</v>
      </c>
      <c r="AY65" s="176">
        <f t="shared" si="19"/>
        <v>25.265749266654012</v>
      </c>
      <c r="AZ65" s="176">
        <f t="shared" si="19"/>
        <v>16.176028081502068</v>
      </c>
    </row>
    <row r="66" spans="2:53" ht="25.5">
      <c r="B66" s="21" t="s">
        <v>97</v>
      </c>
      <c r="C66" s="175" t="s">
        <v>128</v>
      </c>
      <c r="D66" s="176" t="s">
        <v>128</v>
      </c>
      <c r="E66" s="176" t="s">
        <v>128</v>
      </c>
      <c r="F66" s="176" t="s">
        <v>128</v>
      </c>
      <c r="G66" s="176" t="s">
        <v>128</v>
      </c>
      <c r="H66" s="176" t="s">
        <v>128</v>
      </c>
      <c r="I66" s="176" t="s">
        <v>128</v>
      </c>
      <c r="J66" s="176" t="s">
        <v>128</v>
      </c>
      <c r="K66" s="176" t="s">
        <v>128</v>
      </c>
      <c r="L66" s="176" t="s">
        <v>128</v>
      </c>
      <c r="M66" s="176" t="s">
        <v>128</v>
      </c>
      <c r="N66" s="178" t="s">
        <v>128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20">AD19/R19*100-100</f>
        <v>29.473988915515349</v>
      </c>
      <c r="AE66" s="176">
        <f t="shared" si="20"/>
        <v>29.369879597581217</v>
      </c>
      <c r="AF66" s="176">
        <f t="shared" si="20"/>
        <v>31.862240117650543</v>
      </c>
      <c r="AG66" s="176">
        <f t="shared" si="20"/>
        <v>33.338030592916567</v>
      </c>
      <c r="AH66" s="176">
        <f t="shared" si="16"/>
        <v>31.098934152601402</v>
      </c>
      <c r="AI66" s="176">
        <f t="shared" si="17"/>
        <v>30.142323438327651</v>
      </c>
      <c r="AJ66" s="176">
        <f t="shared" si="18"/>
        <v>28.743562536531527</v>
      </c>
      <c r="AK66" s="176">
        <f t="shared" si="19"/>
        <v>27.195430400406508</v>
      </c>
      <c r="AL66" s="176">
        <f t="shared" si="19"/>
        <v>29.31131183822427</v>
      </c>
      <c r="AM66" s="177">
        <f t="shared" si="19"/>
        <v>31.160240637360602</v>
      </c>
      <c r="AN66" s="322">
        <f t="shared" si="19"/>
        <v>35.46437759558134</v>
      </c>
      <c r="AO66" s="176">
        <f t="shared" si="19"/>
        <v>39.609786369267653</v>
      </c>
      <c r="AP66" s="176">
        <f t="shared" si="19"/>
        <v>28.725922133366737</v>
      </c>
      <c r="AQ66" s="176">
        <f t="shared" si="19"/>
        <v>28.356836844696915</v>
      </c>
      <c r="AR66" s="176">
        <f t="shared" si="19"/>
        <v>26.347389667647462</v>
      </c>
      <c r="AS66" s="176">
        <f t="shared" si="19"/>
        <v>25.415627682492541</v>
      </c>
      <c r="AT66" s="176">
        <f t="shared" si="19"/>
        <v>27.38037528311051</v>
      </c>
      <c r="AU66" s="176">
        <f t="shared" si="19"/>
        <v>26.700398916415764</v>
      </c>
      <c r="AV66" s="176">
        <f t="shared" si="19"/>
        <v>26.03332716243338</v>
      </c>
      <c r="AW66" s="176">
        <f t="shared" si="19"/>
        <v>26.359688299585727</v>
      </c>
      <c r="AX66" s="176">
        <f t="shared" si="19"/>
        <v>24.84792691824363</v>
      </c>
      <c r="AY66" s="176">
        <f t="shared" si="19"/>
        <v>22.567920344753119</v>
      </c>
      <c r="AZ66" s="176">
        <f t="shared" si="19"/>
        <v>41.808246976283641</v>
      </c>
    </row>
    <row r="67" spans="2:53" ht="12.75">
      <c r="B67" s="21" t="s">
        <v>246</v>
      </c>
      <c r="C67" s="175" t="s">
        <v>128</v>
      </c>
      <c r="D67" s="176" t="s">
        <v>128</v>
      </c>
      <c r="E67" s="176" t="s">
        <v>128</v>
      </c>
      <c r="F67" s="176" t="s">
        <v>128</v>
      </c>
      <c r="G67" s="176" t="s">
        <v>128</v>
      </c>
      <c r="H67" s="176" t="s">
        <v>128</v>
      </c>
      <c r="I67" s="176" t="s">
        <v>128</v>
      </c>
      <c r="J67" s="176" t="s">
        <v>128</v>
      </c>
      <c r="K67" s="176" t="s">
        <v>128</v>
      </c>
      <c r="L67" s="176" t="s">
        <v>128</v>
      </c>
      <c r="M67" s="176" t="s">
        <v>128</v>
      </c>
      <c r="N67" s="178" t="s">
        <v>128</v>
      </c>
      <c r="O67" s="177">
        <f t="shared" ref="O67:AD79" si="21">O20/C20*100-100</f>
        <v>-16.679480277998564</v>
      </c>
      <c r="P67" s="176">
        <f t="shared" si="21"/>
        <v>-50.191294618207905</v>
      </c>
      <c r="Q67" s="176">
        <f t="shared" si="21"/>
        <v>-9.3263208770371904</v>
      </c>
      <c r="R67" s="176">
        <f t="shared" si="21"/>
        <v>-15.603489206452025</v>
      </c>
      <c r="S67" s="176">
        <f t="shared" si="21"/>
        <v>-12.1264484070946</v>
      </c>
      <c r="T67" s="176">
        <f t="shared" si="21"/>
        <v>-13.774512111167638</v>
      </c>
      <c r="U67" s="176">
        <f t="shared" si="21"/>
        <v>-16.854587521814466</v>
      </c>
      <c r="V67" s="176">
        <f t="shared" si="21"/>
        <v>-10.41199330818759</v>
      </c>
      <c r="W67" s="176">
        <f t="shared" si="21"/>
        <v>-14.024899975604114</v>
      </c>
      <c r="X67" s="176">
        <f t="shared" si="21"/>
        <v>-13.539486082399577</v>
      </c>
      <c r="Y67" s="176">
        <f t="shared" si="21"/>
        <v>-11.324621289623209</v>
      </c>
      <c r="Z67" s="176">
        <f t="shared" si="21"/>
        <v>-12.625112763077567</v>
      </c>
      <c r="AA67" s="177">
        <f t="shared" si="21"/>
        <v>7.9181359323966092</v>
      </c>
      <c r="AB67" s="176">
        <f t="shared" si="21"/>
        <v>17.559267541484289</v>
      </c>
      <c r="AC67" s="176">
        <f t="shared" si="21"/>
        <v>-43.550217582531623</v>
      </c>
      <c r="AD67" s="176">
        <f t="shared" si="20"/>
        <v>-39.451503897726667</v>
      </c>
      <c r="AE67" s="176">
        <f t="shared" si="20"/>
        <v>-34.693529583974609</v>
      </c>
      <c r="AF67" s="176">
        <f t="shared" si="20"/>
        <v>-29.056034019422327</v>
      </c>
      <c r="AG67" s="176">
        <f t="shared" si="20"/>
        <v>-24.107090395005173</v>
      </c>
      <c r="AH67" s="176">
        <f t="shared" si="16"/>
        <v>-22.927602920934248</v>
      </c>
      <c r="AI67" s="176">
        <f t="shared" si="17"/>
        <v>-19.342742759880039</v>
      </c>
      <c r="AJ67" s="176">
        <f t="shared" si="18"/>
        <v>-13.812054440655288</v>
      </c>
      <c r="AK67" s="176">
        <f t="shared" si="19"/>
        <v>-13.611513530162711</v>
      </c>
      <c r="AL67" s="176">
        <f t="shared" si="19"/>
        <v>-11.816929022270656</v>
      </c>
      <c r="AM67" s="177">
        <f t="shared" si="19"/>
        <v>-15.384474701113461</v>
      </c>
      <c r="AN67" s="322">
        <f t="shared" si="19"/>
        <v>-1.6737424286098985</v>
      </c>
      <c r="AO67" s="176">
        <f t="shared" si="19"/>
        <v>21.021186415950098</v>
      </c>
      <c r="AP67" s="176">
        <f t="shared" si="19"/>
        <v>21.485053406825344</v>
      </c>
      <c r="AQ67" s="176">
        <f t="shared" si="19"/>
        <v>23.410697461603533</v>
      </c>
      <c r="AR67" s="176">
        <f t="shared" si="19"/>
        <v>25.393196453648969</v>
      </c>
      <c r="AS67" s="176">
        <f t="shared" si="19"/>
        <v>48.902895444846621</v>
      </c>
      <c r="AT67" s="176">
        <f t="shared" si="19"/>
        <v>53.15691216828634</v>
      </c>
      <c r="AU67" s="176">
        <f t="shared" si="19"/>
        <v>47.794521937528202</v>
      </c>
      <c r="AV67" s="176">
        <f t="shared" si="19"/>
        <v>44.46220731753877</v>
      </c>
      <c r="AW67" s="176">
        <f t="shared" si="19"/>
        <v>47.726693034667818</v>
      </c>
      <c r="AX67" s="176">
        <f t="shared" si="19"/>
        <v>45.462122210301402</v>
      </c>
      <c r="AY67" s="176">
        <f t="shared" si="19"/>
        <v>49.575563092271722</v>
      </c>
      <c r="AZ67" s="176">
        <f t="shared" si="19"/>
        <v>32.97986540291609</v>
      </c>
    </row>
    <row r="68" spans="2:53" ht="25.5">
      <c r="B68" s="21" t="s">
        <v>247</v>
      </c>
      <c r="C68" s="175" t="s">
        <v>128</v>
      </c>
      <c r="D68" s="176" t="s">
        <v>128</v>
      </c>
      <c r="E68" s="176" t="s">
        <v>128</v>
      </c>
      <c r="F68" s="176" t="s">
        <v>128</v>
      </c>
      <c r="G68" s="176" t="s">
        <v>128</v>
      </c>
      <c r="H68" s="176" t="s">
        <v>128</v>
      </c>
      <c r="I68" s="176" t="s">
        <v>128</v>
      </c>
      <c r="J68" s="176" t="s">
        <v>128</v>
      </c>
      <c r="K68" s="176" t="s">
        <v>128</v>
      </c>
      <c r="L68" s="176" t="s">
        <v>128</v>
      </c>
      <c r="M68" s="176" t="s">
        <v>128</v>
      </c>
      <c r="N68" s="178" t="s">
        <v>128</v>
      </c>
      <c r="O68" s="177">
        <f t="shared" si="21"/>
        <v>-43.481457212397714</v>
      </c>
      <c r="P68" s="176">
        <f t="shared" si="21"/>
        <v>-1.1541682287400761</v>
      </c>
      <c r="Q68" s="176">
        <f t="shared" si="21"/>
        <v>-17.995046778267891</v>
      </c>
      <c r="R68" s="176">
        <f t="shared" si="21"/>
        <v>14.141631740242545</v>
      </c>
      <c r="S68" s="176">
        <f t="shared" si="21"/>
        <v>47.990930286187762</v>
      </c>
      <c r="T68" s="176">
        <f t="shared" si="21"/>
        <v>41.750907949215616</v>
      </c>
      <c r="U68" s="176">
        <f t="shared" si="21"/>
        <v>37.069572660133758</v>
      </c>
      <c r="V68" s="176">
        <f t="shared" si="21"/>
        <v>37.759588142251062</v>
      </c>
      <c r="W68" s="176">
        <f t="shared" si="21"/>
        <v>36.10709100757532</v>
      </c>
      <c r="X68" s="176">
        <f t="shared" si="21"/>
        <v>41.713035042851629</v>
      </c>
      <c r="Y68" s="176">
        <f t="shared" si="21"/>
        <v>46.463097487782932</v>
      </c>
      <c r="Z68" s="176">
        <f t="shared" si="21"/>
        <v>45.201985959616678</v>
      </c>
      <c r="AA68" s="177">
        <f t="shared" si="21"/>
        <v>56.061369267088509</v>
      </c>
      <c r="AB68" s="176">
        <f t="shared" si="21"/>
        <v>25.918540954259342</v>
      </c>
      <c r="AC68" s="176">
        <f t="shared" si="21"/>
        <v>68.959057062309427</v>
      </c>
      <c r="AD68" s="176">
        <f t="shared" si="20"/>
        <v>57.683599824330543</v>
      </c>
      <c r="AE68" s="176">
        <f t="shared" si="20"/>
        <v>20.38151023055201</v>
      </c>
      <c r="AF68" s="176">
        <f t="shared" si="20"/>
        <v>10.860565178153593</v>
      </c>
      <c r="AG68" s="176">
        <f t="shared" si="20"/>
        <v>11.328756209778177</v>
      </c>
      <c r="AH68" s="176">
        <f t="shared" si="16"/>
        <v>11.636593824304668</v>
      </c>
      <c r="AI68" s="176">
        <f t="shared" si="17"/>
        <v>8.7299599653815108</v>
      </c>
      <c r="AJ68" s="176">
        <f t="shared" si="18"/>
        <v>9.6784153537269333</v>
      </c>
      <c r="AK68" s="176">
        <f t="shared" si="19"/>
        <v>-0.21831571323012611</v>
      </c>
      <c r="AL68" s="176">
        <f t="shared" si="19"/>
        <v>-0.88122110318643365</v>
      </c>
      <c r="AM68" s="177">
        <f t="shared" si="19"/>
        <v>17.731435764903281</v>
      </c>
      <c r="AN68" s="322">
        <f t="shared" si="19"/>
        <v>47.384566080527094</v>
      </c>
      <c r="AO68" s="176">
        <f t="shared" si="19"/>
        <v>8.9478044304208737</v>
      </c>
      <c r="AP68" s="176">
        <f t="shared" si="19"/>
        <v>42.112703952987857</v>
      </c>
      <c r="AQ68" s="176">
        <f t="shared" si="19"/>
        <v>31.818813417261794</v>
      </c>
      <c r="AR68" s="176">
        <f t="shared" si="19"/>
        <v>38.4662341287424</v>
      </c>
      <c r="AS68" s="176">
        <f t="shared" si="19"/>
        <v>45.221902661436587</v>
      </c>
      <c r="AT68" s="176">
        <f t="shared" si="19"/>
        <v>36.110392579377503</v>
      </c>
      <c r="AU68" s="176">
        <f t="shared" si="19"/>
        <v>32.406488024654777</v>
      </c>
      <c r="AV68" s="176">
        <f t="shared" si="19"/>
        <v>21.970489563581452</v>
      </c>
      <c r="AW68" s="176">
        <f t="shared" si="19"/>
        <v>19.698811503945279</v>
      </c>
      <c r="AX68" s="176">
        <f t="shared" si="19"/>
        <v>18.005227102165037</v>
      </c>
      <c r="AY68" s="176">
        <f t="shared" si="19"/>
        <v>-0.66376110373255415</v>
      </c>
      <c r="AZ68" s="406">
        <f t="shared" si="19"/>
        <v>10.853111713336915</v>
      </c>
      <c r="BA68" s="407"/>
    </row>
    <row r="69" spans="2:53" ht="22.5" customHeight="1">
      <c r="B69" s="21" t="s">
        <v>248</v>
      </c>
      <c r="C69" s="175" t="s">
        <v>128</v>
      </c>
      <c r="D69" s="176" t="s">
        <v>128</v>
      </c>
      <c r="E69" s="176" t="s">
        <v>128</v>
      </c>
      <c r="F69" s="176" t="s">
        <v>128</v>
      </c>
      <c r="G69" s="176" t="s">
        <v>128</v>
      </c>
      <c r="H69" s="176" t="s">
        <v>128</v>
      </c>
      <c r="I69" s="176" t="s">
        <v>128</v>
      </c>
      <c r="J69" s="176" t="s">
        <v>128</v>
      </c>
      <c r="K69" s="176" t="s">
        <v>128</v>
      </c>
      <c r="L69" s="176" t="s">
        <v>128</v>
      </c>
      <c r="M69" s="176" t="s">
        <v>128</v>
      </c>
      <c r="N69" s="178" t="s">
        <v>128</v>
      </c>
      <c r="O69" s="177">
        <f t="shared" si="21"/>
        <v>15.150257127240423</v>
      </c>
      <c r="P69" s="176">
        <f t="shared" si="21"/>
        <v>-99.970434465160878</v>
      </c>
      <c r="Q69" s="176">
        <f t="shared" si="21"/>
        <v>-97.276903782206986</v>
      </c>
      <c r="R69" s="176">
        <f t="shared" si="21"/>
        <v>-98.250767835458262</v>
      </c>
      <c r="S69" s="176">
        <f t="shared" si="21"/>
        <v>-98.070520619522284</v>
      </c>
      <c r="T69" s="176">
        <f t="shared" si="21"/>
        <v>-98.210562895583919</v>
      </c>
      <c r="U69" s="176">
        <f t="shared" si="21"/>
        <v>-98.587035346493494</v>
      </c>
      <c r="V69" s="176">
        <f t="shared" si="21"/>
        <v>-97.535955369346141</v>
      </c>
      <c r="W69" s="176">
        <f t="shared" si="21"/>
        <v>-96.982187839233049</v>
      </c>
      <c r="X69" s="176">
        <f t="shared" si="21"/>
        <v>-92.75713708971729</v>
      </c>
      <c r="Y69" s="176">
        <f t="shared" si="21"/>
        <v>-92.258545051236183</v>
      </c>
      <c r="Z69" s="176">
        <f t="shared" si="21"/>
        <v>-88.525637221127567</v>
      </c>
      <c r="AA69" s="177">
        <f t="shared" si="21"/>
        <v>-80.729673927750511</v>
      </c>
      <c r="AB69" s="176">
        <f t="shared" si="21"/>
        <v>-91.265479557040919</v>
      </c>
      <c r="AC69" s="176">
        <f t="shared" si="21"/>
        <v>92.739589131800528</v>
      </c>
      <c r="AD69" s="176">
        <f t="shared" si="20"/>
        <v>298.42586007744222</v>
      </c>
      <c r="AE69" s="176">
        <f t="shared" si="20"/>
        <v>527.03070843830812</v>
      </c>
      <c r="AF69" s="176">
        <f t="shared" si="20"/>
        <v>498.49840819259339</v>
      </c>
      <c r="AG69" s="176">
        <f t="shared" si="20"/>
        <v>475.48352647159538</v>
      </c>
      <c r="AH69" s="176">
        <f t="shared" si="16"/>
        <v>175.33762853680611</v>
      </c>
      <c r="AI69" s="176">
        <f t="shared" si="17"/>
        <v>142.97833295627186</v>
      </c>
      <c r="AJ69" s="176">
        <f t="shared" si="18"/>
        <v>13.994504701847859</v>
      </c>
      <c r="AK69" s="176">
        <f t="shared" si="19"/>
        <v>17.841045860946011</v>
      </c>
      <c r="AL69" s="176">
        <f t="shared" si="19"/>
        <v>-4.1447557013609639</v>
      </c>
      <c r="AM69" s="177">
        <f t="shared" si="19"/>
        <v>-41.781355475600591</v>
      </c>
      <c r="AN69" s="322">
        <f t="shared" si="19"/>
        <v>779.49130893541394</v>
      </c>
      <c r="AO69" s="176">
        <f t="shared" si="19"/>
        <v>87.414420604381888</v>
      </c>
      <c r="AP69" s="176">
        <f t="shared" si="19"/>
        <v>77.323847622082297</v>
      </c>
      <c r="AQ69" s="176">
        <f t="shared" si="19"/>
        <v>19.247065175294239</v>
      </c>
      <c r="AR69" s="176">
        <f t="shared" si="19"/>
        <v>28.827955658233918</v>
      </c>
      <c r="AS69" s="176">
        <f t="shared" si="19"/>
        <v>37.307661727009105</v>
      </c>
      <c r="AT69" s="176">
        <f t="shared" si="19"/>
        <v>52.780907772201317</v>
      </c>
      <c r="AU69" s="176">
        <f t="shared" si="19"/>
        <v>51.059877519866149</v>
      </c>
      <c r="AV69" s="176">
        <f t="shared" si="19"/>
        <v>63.452011463875095</v>
      </c>
      <c r="AW69" s="176">
        <f t="shared" si="19"/>
        <v>59.292758318266124</v>
      </c>
      <c r="AX69" s="176">
        <f t="shared" si="19"/>
        <v>41.025067310062354</v>
      </c>
      <c r="AY69" s="176">
        <f t="shared" si="19"/>
        <v>35.443595081562762</v>
      </c>
      <c r="AZ69" s="406" t="s">
        <v>128</v>
      </c>
      <c r="BA69" s="407"/>
    </row>
    <row r="70" spans="2:53" ht="12.75">
      <c r="B70" s="21" t="s">
        <v>96</v>
      </c>
      <c r="C70" s="175" t="s">
        <v>128</v>
      </c>
      <c r="D70" s="176" t="s">
        <v>128</v>
      </c>
      <c r="E70" s="176" t="s">
        <v>128</v>
      </c>
      <c r="F70" s="176" t="s">
        <v>128</v>
      </c>
      <c r="G70" s="176" t="s">
        <v>128</v>
      </c>
      <c r="H70" s="176" t="s">
        <v>128</v>
      </c>
      <c r="I70" s="176" t="s">
        <v>128</v>
      </c>
      <c r="J70" s="176" t="s">
        <v>128</v>
      </c>
      <c r="K70" s="176" t="s">
        <v>128</v>
      </c>
      <c r="L70" s="176" t="s">
        <v>128</v>
      </c>
      <c r="M70" s="176" t="s">
        <v>128</v>
      </c>
      <c r="N70" s="178" t="s">
        <v>128</v>
      </c>
      <c r="O70" s="177">
        <f t="shared" si="21"/>
        <v>-17.846696964200092</v>
      </c>
      <c r="P70" s="176">
        <f t="shared" si="21"/>
        <v>-34.897702616927944</v>
      </c>
      <c r="Q70" s="176">
        <f t="shared" si="21"/>
        <v>-31.062694440430207</v>
      </c>
      <c r="R70" s="176">
        <f t="shared" si="21"/>
        <v>-20.769554124937642</v>
      </c>
      <c r="S70" s="176">
        <f t="shared" si="21"/>
        <v>-17.287214586106529</v>
      </c>
      <c r="T70" s="176">
        <f t="shared" si="21"/>
        <v>-18.329202062056567</v>
      </c>
      <c r="U70" s="176">
        <f t="shared" si="21"/>
        <v>-16.31756645202789</v>
      </c>
      <c r="V70" s="176">
        <f t="shared" si="21"/>
        <v>-11.752312332760837</v>
      </c>
      <c r="W70" s="176">
        <f t="shared" si="21"/>
        <v>-10.353134804399517</v>
      </c>
      <c r="X70" s="176">
        <f t="shared" si="21"/>
        <v>-11.412779775335622</v>
      </c>
      <c r="Y70" s="176">
        <f t="shared" si="21"/>
        <v>-12.661021814866388</v>
      </c>
      <c r="Z70" s="176">
        <f t="shared" si="21"/>
        <v>4.7273718483413774</v>
      </c>
      <c r="AA70" s="177">
        <f t="shared" si="21"/>
        <v>8.2187512889371845</v>
      </c>
      <c r="AB70" s="176">
        <f t="shared" si="21"/>
        <v>8.9627544082821657</v>
      </c>
      <c r="AC70" s="176">
        <f t="shared" si="21"/>
        <v>7.0332401446254096</v>
      </c>
      <c r="AD70" s="176">
        <f t="shared" si="20"/>
        <v>15.306242739353991</v>
      </c>
      <c r="AE70" s="176">
        <f t="shared" si="20"/>
        <v>17.334554234129257</v>
      </c>
      <c r="AF70" s="176">
        <f t="shared" si="20"/>
        <v>13.587721516511891</v>
      </c>
      <c r="AG70" s="176">
        <f t="shared" si="20"/>
        <v>16.327475059180301</v>
      </c>
      <c r="AH70" s="176">
        <f t="shared" si="16"/>
        <v>9.9339785767079292</v>
      </c>
      <c r="AI70" s="176">
        <f t="shared" si="17"/>
        <v>7.8996072337584167</v>
      </c>
      <c r="AJ70" s="176">
        <f t="shared" si="18"/>
        <v>4.8471011308070473</v>
      </c>
      <c r="AK70" s="176">
        <f t="shared" si="19"/>
        <v>4.6505454835564848</v>
      </c>
      <c r="AL70" s="176">
        <f t="shared" si="19"/>
        <v>16.312229048344633</v>
      </c>
      <c r="AM70" s="177">
        <f t="shared" si="19"/>
        <v>8.8572595120011641</v>
      </c>
      <c r="AN70" s="322">
        <f t="shared" si="19"/>
        <v>33.031098169539973</v>
      </c>
      <c r="AO70" s="176">
        <f t="shared" si="19"/>
        <v>29.392979175673219</v>
      </c>
      <c r="AP70" s="176">
        <f t="shared" si="19"/>
        <v>15.290778821293173</v>
      </c>
      <c r="AQ70" s="176">
        <f t="shared" si="19"/>
        <v>15.726145125635284</v>
      </c>
      <c r="AR70" s="176">
        <f t="shared" si="19"/>
        <v>19.670917944131588</v>
      </c>
      <c r="AS70" s="176">
        <f t="shared" si="19"/>
        <v>15.185853449197381</v>
      </c>
      <c r="AT70" s="176">
        <f t="shared" si="19"/>
        <v>16.756602732677123</v>
      </c>
      <c r="AU70" s="176">
        <f t="shared" si="19"/>
        <v>46.300377374256641</v>
      </c>
      <c r="AV70" s="176">
        <f t="shared" si="19"/>
        <v>73.938331568020288</v>
      </c>
      <c r="AW70" s="176">
        <f t="shared" si="19"/>
        <v>85.626198258029376</v>
      </c>
      <c r="AX70" s="176">
        <f t="shared" si="19"/>
        <v>39.320288052194314</v>
      </c>
      <c r="AY70" s="176">
        <f t="shared" si="19"/>
        <v>34.212925439906428</v>
      </c>
      <c r="AZ70" s="406">
        <f t="shared" si="19"/>
        <v>2.7824876068784192</v>
      </c>
      <c r="BA70" s="407"/>
    </row>
    <row r="71" spans="2:53" ht="12.75">
      <c r="B71" s="21" t="s">
        <v>249</v>
      </c>
      <c r="C71" s="175" t="s">
        <v>128</v>
      </c>
      <c r="D71" s="176" t="s">
        <v>128</v>
      </c>
      <c r="E71" s="176" t="s">
        <v>128</v>
      </c>
      <c r="F71" s="176" t="s">
        <v>128</v>
      </c>
      <c r="G71" s="176" t="s">
        <v>128</v>
      </c>
      <c r="H71" s="176" t="s">
        <v>128</v>
      </c>
      <c r="I71" s="176" t="s">
        <v>128</v>
      </c>
      <c r="J71" s="176" t="s">
        <v>128</v>
      </c>
      <c r="K71" s="176" t="s">
        <v>128</v>
      </c>
      <c r="L71" s="176" t="s">
        <v>128</v>
      </c>
      <c r="M71" s="176" t="s">
        <v>128</v>
      </c>
      <c r="N71" s="178" t="s">
        <v>128</v>
      </c>
      <c r="O71" s="177">
        <f t="shared" si="21"/>
        <v>-4.6856146133435175</v>
      </c>
      <c r="P71" s="176">
        <f t="shared" si="21"/>
        <v>-7.3739530681433365</v>
      </c>
      <c r="Q71" s="176">
        <f t="shared" si="21"/>
        <v>-5.9629170155375988</v>
      </c>
      <c r="R71" s="176">
        <f t="shared" si="21"/>
        <v>12.790864194238694</v>
      </c>
      <c r="S71" s="176">
        <f t="shared" si="21"/>
        <v>41.329741523748254</v>
      </c>
      <c r="T71" s="176">
        <f t="shared" si="21"/>
        <v>65.714080020700948</v>
      </c>
      <c r="U71" s="176">
        <f t="shared" si="21"/>
        <v>38.952015892723779</v>
      </c>
      <c r="V71" s="176">
        <f t="shared" si="21"/>
        <v>37.156919175245861</v>
      </c>
      <c r="W71" s="176">
        <f t="shared" si="21"/>
        <v>31.301337619117419</v>
      </c>
      <c r="X71" s="176">
        <f t="shared" si="21"/>
        <v>30.89397298779906</v>
      </c>
      <c r="Y71" s="176">
        <f t="shared" si="21"/>
        <v>11.36853532880275</v>
      </c>
      <c r="Z71" s="176">
        <f t="shared" si="21"/>
        <v>38.986289059385001</v>
      </c>
      <c r="AA71" s="177">
        <f t="shared" si="21"/>
        <v>35.85086967134572</v>
      </c>
      <c r="AB71" s="176">
        <f t="shared" si="21"/>
        <v>11.990936787218402</v>
      </c>
      <c r="AC71" s="176">
        <f t="shared" si="21"/>
        <v>11.723817315971345</v>
      </c>
      <c r="AD71" s="176">
        <f t="shared" si="20"/>
        <v>10.881670946178716</v>
      </c>
      <c r="AE71" s="176">
        <f t="shared" si="20"/>
        <v>-47.578392773853771</v>
      </c>
      <c r="AF71" s="176">
        <f t="shared" si="20"/>
        <v>-52.426884049551667</v>
      </c>
      <c r="AG71" s="176">
        <f t="shared" si="20"/>
        <v>-45.801471184378983</v>
      </c>
      <c r="AH71" s="176">
        <f t="shared" si="16"/>
        <v>-39.560584675251761</v>
      </c>
      <c r="AI71" s="176">
        <f t="shared" si="17"/>
        <v>-21.616975731947036</v>
      </c>
      <c r="AJ71" s="176">
        <f t="shared" si="18"/>
        <v>-16.217567709518349</v>
      </c>
      <c r="AK71" s="176">
        <f t="shared" si="19"/>
        <v>-15.869408541889555</v>
      </c>
      <c r="AL71" s="176">
        <f t="shared" si="19"/>
        <v>-29.381635288209267</v>
      </c>
      <c r="AM71" s="177">
        <f t="shared" si="19"/>
        <v>-25.081823921130194</v>
      </c>
      <c r="AN71" s="322">
        <f t="shared" si="19"/>
        <v>17.996745611546473</v>
      </c>
      <c r="AO71" s="176">
        <f t="shared" si="19"/>
        <v>42.391050285212714</v>
      </c>
      <c r="AP71" s="176">
        <f t="shared" si="19"/>
        <v>62.416566910661544</v>
      </c>
      <c r="AQ71" s="176">
        <f t="shared" si="19"/>
        <v>80.204192275997059</v>
      </c>
      <c r="AR71" s="176">
        <f t="shared" si="19"/>
        <v>81.081467165301547</v>
      </c>
      <c r="AS71" s="176">
        <f t="shared" si="19"/>
        <v>80.983467804685546</v>
      </c>
      <c r="AT71" s="176">
        <f t="shared" si="19"/>
        <v>80.009657762471988</v>
      </c>
      <c r="AU71" s="176">
        <f t="shared" si="19"/>
        <v>53.531204453373505</v>
      </c>
      <c r="AV71" s="176">
        <f t="shared" si="19"/>
        <v>47.476281068987106</v>
      </c>
      <c r="AW71" s="176">
        <f t="shared" si="19"/>
        <v>47.583397032695473</v>
      </c>
      <c r="AX71" s="176">
        <f t="shared" si="19"/>
        <v>45.72601606504648</v>
      </c>
      <c r="AY71" s="176">
        <f t="shared" si="19"/>
        <v>59.268955600252042</v>
      </c>
      <c r="AZ71" s="406">
        <f t="shared" si="19"/>
        <v>55.462153508002046</v>
      </c>
      <c r="BA71" s="407"/>
    </row>
    <row r="72" spans="2:53" ht="12.75">
      <c r="B72" s="21" t="s">
        <v>95</v>
      </c>
      <c r="C72" s="175" t="s">
        <v>128</v>
      </c>
      <c r="D72" s="176" t="s">
        <v>128</v>
      </c>
      <c r="E72" s="176" t="s">
        <v>128</v>
      </c>
      <c r="F72" s="176" t="s">
        <v>128</v>
      </c>
      <c r="G72" s="176" t="s">
        <v>128</v>
      </c>
      <c r="H72" s="176" t="s">
        <v>128</v>
      </c>
      <c r="I72" s="176" t="s">
        <v>128</v>
      </c>
      <c r="J72" s="176" t="s">
        <v>128</v>
      </c>
      <c r="K72" s="176" t="s">
        <v>128</v>
      </c>
      <c r="L72" s="176" t="s">
        <v>128</v>
      </c>
      <c r="M72" s="176" t="s">
        <v>128</v>
      </c>
      <c r="N72" s="178" t="s">
        <v>128</v>
      </c>
      <c r="O72" s="177">
        <f t="shared" si="21"/>
        <v>-7.3205698197606779</v>
      </c>
      <c r="P72" s="176">
        <f t="shared" si="21"/>
        <v>-16.257963396507719</v>
      </c>
      <c r="Q72" s="176">
        <f t="shared" si="21"/>
        <v>-5.4030259749840468</v>
      </c>
      <c r="R72" s="176">
        <f t="shared" si="21"/>
        <v>-4.3265621551627476</v>
      </c>
      <c r="S72" s="176">
        <f t="shared" si="21"/>
        <v>-2.5997448766465823</v>
      </c>
      <c r="T72" s="176">
        <f t="shared" si="21"/>
        <v>-3.5671707141314641</v>
      </c>
      <c r="U72" s="176">
        <f t="shared" si="21"/>
        <v>-2.7488571453146591</v>
      </c>
      <c r="V72" s="176">
        <f t="shared" si="21"/>
        <v>-1.9779519522096365</v>
      </c>
      <c r="W72" s="176">
        <f t="shared" si="21"/>
        <v>-2.3995773819290775</v>
      </c>
      <c r="X72" s="176">
        <f t="shared" si="21"/>
        <v>-1.8362141020263039</v>
      </c>
      <c r="Y72" s="176">
        <f t="shared" si="21"/>
        <v>0.70338829213514487</v>
      </c>
      <c r="Z72" s="176">
        <f t="shared" si="21"/>
        <v>2.8141623370908349</v>
      </c>
      <c r="AA72" s="177">
        <f t="shared" si="21"/>
        <v>5.2578152122088539</v>
      </c>
      <c r="AB72" s="176">
        <f t="shared" si="21"/>
        <v>13.174002631749332</v>
      </c>
      <c r="AC72" s="176">
        <f t="shared" si="21"/>
        <v>-18.905538280908146</v>
      </c>
      <c r="AD72" s="176">
        <f t="shared" si="20"/>
        <v>10.092635660227373</v>
      </c>
      <c r="AE72" s="176">
        <f t="shared" si="20"/>
        <v>8.8645191931446448</v>
      </c>
      <c r="AF72" s="176">
        <f t="shared" si="20"/>
        <v>8.5760519324442441</v>
      </c>
      <c r="AG72" s="176">
        <f t="shared" si="20"/>
        <v>9.1372896843190858</v>
      </c>
      <c r="AH72" s="176">
        <f t="shared" si="16"/>
        <v>10.746156683332401</v>
      </c>
      <c r="AI72" s="176">
        <f t="shared" si="17"/>
        <v>12.891934621503935</v>
      </c>
      <c r="AJ72" s="176">
        <f t="shared" si="18"/>
        <v>21.323758859457925</v>
      </c>
      <c r="AK72" s="176">
        <f t="shared" si="19"/>
        <v>18.355273735720928</v>
      </c>
      <c r="AL72" s="176">
        <f t="shared" si="19"/>
        <v>16.270571144600467</v>
      </c>
      <c r="AM72" s="177">
        <f t="shared" si="19"/>
        <v>15.374104794759049</v>
      </c>
      <c r="AN72" s="322">
        <f t="shared" si="19"/>
        <v>24.913324780658414</v>
      </c>
      <c r="AO72" s="176">
        <f t="shared" si="19"/>
        <v>39.602135108064175</v>
      </c>
      <c r="AP72" s="176">
        <f t="shared" si="19"/>
        <v>27.920558954576592</v>
      </c>
      <c r="AQ72" s="176">
        <f t="shared" si="19"/>
        <v>26.657711128308634</v>
      </c>
      <c r="AR72" s="176">
        <f t="shared" si="19"/>
        <v>25.837839172791547</v>
      </c>
      <c r="AS72" s="176">
        <f t="shared" si="19"/>
        <v>26.690196895699287</v>
      </c>
      <c r="AT72" s="176">
        <f t="shared" si="19"/>
        <v>24.473975129825959</v>
      </c>
      <c r="AU72" s="176">
        <f t="shared" si="19"/>
        <v>22.379260974914274</v>
      </c>
      <c r="AV72" s="176">
        <f t="shared" si="19"/>
        <v>14.208743337759898</v>
      </c>
      <c r="AW72" s="176">
        <f t="shared" si="19"/>
        <v>15.226828459279091</v>
      </c>
      <c r="AX72" s="176">
        <f t="shared" si="19"/>
        <v>16.167007726005906</v>
      </c>
      <c r="AY72" s="176">
        <f t="shared" si="19"/>
        <v>18.128997598625958</v>
      </c>
      <c r="AZ72" s="176">
        <f t="shared" si="19"/>
        <v>14.087501570481493</v>
      </c>
    </row>
    <row r="73" spans="2:53" ht="25.5">
      <c r="B73" s="21" t="s">
        <v>94</v>
      </c>
      <c r="C73" s="175" t="s">
        <v>128</v>
      </c>
      <c r="D73" s="176" t="s">
        <v>128</v>
      </c>
      <c r="E73" s="176" t="s">
        <v>128</v>
      </c>
      <c r="F73" s="176" t="s">
        <v>128</v>
      </c>
      <c r="G73" s="176" t="s">
        <v>128</v>
      </c>
      <c r="H73" s="176" t="s">
        <v>128</v>
      </c>
      <c r="I73" s="176" t="s">
        <v>128</v>
      </c>
      <c r="J73" s="176" t="s">
        <v>128</v>
      </c>
      <c r="K73" s="176" t="s">
        <v>128</v>
      </c>
      <c r="L73" s="176" t="s">
        <v>128</v>
      </c>
      <c r="M73" s="176" t="s">
        <v>128</v>
      </c>
      <c r="N73" s="178" t="s">
        <v>128</v>
      </c>
      <c r="O73" s="177">
        <f t="shared" si="21"/>
        <v>-9.022340458991934</v>
      </c>
      <c r="P73" s="176">
        <f t="shared" si="21"/>
        <v>-15.700698731319889</v>
      </c>
      <c r="Q73" s="176">
        <f t="shared" si="21"/>
        <v>-7.1360197217964867</v>
      </c>
      <c r="R73" s="176">
        <f t="shared" si="21"/>
        <v>-2.391101159317671</v>
      </c>
      <c r="S73" s="176">
        <f t="shared" si="21"/>
        <v>-2.0890147807296415</v>
      </c>
      <c r="T73" s="176">
        <f t="shared" si="21"/>
        <v>-1.3591271410799237</v>
      </c>
      <c r="U73" s="176">
        <f t="shared" si="21"/>
        <v>-0.97013322082858622</v>
      </c>
      <c r="V73" s="176">
        <f t="shared" si="21"/>
        <v>-0.61424158538258666</v>
      </c>
      <c r="W73" s="176">
        <f t="shared" si="21"/>
        <v>-0.10890304308558996</v>
      </c>
      <c r="X73" s="176">
        <f t="shared" si="21"/>
        <v>0.43745450652620832</v>
      </c>
      <c r="Y73" s="176">
        <f t="shared" si="21"/>
        <v>4.7194605714672662</v>
      </c>
      <c r="Z73" s="176">
        <f t="shared" si="21"/>
        <v>11.780543662891759</v>
      </c>
      <c r="AA73" s="177">
        <f t="shared" si="21"/>
        <v>28.727900928367006</v>
      </c>
      <c r="AB73" s="176">
        <f t="shared" si="21"/>
        <v>-94.198616906396211</v>
      </c>
      <c r="AC73" s="176">
        <f t="shared" si="21"/>
        <v>-0.68157364689379563</v>
      </c>
      <c r="AD73" s="176">
        <f t="shared" si="20"/>
        <v>26.909248679063964</v>
      </c>
      <c r="AE73" s="176">
        <f t="shared" si="20"/>
        <v>39.864342226045636</v>
      </c>
      <c r="AF73" s="176">
        <f t="shared" si="20"/>
        <v>48.698040024919123</v>
      </c>
      <c r="AG73" s="176">
        <f t="shared" si="20"/>
        <v>51.826605448162155</v>
      </c>
      <c r="AH73" s="176">
        <f t="shared" si="16"/>
        <v>55.829524407256429</v>
      </c>
      <c r="AI73" s="176">
        <f t="shared" si="17"/>
        <v>60.179657137511924</v>
      </c>
      <c r="AJ73" s="176">
        <f t="shared" si="18"/>
        <v>63.935991626104254</v>
      </c>
      <c r="AK73" s="176">
        <f t="shared" si="19"/>
        <v>59.658447735663572</v>
      </c>
      <c r="AL73" s="176">
        <f t="shared" si="19"/>
        <v>58.460784346547683</v>
      </c>
      <c r="AM73" s="177">
        <f t="shared" si="19"/>
        <v>46.53819227957041</v>
      </c>
      <c r="AN73" s="322">
        <f t="shared" si="19"/>
        <v>10.966180562362553</v>
      </c>
      <c r="AO73" s="176">
        <f t="shared" si="19"/>
        <v>18.370083156092591</v>
      </c>
      <c r="AP73" s="176">
        <f t="shared" si="19"/>
        <v>3.3608656094110216</v>
      </c>
      <c r="AQ73" s="176">
        <f t="shared" si="19"/>
        <v>-5.8242019389731325</v>
      </c>
      <c r="AR73" s="176">
        <f t="shared" si="19"/>
        <v>-8.8728291456494048</v>
      </c>
      <c r="AS73" s="176">
        <f t="shared" si="19"/>
        <v>-10.829395049817109</v>
      </c>
      <c r="AT73" s="176">
        <f t="shared" si="19"/>
        <v>-13.274810972113656</v>
      </c>
      <c r="AU73" s="176">
        <f t="shared" si="19"/>
        <v>-13.412231463806862</v>
      </c>
      <c r="AV73" s="176">
        <f t="shared" si="19"/>
        <v>-14.900354969496021</v>
      </c>
      <c r="AW73" s="176">
        <f t="shared" si="19"/>
        <v>-10.429843104046398</v>
      </c>
      <c r="AX73" s="176">
        <f t="shared" si="19"/>
        <v>-6.0739664224605576</v>
      </c>
      <c r="AY73" s="176">
        <f t="shared" si="19"/>
        <v>-4.9243830197325735</v>
      </c>
      <c r="AZ73" s="176">
        <f t="shared" si="19"/>
        <v>16.609794533717519</v>
      </c>
    </row>
    <row r="74" spans="2:53" ht="12.75">
      <c r="B74" s="21" t="s">
        <v>250</v>
      </c>
      <c r="C74" s="175" t="s">
        <v>128</v>
      </c>
      <c r="D74" s="176" t="s">
        <v>128</v>
      </c>
      <c r="E74" s="176" t="s">
        <v>128</v>
      </c>
      <c r="F74" s="176" t="s">
        <v>128</v>
      </c>
      <c r="G74" s="176" t="s">
        <v>128</v>
      </c>
      <c r="H74" s="176" t="s">
        <v>128</v>
      </c>
      <c r="I74" s="176" t="s">
        <v>128</v>
      </c>
      <c r="J74" s="176" t="s">
        <v>128</v>
      </c>
      <c r="K74" s="176" t="s">
        <v>128</v>
      </c>
      <c r="L74" s="176" t="s">
        <v>128</v>
      </c>
      <c r="M74" s="176" t="s">
        <v>128</v>
      </c>
      <c r="N74" s="178" t="s">
        <v>128</v>
      </c>
      <c r="O74" s="177">
        <f t="shared" si="21"/>
        <v>12.734420025067067</v>
      </c>
      <c r="P74" s="176">
        <f t="shared" si="21"/>
        <v>48.805121026172372</v>
      </c>
      <c r="Q74" s="176">
        <f t="shared" si="21"/>
        <v>25.075198692416876</v>
      </c>
      <c r="R74" s="176">
        <f t="shared" si="21"/>
        <v>11.226122206389306</v>
      </c>
      <c r="S74" s="176">
        <f t="shared" si="21"/>
        <v>13.789405424050599</v>
      </c>
      <c r="T74" s="176">
        <f t="shared" si="21"/>
        <v>17.130069551784118</v>
      </c>
      <c r="U74" s="176">
        <f t="shared" si="21"/>
        <v>24.383216749341699</v>
      </c>
      <c r="V74" s="176">
        <f t="shared" si="21"/>
        <v>24.351087017533501</v>
      </c>
      <c r="W74" s="176">
        <f t="shared" si="21"/>
        <v>23.335659661818696</v>
      </c>
      <c r="X74" s="176">
        <f t="shared" si="21"/>
        <v>26.016046784373771</v>
      </c>
      <c r="Y74" s="176">
        <f t="shared" si="21"/>
        <v>23.578940953841126</v>
      </c>
      <c r="Z74" s="176">
        <f t="shared" si="21"/>
        <v>26.269476213146078</v>
      </c>
      <c r="AA74" s="177">
        <f t="shared" si="21"/>
        <v>33.214969595365517</v>
      </c>
      <c r="AB74" s="176">
        <f t="shared" si="21"/>
        <v>4.2626653498543732</v>
      </c>
      <c r="AC74" s="176">
        <f t="shared" si="21"/>
        <v>15.656717996920861</v>
      </c>
      <c r="AD74" s="176">
        <f t="shared" si="20"/>
        <v>26.505134727123675</v>
      </c>
      <c r="AE74" s="176">
        <f t="shared" si="20"/>
        <v>27.779682246118782</v>
      </c>
      <c r="AF74" s="176">
        <f t="shared" si="20"/>
        <v>25.379796084378327</v>
      </c>
      <c r="AG74" s="176">
        <f t="shared" si="20"/>
        <v>20.274706771742586</v>
      </c>
      <c r="AH74" s="176">
        <f t="shared" si="16"/>
        <v>19.057315966563039</v>
      </c>
      <c r="AI74" s="176">
        <f t="shared" si="17"/>
        <v>19.301138339301133</v>
      </c>
      <c r="AJ74" s="176">
        <f t="shared" si="18"/>
        <v>17.000374816969639</v>
      </c>
      <c r="AK74" s="176">
        <f t="shared" si="19"/>
        <v>14.382645890130206</v>
      </c>
      <c r="AL74" s="176">
        <f t="shared" si="19"/>
        <v>14.931189932332842</v>
      </c>
      <c r="AM74" s="177">
        <f t="shared" si="19"/>
        <v>12.309044852829558</v>
      </c>
      <c r="AN74" s="322">
        <f t="shared" si="19"/>
        <v>102.56375365803194</v>
      </c>
      <c r="AO74" s="176">
        <f t="shared" si="19"/>
        <v>103.41669340787908</v>
      </c>
      <c r="AP74" s="176">
        <f t="shared" si="19"/>
        <v>70.353685855522514</v>
      </c>
      <c r="AQ74" s="176">
        <f t="shared" si="19"/>
        <v>53.704213392297675</v>
      </c>
      <c r="AR74" s="176">
        <f t="shared" si="19"/>
        <v>47.119245028859439</v>
      </c>
      <c r="AS74" s="176">
        <f t="shared" si="19"/>
        <v>46.315788506402868</v>
      </c>
      <c r="AT74" s="176">
        <f t="shared" si="19"/>
        <v>41.064619688831897</v>
      </c>
      <c r="AU74" s="176">
        <f t="shared" si="19"/>
        <v>45.589392508922543</v>
      </c>
      <c r="AV74" s="176">
        <f t="shared" si="19"/>
        <v>46.052301564894236</v>
      </c>
      <c r="AW74" s="176">
        <f t="shared" si="19"/>
        <v>45.097129925187119</v>
      </c>
      <c r="AX74" s="176">
        <f t="shared" si="19"/>
        <v>40.103723032802776</v>
      </c>
      <c r="AY74" s="176">
        <f t="shared" si="19"/>
        <v>39.513582606878799</v>
      </c>
      <c r="AZ74" s="176">
        <f t="shared" si="19"/>
        <v>1.2011806621324439</v>
      </c>
    </row>
    <row r="75" spans="2:53" ht="8.25" customHeight="1">
      <c r="B75" s="21"/>
      <c r="C75" s="175"/>
      <c r="D75" s="176" t="s">
        <v>128</v>
      </c>
      <c r="E75" s="176" t="s">
        <v>128</v>
      </c>
      <c r="F75" s="176" t="s">
        <v>128</v>
      </c>
      <c r="G75" s="176" t="s">
        <v>128</v>
      </c>
      <c r="H75" s="176" t="s">
        <v>128</v>
      </c>
      <c r="I75" s="176" t="s">
        <v>128</v>
      </c>
      <c r="J75" s="176" t="s">
        <v>128</v>
      </c>
      <c r="K75" s="176" t="s">
        <v>128</v>
      </c>
      <c r="L75" s="176" t="s">
        <v>128</v>
      </c>
      <c r="M75" s="176" t="s">
        <v>128</v>
      </c>
      <c r="N75" s="178" t="s">
        <v>128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3"/>
      <c r="AN75" s="326"/>
      <c r="AO75" s="185"/>
      <c r="AP75" s="185"/>
      <c r="AQ75" s="185"/>
      <c r="AR75" s="185"/>
      <c r="AS75" s="185"/>
      <c r="AT75" s="185"/>
      <c r="AU75" s="185"/>
    </row>
    <row r="76" spans="2:53" ht="12.75">
      <c r="B76" s="31" t="s">
        <v>93</v>
      </c>
      <c r="C76" s="175"/>
      <c r="D76" s="176" t="s">
        <v>128</v>
      </c>
      <c r="E76" s="176" t="s">
        <v>128</v>
      </c>
      <c r="F76" s="176" t="s">
        <v>128</v>
      </c>
      <c r="G76" s="176" t="s">
        <v>128</v>
      </c>
      <c r="H76" s="176" t="s">
        <v>128</v>
      </c>
      <c r="I76" s="176" t="s">
        <v>128</v>
      </c>
      <c r="J76" s="176" t="s">
        <v>128</v>
      </c>
      <c r="K76" s="176" t="s">
        <v>128</v>
      </c>
      <c r="L76" s="176" t="s">
        <v>128</v>
      </c>
      <c r="M76" s="176" t="s">
        <v>128</v>
      </c>
      <c r="N76" s="178" t="s">
        <v>128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3"/>
      <c r="AN76" s="326"/>
      <c r="AO76" s="185"/>
      <c r="AP76" s="185"/>
      <c r="AQ76" s="185"/>
      <c r="AR76" s="185"/>
      <c r="AS76" s="185"/>
      <c r="AT76" s="185"/>
      <c r="AU76" s="185"/>
    </row>
    <row r="77" spans="2:53" ht="12.75">
      <c r="B77" s="21" t="s">
        <v>92</v>
      </c>
      <c r="C77" s="175" t="s">
        <v>128</v>
      </c>
      <c r="D77" s="176" t="s">
        <v>128</v>
      </c>
      <c r="E77" s="176" t="s">
        <v>128</v>
      </c>
      <c r="F77" s="176" t="s">
        <v>128</v>
      </c>
      <c r="G77" s="176" t="s">
        <v>128</v>
      </c>
      <c r="H77" s="176" t="s">
        <v>128</v>
      </c>
      <c r="I77" s="176" t="s">
        <v>128</v>
      </c>
      <c r="J77" s="176" t="s">
        <v>128</v>
      </c>
      <c r="K77" s="176" t="s">
        <v>128</v>
      </c>
      <c r="L77" s="176" t="s">
        <v>128</v>
      </c>
      <c r="M77" s="176" t="s">
        <v>128</v>
      </c>
      <c r="N77" s="178" t="s">
        <v>128</v>
      </c>
      <c r="O77" s="177">
        <f t="shared" si="21"/>
        <v>9.6486469839956186</v>
      </c>
      <c r="P77" s="176">
        <f t="shared" si="21"/>
        <v>16.920539034883888</v>
      </c>
      <c r="Q77" s="176">
        <f t="shared" si="21"/>
        <v>20.197151399713519</v>
      </c>
      <c r="R77" s="176">
        <f t="shared" si="21"/>
        <v>17.22804704394332</v>
      </c>
      <c r="S77" s="176">
        <f t="shared" si="21"/>
        <v>20.203658138687629</v>
      </c>
      <c r="T77" s="176">
        <f t="shared" si="21"/>
        <v>22.330468800094152</v>
      </c>
      <c r="U77" s="176">
        <f t="shared" si="21"/>
        <v>24.021663383767816</v>
      </c>
      <c r="V77" s="176">
        <f t="shared" si="21"/>
        <v>25.137909113801697</v>
      </c>
      <c r="W77" s="176">
        <f t="shared" si="21"/>
        <v>24.266422080438858</v>
      </c>
      <c r="X77" s="176">
        <f t="shared" si="21"/>
        <v>24.525592724226158</v>
      </c>
      <c r="Y77" s="176">
        <f t="shared" si="21"/>
        <v>23.184174114116331</v>
      </c>
      <c r="Z77" s="176">
        <f t="shared" si="21"/>
        <v>26.441615415595663</v>
      </c>
      <c r="AA77" s="177">
        <f t="shared" si="21"/>
        <v>32.309693215754947</v>
      </c>
      <c r="AB77" s="176">
        <f t="shared" si="21"/>
        <v>-13.512076704152136</v>
      </c>
      <c r="AC77" s="176">
        <f t="shared" si="21"/>
        <v>5.1530694004878512</v>
      </c>
      <c r="AD77" s="176">
        <f t="shared" si="21"/>
        <v>28.558083094435062</v>
      </c>
      <c r="AE77" s="176">
        <f t="shared" ref="AE77:AG79" si="22">AE30/S30*100-100</f>
        <v>26.33004741723073</v>
      </c>
      <c r="AF77" s="176">
        <f t="shared" si="22"/>
        <v>23.407192710338578</v>
      </c>
      <c r="AG77" s="176">
        <f t="shared" si="22"/>
        <v>22.046778283885217</v>
      </c>
      <c r="AH77" s="176">
        <f t="shared" ref="AH77:AI79" si="23">AH30/V30*100-100</f>
        <v>20.524285007130189</v>
      </c>
      <c r="AI77" s="176">
        <f t="shared" si="23"/>
        <v>21.854138713056173</v>
      </c>
      <c r="AJ77" s="176">
        <f t="shared" ref="AJ77:AZ79" si="24">AJ30/X30*100-100</f>
        <v>25.280832926207552</v>
      </c>
      <c r="AK77" s="176">
        <f t="shared" si="24"/>
        <v>23.519411184717171</v>
      </c>
      <c r="AL77" s="176">
        <f t="shared" si="24"/>
        <v>21.858094533173528</v>
      </c>
      <c r="AM77" s="177">
        <f t="shared" si="24"/>
        <v>17.664286707735769</v>
      </c>
      <c r="AN77" s="322">
        <f t="shared" si="24"/>
        <v>57.931486080672641</v>
      </c>
      <c r="AO77" s="176">
        <f t="shared" si="24"/>
        <v>52.175197027539298</v>
      </c>
      <c r="AP77" s="176">
        <f t="shared" si="24"/>
        <v>32.241455695922355</v>
      </c>
      <c r="AQ77" s="176">
        <f t="shared" si="24"/>
        <v>24.350970582007903</v>
      </c>
      <c r="AR77" s="176">
        <f t="shared" si="24"/>
        <v>22.431882608616306</v>
      </c>
      <c r="AS77" s="176">
        <f t="shared" si="24"/>
        <v>21.874728357346001</v>
      </c>
      <c r="AT77" s="176">
        <f t="shared" si="24"/>
        <v>20.061801235641695</v>
      </c>
      <c r="AU77" s="176">
        <f t="shared" si="24"/>
        <v>21.001160831293461</v>
      </c>
      <c r="AV77" s="176">
        <f t="shared" si="24"/>
        <v>21.311042809454975</v>
      </c>
      <c r="AW77" s="176">
        <f t="shared" si="24"/>
        <v>23.021563176084257</v>
      </c>
      <c r="AX77" s="176">
        <f t="shared" si="24"/>
        <v>21.843633065898359</v>
      </c>
      <c r="AY77" s="176">
        <f t="shared" si="24"/>
        <v>21.31919035548637</v>
      </c>
      <c r="AZ77" s="176">
        <f t="shared" si="24"/>
        <v>9.2502318119778124</v>
      </c>
    </row>
    <row r="78" spans="2:53" ht="25.5">
      <c r="B78" s="33" t="s">
        <v>91</v>
      </c>
      <c r="C78" s="175" t="s">
        <v>128</v>
      </c>
      <c r="D78" s="176" t="s">
        <v>128</v>
      </c>
      <c r="E78" s="176" t="s">
        <v>128</v>
      </c>
      <c r="F78" s="176" t="s">
        <v>128</v>
      </c>
      <c r="G78" s="176" t="s">
        <v>128</v>
      </c>
      <c r="H78" s="176" t="s">
        <v>128</v>
      </c>
      <c r="I78" s="176" t="s">
        <v>128</v>
      </c>
      <c r="J78" s="176" t="s">
        <v>128</v>
      </c>
      <c r="K78" s="176" t="s">
        <v>128</v>
      </c>
      <c r="L78" s="176" t="s">
        <v>128</v>
      </c>
      <c r="M78" s="176" t="s">
        <v>128</v>
      </c>
      <c r="N78" s="178" t="s">
        <v>128</v>
      </c>
      <c r="O78" s="177">
        <f t="shared" si="21"/>
        <v>48.268967189033191</v>
      </c>
      <c r="P78" s="176">
        <f t="shared" si="21"/>
        <v>90.615864397722277</v>
      </c>
      <c r="Q78" s="176">
        <f t="shared" si="21"/>
        <v>106.80359543482547</v>
      </c>
      <c r="R78" s="176">
        <f t="shared" si="21"/>
        <v>97.629732682124541</v>
      </c>
      <c r="S78" s="176">
        <f t="shared" si="21"/>
        <v>100.75432893405099</v>
      </c>
      <c r="T78" s="176">
        <f t="shared" si="21"/>
        <v>94.93646430721472</v>
      </c>
      <c r="U78" s="176">
        <f t="shared" si="21"/>
        <v>90.403630978390538</v>
      </c>
      <c r="V78" s="176">
        <f t="shared" si="21"/>
        <v>90.238667838606489</v>
      </c>
      <c r="W78" s="176">
        <f t="shared" si="21"/>
        <v>91.178410365779513</v>
      </c>
      <c r="X78" s="176">
        <f t="shared" si="21"/>
        <v>86.353281166907948</v>
      </c>
      <c r="Y78" s="176">
        <f t="shared" si="21"/>
        <v>74.126052302218284</v>
      </c>
      <c r="Z78" s="176">
        <f t="shared" si="21"/>
        <v>77.521606663499796</v>
      </c>
      <c r="AA78" s="177">
        <f t="shared" si="21"/>
        <v>70.151567825884257</v>
      </c>
      <c r="AB78" s="176">
        <f t="shared" si="21"/>
        <v>-26.037046082252857</v>
      </c>
      <c r="AC78" s="176">
        <f t="shared" si="21"/>
        <v>-15.013108578456766</v>
      </c>
      <c r="AD78" s="176">
        <f t="shared" si="21"/>
        <v>56.891945850413776</v>
      </c>
      <c r="AE78" s="176">
        <f t="shared" si="22"/>
        <v>30.961494034763263</v>
      </c>
      <c r="AF78" s="176">
        <f t="shared" si="22"/>
        <v>17.999072634291323</v>
      </c>
      <c r="AG78" s="176">
        <f t="shared" si="22"/>
        <v>11.747190913963237</v>
      </c>
      <c r="AH78" s="176">
        <f t="shared" si="23"/>
        <v>4.6909069723360801</v>
      </c>
      <c r="AI78" s="176">
        <f t="shared" si="23"/>
        <v>5.2393218647975885</v>
      </c>
      <c r="AJ78" s="176">
        <f t="shared" si="24"/>
        <v>24.505795028374862</v>
      </c>
      <c r="AK78" s="176">
        <f t="shared" si="24"/>
        <v>23.024178957407756</v>
      </c>
      <c r="AL78" s="176">
        <f t="shared" si="24"/>
        <v>15.366910059287903</v>
      </c>
      <c r="AM78" s="177">
        <f t="shared" si="24"/>
        <v>12.171764890406791</v>
      </c>
      <c r="AN78" s="322">
        <f t="shared" si="24"/>
        <v>26.20515070381073</v>
      </c>
      <c r="AO78" s="176">
        <f t="shared" si="24"/>
        <v>16.012369009955336</v>
      </c>
      <c r="AP78" s="176">
        <f t="shared" si="24"/>
        <v>12.65929418563212</v>
      </c>
      <c r="AQ78" s="176">
        <f t="shared" si="24"/>
        <v>12.546996370131325</v>
      </c>
      <c r="AR78" s="176">
        <f t="shared" si="24"/>
        <v>14.182368834730227</v>
      </c>
      <c r="AS78" s="176">
        <f t="shared" si="24"/>
        <v>11.815312547592228</v>
      </c>
      <c r="AT78" s="176">
        <f t="shared" si="24"/>
        <v>11.206048288806556</v>
      </c>
      <c r="AU78" s="176">
        <f t="shared" si="24"/>
        <v>12.423159885517094</v>
      </c>
      <c r="AV78" s="176">
        <f t="shared" si="24"/>
        <v>14.972799740311089</v>
      </c>
      <c r="AW78" s="176">
        <f t="shared" si="24"/>
        <v>21.006229378383765</v>
      </c>
      <c r="AX78" s="176">
        <f t="shared" si="24"/>
        <v>16.783248214389815</v>
      </c>
      <c r="AY78" s="176">
        <f t="shared" si="24"/>
        <v>14.486030867343615</v>
      </c>
      <c r="AZ78" s="176">
        <f t="shared" si="24"/>
        <v>2.0015792500662144</v>
      </c>
    </row>
    <row r="79" spans="2:53" ht="12.75">
      <c r="B79" s="21" t="s">
        <v>90</v>
      </c>
      <c r="C79" s="175" t="s">
        <v>128</v>
      </c>
      <c r="D79" s="176" t="s">
        <v>128</v>
      </c>
      <c r="E79" s="176" t="s">
        <v>128</v>
      </c>
      <c r="F79" s="176" t="s">
        <v>128</v>
      </c>
      <c r="G79" s="176" t="s">
        <v>128</v>
      </c>
      <c r="H79" s="176" t="s">
        <v>128</v>
      </c>
      <c r="I79" s="176" t="s">
        <v>128</v>
      </c>
      <c r="J79" s="176" t="s">
        <v>128</v>
      </c>
      <c r="K79" s="176" t="s">
        <v>128</v>
      </c>
      <c r="L79" s="176" t="s">
        <v>128</v>
      </c>
      <c r="M79" s="176" t="s">
        <v>128</v>
      </c>
      <c r="N79" s="178" t="s">
        <v>128</v>
      </c>
      <c r="O79" s="177">
        <f t="shared" si="21"/>
        <v>-58.532187334401357</v>
      </c>
      <c r="P79" s="176">
        <f t="shared" si="21"/>
        <v>193.49105151711814</v>
      </c>
      <c r="Q79" s="176">
        <f t="shared" si="21"/>
        <v>47.532162547514019</v>
      </c>
      <c r="R79" s="176">
        <f t="shared" si="21"/>
        <v>12.528470880248349</v>
      </c>
      <c r="S79" s="176">
        <f t="shared" si="21"/>
        <v>50.304224352848792</v>
      </c>
      <c r="T79" s="176">
        <f t="shared" si="21"/>
        <v>43.582898223206485</v>
      </c>
      <c r="U79" s="176">
        <f t="shared" si="21"/>
        <v>63.292066913490828</v>
      </c>
      <c r="V79" s="176">
        <f t="shared" si="21"/>
        <v>61.710303400546024</v>
      </c>
      <c r="W79" s="176">
        <f t="shared" si="21"/>
        <v>58.053893683599114</v>
      </c>
      <c r="X79" s="176">
        <f t="shared" si="21"/>
        <v>53.917081333723758</v>
      </c>
      <c r="Y79" s="176">
        <f t="shared" si="21"/>
        <v>71.697322627133872</v>
      </c>
      <c r="Z79" s="176">
        <f t="shared" si="21"/>
        <v>64.840762496421604</v>
      </c>
      <c r="AA79" s="177">
        <f t="shared" si="21"/>
        <v>136.25543938212778</v>
      </c>
      <c r="AB79" s="176">
        <f t="shared" si="21"/>
        <v>-86.134545540976916</v>
      </c>
      <c r="AC79" s="176">
        <f t="shared" si="21"/>
        <v>-21.602530062915832</v>
      </c>
      <c r="AD79" s="176">
        <f t="shared" si="21"/>
        <v>64.867269013006592</v>
      </c>
      <c r="AE79" s="176">
        <f t="shared" si="22"/>
        <v>26.442992155409911</v>
      </c>
      <c r="AF79" s="176">
        <f t="shared" si="22"/>
        <v>47.461076596146057</v>
      </c>
      <c r="AG79" s="176">
        <f t="shared" si="22"/>
        <v>42.763621055628818</v>
      </c>
      <c r="AH79" s="176">
        <f t="shared" si="23"/>
        <v>55.021125830324934</v>
      </c>
      <c r="AI79" s="176">
        <f t="shared" si="23"/>
        <v>57.988738326278366</v>
      </c>
      <c r="AJ79" s="176">
        <f t="shared" si="24"/>
        <v>69.103360012833889</v>
      </c>
      <c r="AK79" s="176">
        <f t="shared" si="24"/>
        <v>43.655036783256804</v>
      </c>
      <c r="AL79" s="176">
        <f t="shared" si="24"/>
        <v>45.740336661484946</v>
      </c>
      <c r="AM79" s="177">
        <f t="shared" si="24"/>
        <v>52.357322767843328</v>
      </c>
      <c r="AN79" s="322">
        <f t="shared" si="24"/>
        <v>57.881856976098931</v>
      </c>
      <c r="AO79" s="176">
        <f t="shared" si="24"/>
        <v>-53.495365810025483</v>
      </c>
      <c r="AP79" s="176">
        <f t="shared" si="24"/>
        <v>-21.262907634851004</v>
      </c>
      <c r="AQ79" s="176">
        <f t="shared" si="24"/>
        <v>-6.1415134873121531</v>
      </c>
      <c r="AR79" s="176">
        <f t="shared" si="24"/>
        <v>-0.57169305628207212</v>
      </c>
      <c r="AS79" s="176">
        <f t="shared" si="24"/>
        <v>19.434903188833204</v>
      </c>
      <c r="AT79" s="176">
        <f t="shared" si="24"/>
        <v>25.01370125980138</v>
      </c>
      <c r="AU79" s="176">
        <f t="shared" si="24"/>
        <v>37.26201797642824</v>
      </c>
      <c r="AV79" s="176">
        <f t="shared" si="24"/>
        <v>21.339231981602708</v>
      </c>
      <c r="AW79" s="176">
        <f t="shared" si="24"/>
        <v>41.141759058040691</v>
      </c>
      <c r="AX79" s="176">
        <f t="shared" si="24"/>
        <v>36.402845009292946</v>
      </c>
      <c r="AY79" s="176">
        <f t="shared" si="24"/>
        <v>52.662583851387126</v>
      </c>
      <c r="AZ79" s="176">
        <f t="shared" si="24"/>
        <v>61.550815638426684</v>
      </c>
    </row>
    <row r="80" spans="2:53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5"/>
      <c r="AN80" s="333"/>
      <c r="AO80" s="215"/>
      <c r="AP80" s="215"/>
      <c r="AQ80" s="215"/>
      <c r="AR80" s="215"/>
      <c r="AS80" s="212"/>
      <c r="AT80" s="212"/>
      <c r="AU80" s="212"/>
      <c r="AV80" s="212"/>
      <c r="AW80" s="212"/>
      <c r="AX80" s="212"/>
      <c r="AY80" s="212"/>
      <c r="AZ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5"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Z2:AZ3"/>
    <mergeCell ref="AM49:AM51"/>
    <mergeCell ref="AZ49:AZ50"/>
    <mergeCell ref="AN2:AY3"/>
    <mergeCell ref="AN49:AY50"/>
    <mergeCell ref="AM2:AM4"/>
  </mergeCells>
  <pageMargins left="0.7" right="0.7" top="0.75" bottom="0.75" header="0.3" footer="0.3"/>
  <pageSetup paperSize="9" scale="41" fitToWidth="0" orientation="portrait" r:id="rId1"/>
  <headerFooter>
    <oddHeader>&amp;L&amp;K8CBA97Макроекономічний та монетарний огляд&amp;R&amp;K8CBA97Січень 2018 року</oddHeader>
    <oddFooter>&amp;C&amp;K8CBA97Національний банк України
Департамент монетарної політики та економічного аналізу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E72"/>
  <sheetViews>
    <sheetView showGridLines="0" topLeftCell="A25" zoomScale="80" zoomScaleNormal="80" zoomScalePageLayoutView="80" workbookViewId="0">
      <selection activeCell="N28" sqref="N28"/>
    </sheetView>
  </sheetViews>
  <sheetFormatPr defaultColWidth="9.42578125" defaultRowHeight="12.75" outlineLevelCol="1"/>
  <cols>
    <col min="1" max="1" width="63.42578125" style="22" customWidth="1"/>
    <col min="2" max="12" width="11.5703125" style="22" hidden="1" customWidth="1" outlineLevel="1"/>
    <col min="13" max="13" width="11.5703125" style="22" customWidth="1" collapsed="1"/>
    <col min="14" max="26" width="11.5703125" style="22" customWidth="1"/>
    <col min="27" max="27" width="13.5703125" style="22" customWidth="1"/>
    <col min="28" max="28" width="18.42578125" style="22" customWidth="1"/>
    <col min="29" max="29" width="13.42578125" style="22" customWidth="1"/>
    <col min="30" max="30" width="13.5703125" style="22" customWidth="1"/>
    <col min="31" max="16384" width="9.42578125" style="22"/>
  </cols>
  <sheetData>
    <row r="1" spans="1:31" ht="15.75">
      <c r="A1" s="499" t="s">
        <v>307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500"/>
      <c r="AD1" s="500"/>
    </row>
    <row r="2" spans="1:31" ht="27.75" customHeight="1">
      <c r="A2" s="501" t="s">
        <v>55</v>
      </c>
      <c r="B2" s="503" t="s">
        <v>156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498"/>
      <c r="N2" s="497" t="s">
        <v>274</v>
      </c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498"/>
      <c r="AA2" s="497" t="s">
        <v>56</v>
      </c>
      <c r="AB2" s="498"/>
      <c r="AC2" s="497" t="s">
        <v>81</v>
      </c>
      <c r="AD2" s="498"/>
    </row>
    <row r="3" spans="1:31" ht="69.75" customHeight="1">
      <c r="A3" s="502"/>
      <c r="B3" s="136" t="s">
        <v>78</v>
      </c>
      <c r="C3" s="137" t="s">
        <v>77</v>
      </c>
      <c r="D3" s="136" t="s">
        <v>109</v>
      </c>
      <c r="E3" s="137" t="s">
        <v>113</v>
      </c>
      <c r="F3" s="162" t="s">
        <v>114</v>
      </c>
      <c r="G3" s="162" t="s">
        <v>116</v>
      </c>
      <c r="H3" s="162" t="s">
        <v>118</v>
      </c>
      <c r="I3" s="222" t="s">
        <v>119</v>
      </c>
      <c r="J3" s="137" t="s">
        <v>122</v>
      </c>
      <c r="K3" s="137" t="s">
        <v>123</v>
      </c>
      <c r="L3" s="162" t="s">
        <v>126</v>
      </c>
      <c r="M3" s="230" t="s">
        <v>129</v>
      </c>
      <c r="N3" s="238" t="s">
        <v>78</v>
      </c>
      <c r="O3" s="162" t="s">
        <v>77</v>
      </c>
      <c r="P3" s="162" t="s">
        <v>109</v>
      </c>
      <c r="Q3" s="162" t="s">
        <v>113</v>
      </c>
      <c r="R3" s="162" t="s">
        <v>114</v>
      </c>
      <c r="S3" s="162" t="s">
        <v>116</v>
      </c>
      <c r="T3" s="162" t="s">
        <v>118</v>
      </c>
      <c r="U3" s="162" t="s">
        <v>119</v>
      </c>
      <c r="V3" s="363" t="s">
        <v>122</v>
      </c>
      <c r="W3" s="363" t="s">
        <v>123</v>
      </c>
      <c r="X3" s="363" t="s">
        <v>126</v>
      </c>
      <c r="Y3" s="230" t="s">
        <v>129</v>
      </c>
      <c r="Z3" s="230" t="s">
        <v>305</v>
      </c>
      <c r="AA3" s="138" t="s">
        <v>57</v>
      </c>
      <c r="AB3" s="139" t="s">
        <v>58</v>
      </c>
      <c r="AC3" s="138" t="s">
        <v>57</v>
      </c>
      <c r="AD3" s="139" t="s">
        <v>58</v>
      </c>
    </row>
    <row r="4" spans="1:31">
      <c r="A4" s="10" t="s">
        <v>59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364">
        <v>373400.46175205993</v>
      </c>
      <c r="W4" s="364">
        <v>376616.83332073002</v>
      </c>
      <c r="X4" s="364">
        <v>378746.33388997999</v>
      </c>
      <c r="Y4" s="364">
        <v>399056.72668438999</v>
      </c>
      <c r="Z4" s="364">
        <v>392326.40387004003</v>
      </c>
      <c r="AA4" s="43">
        <v>-6730.3228143499582</v>
      </c>
      <c r="AB4" s="44">
        <v>30324.655047630018</v>
      </c>
      <c r="AC4" s="45">
        <v>-1.6865579162816391</v>
      </c>
      <c r="AD4" s="46">
        <v>8.3769360635068679</v>
      </c>
    </row>
    <row r="5" spans="1:31">
      <c r="A5" s="13" t="s">
        <v>60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365">
        <v>1124115.9890964499</v>
      </c>
      <c r="W5" s="365">
        <v>1125509.3791133501</v>
      </c>
      <c r="X5" s="365">
        <v>1129784.32112618</v>
      </c>
      <c r="Y5" s="365">
        <v>1208859.3129348899</v>
      </c>
      <c r="Z5" s="365">
        <v>1176682.9430114501</v>
      </c>
      <c r="AA5" s="47">
        <v>-32176.369923439808</v>
      </c>
      <c r="AB5" s="48">
        <v>110677.88454135018</v>
      </c>
      <c r="AC5" s="49">
        <v>-2.6617133672338977</v>
      </c>
      <c r="AD5" s="50">
        <v>10.382491495883883</v>
      </c>
      <c r="AE5" s="89"/>
    </row>
    <row r="6" spans="1:31">
      <c r="A6" s="16" t="s">
        <v>173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366">
        <v>306435.40241693996</v>
      </c>
      <c r="W6" s="366">
        <v>308309.49738063</v>
      </c>
      <c r="X6" s="366">
        <v>310143.27751297998</v>
      </c>
      <c r="Y6" s="366">
        <v>332546.01526178</v>
      </c>
      <c r="Z6" s="366">
        <v>321573.46650705999</v>
      </c>
      <c r="AA6" s="51">
        <v>-10972.548754720017</v>
      </c>
      <c r="AB6" s="52">
        <v>26820.257330589986</v>
      </c>
      <c r="AC6" s="53">
        <v>-3.2995580314148176</v>
      </c>
      <c r="AD6" s="54">
        <v>9.0992248754559135</v>
      </c>
    </row>
    <row r="7" spans="1:31">
      <c r="A7" s="10" t="s">
        <v>61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365">
        <v>43381.915343780005</v>
      </c>
      <c r="W7" s="365">
        <v>43667.309231970001</v>
      </c>
      <c r="X7" s="365">
        <v>43215.692647809999</v>
      </c>
      <c r="Y7" s="365">
        <v>37488.352796579995</v>
      </c>
      <c r="Z7" s="365">
        <v>45820.484481419997</v>
      </c>
      <c r="AA7" s="47">
        <v>8332.131684840002</v>
      </c>
      <c r="AB7" s="48">
        <v>472.65564379999705</v>
      </c>
      <c r="AC7" s="49">
        <v>22.22592102152894</v>
      </c>
      <c r="AD7" s="50">
        <v>1.0422894676886729</v>
      </c>
    </row>
    <row r="8" spans="1:31">
      <c r="A8" s="13" t="s">
        <v>276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365">
        <v>861952.89175111009</v>
      </c>
      <c r="W8" s="365">
        <v>859441.48921416001</v>
      </c>
      <c r="X8" s="365">
        <v>857823.98754697992</v>
      </c>
      <c r="Y8" s="365">
        <v>898843.89384391007</v>
      </c>
      <c r="Z8" s="365" t="s">
        <v>20</v>
      </c>
      <c r="AA8" s="47"/>
      <c r="AB8" s="48"/>
      <c r="AC8" s="49"/>
      <c r="AD8" s="50"/>
    </row>
    <row r="9" spans="1:31">
      <c r="A9" s="19" t="s">
        <v>62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366">
        <v>464815.53210509999</v>
      </c>
      <c r="W9" s="366">
        <v>466351.39452880999</v>
      </c>
      <c r="X9" s="366">
        <v>467920.22674752999</v>
      </c>
      <c r="Y9" s="366">
        <v>490971.41488684935</v>
      </c>
      <c r="Z9" s="366" t="s">
        <v>20</v>
      </c>
      <c r="AA9" s="51"/>
      <c r="AB9" s="52"/>
      <c r="AC9" s="53"/>
      <c r="AD9" s="54"/>
    </row>
    <row r="10" spans="1:31">
      <c r="A10" s="19" t="s">
        <v>63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366">
        <v>397137.35964600998</v>
      </c>
      <c r="W10" s="366">
        <v>393090.09468534996</v>
      </c>
      <c r="X10" s="366">
        <v>389903.76079944998</v>
      </c>
      <c r="Y10" s="366">
        <v>407872.47895705997</v>
      </c>
      <c r="Z10" s="366" t="s">
        <v>20</v>
      </c>
      <c r="AA10" s="51"/>
      <c r="AB10" s="52"/>
      <c r="AC10" s="53"/>
      <c r="AD10" s="54"/>
    </row>
    <row r="11" spans="1:31">
      <c r="A11" s="19" t="s">
        <v>64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366">
        <v>14974.395839251956</v>
      </c>
      <c r="W11" s="366">
        <v>14651.473428406309</v>
      </c>
      <c r="X11" s="366">
        <v>14433.433447093776</v>
      </c>
      <c r="Y11" s="366">
        <v>14531.9855461675</v>
      </c>
      <c r="Z11" s="366" t="s">
        <v>20</v>
      </c>
      <c r="AA11" s="51"/>
      <c r="AB11" s="52"/>
      <c r="AC11" s="53"/>
      <c r="AD11" s="54"/>
    </row>
    <row r="12" spans="1:31">
      <c r="A12" s="16" t="s">
        <v>159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366"/>
      <c r="W12" s="366"/>
      <c r="X12" s="366"/>
      <c r="Y12" s="366"/>
      <c r="Z12" s="366"/>
      <c r="AA12" s="51"/>
      <c r="AB12" s="52"/>
      <c r="AC12" s="53"/>
      <c r="AD12" s="54"/>
    </row>
    <row r="13" spans="1:31">
      <c r="A13" s="19" t="s">
        <v>160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366">
        <v>321927.22870363999</v>
      </c>
      <c r="W13" s="366">
        <v>319108.89074076002</v>
      </c>
      <c r="X13" s="366">
        <v>312359.92577929999</v>
      </c>
      <c r="Y13" s="366">
        <v>343758.21693202003</v>
      </c>
      <c r="Z13" s="366" t="s">
        <v>20</v>
      </c>
      <c r="AA13" s="51"/>
      <c r="AB13" s="52"/>
      <c r="AC13" s="53"/>
      <c r="AD13" s="54"/>
    </row>
    <row r="14" spans="1:31">
      <c r="A14" s="19" t="s">
        <v>62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366">
        <v>189588.18454823</v>
      </c>
      <c r="W14" s="366">
        <v>191613.98821387</v>
      </c>
      <c r="X14" s="366">
        <v>186912.89521032001</v>
      </c>
      <c r="Y14" s="366">
        <v>211173.27041606995</v>
      </c>
      <c r="Z14" s="366" t="s">
        <v>20</v>
      </c>
      <c r="AA14" s="51"/>
      <c r="AB14" s="52"/>
      <c r="AC14" s="53"/>
      <c r="AD14" s="54"/>
    </row>
    <row r="15" spans="1:31">
      <c r="A15" s="19" t="s">
        <v>63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366">
        <v>132339.04415541</v>
      </c>
      <c r="W15" s="366">
        <v>127494.90252689</v>
      </c>
      <c r="X15" s="366">
        <v>125447.03056898</v>
      </c>
      <c r="Y15" s="366">
        <v>132584.94651594994</v>
      </c>
      <c r="Z15" s="366" t="s">
        <v>20</v>
      </c>
      <c r="AA15" s="51"/>
      <c r="AB15" s="52"/>
      <c r="AC15" s="53"/>
      <c r="AD15" s="54"/>
    </row>
    <row r="16" spans="1:31">
      <c r="A16" s="16" t="s">
        <v>64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366">
        <v>4989.9541910077314</v>
      </c>
      <c r="W16" s="366">
        <v>4752.0611734702134</v>
      </c>
      <c r="X16" s="366">
        <v>4643.7904654739241</v>
      </c>
      <c r="Y16" s="366">
        <v>4723.8355756089568</v>
      </c>
      <c r="Z16" s="366" t="s">
        <v>20</v>
      </c>
      <c r="AA16" s="51"/>
      <c r="AB16" s="52"/>
      <c r="AC16" s="53"/>
      <c r="AD16" s="54"/>
    </row>
    <row r="17" spans="1:30">
      <c r="A17" s="19" t="s">
        <v>161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366">
        <v>459403.03176354</v>
      </c>
      <c r="W17" s="366">
        <v>462075.16289083997</v>
      </c>
      <c r="X17" s="366">
        <v>469975.08612801001</v>
      </c>
      <c r="Y17" s="366">
        <v>495313.10327557003</v>
      </c>
      <c r="Z17" s="366" t="s">
        <v>20</v>
      </c>
      <c r="AA17" s="51"/>
      <c r="AB17" s="52"/>
      <c r="AC17" s="53"/>
      <c r="AD17" s="54"/>
    </row>
    <row r="18" spans="1:30">
      <c r="A18" s="19" t="s">
        <v>62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366">
        <v>231829.2933429</v>
      </c>
      <c r="W18" s="366">
        <v>231902.94083213</v>
      </c>
      <c r="X18" s="366">
        <v>236990.82191729001</v>
      </c>
      <c r="Y18" s="366">
        <v>252438.65892826999</v>
      </c>
      <c r="Z18" s="366" t="s">
        <v>20</v>
      </c>
      <c r="AA18" s="51"/>
      <c r="AB18" s="52"/>
      <c r="AC18" s="53"/>
      <c r="AD18" s="54"/>
    </row>
    <row r="19" spans="1:30">
      <c r="A19" s="19" t="s">
        <v>63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366">
        <v>227573.73842064</v>
      </c>
      <c r="W19" s="366">
        <v>230172.22205871</v>
      </c>
      <c r="X19" s="366">
        <v>232984.26421071999</v>
      </c>
      <c r="Y19" s="366">
        <v>242874.44434729998</v>
      </c>
      <c r="Z19" s="366" t="s">
        <v>20</v>
      </c>
      <c r="AA19" s="51"/>
      <c r="AB19" s="52"/>
      <c r="AC19" s="53"/>
      <c r="AD19" s="54"/>
    </row>
    <row r="20" spans="1:30">
      <c r="A20" s="19" t="s">
        <v>64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366">
        <v>8580.8578794162877</v>
      </c>
      <c r="W20" s="366">
        <v>8579.1075406004384</v>
      </c>
      <c r="X20" s="366">
        <v>8624.5971693389292</v>
      </c>
      <c r="Y20" s="366">
        <v>8653.3122406623552</v>
      </c>
      <c r="Z20" s="366" t="s">
        <v>20</v>
      </c>
      <c r="AA20" s="51"/>
      <c r="AB20" s="52"/>
      <c r="AC20" s="53"/>
      <c r="AD20" s="54"/>
    </row>
    <row r="21" spans="1:30" s="90" customFormat="1" ht="25.5">
      <c r="A21" s="30" t="s">
        <v>172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365">
        <v>973715.84045791999</v>
      </c>
      <c r="W21" s="365">
        <v>988815.19649640017</v>
      </c>
      <c r="X21" s="365">
        <v>988863.60939465009</v>
      </c>
      <c r="Y21" s="365">
        <v>1016657.0963205708</v>
      </c>
      <c r="Z21" s="365" t="s">
        <v>20</v>
      </c>
      <c r="AA21" s="47"/>
      <c r="AB21" s="48"/>
      <c r="AC21" s="49"/>
      <c r="AD21" s="50"/>
    </row>
    <row r="22" spans="1:30">
      <c r="A22" s="19" t="s">
        <v>62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366">
        <v>544568.10872333008</v>
      </c>
      <c r="W22" s="366">
        <v>549050.41577689</v>
      </c>
      <c r="X22" s="366">
        <v>552887.92049219005</v>
      </c>
      <c r="Y22" s="366">
        <v>570626.55437231029</v>
      </c>
      <c r="Z22" s="366" t="s">
        <v>20</v>
      </c>
      <c r="AA22" s="51"/>
      <c r="AB22" s="52"/>
      <c r="AC22" s="53"/>
      <c r="AD22" s="54"/>
    </row>
    <row r="23" spans="1:30">
      <c r="A23" s="19" t="s">
        <v>63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366">
        <v>429147.73173459008</v>
      </c>
      <c r="W23" s="366">
        <v>439764.78071950999</v>
      </c>
      <c r="X23" s="366">
        <v>435975.68890245998</v>
      </c>
      <c r="Y23" s="366">
        <v>446030.5419482601</v>
      </c>
      <c r="Z23" s="366" t="s">
        <v>20</v>
      </c>
      <c r="AA23" s="51"/>
      <c r="AB23" s="52"/>
      <c r="AC23" s="53"/>
      <c r="AD23" s="54"/>
    </row>
    <row r="24" spans="1:30">
      <c r="A24" s="19" t="s">
        <v>64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366">
        <v>16181.373654291565</v>
      </c>
      <c r="W24" s="366">
        <v>16391.158379654178</v>
      </c>
      <c r="X24" s="366">
        <v>16138.921249239187</v>
      </c>
      <c r="Y24" s="366">
        <v>15891.509535811938</v>
      </c>
      <c r="Z24" s="366" t="s">
        <v>20</v>
      </c>
      <c r="AA24" s="51"/>
      <c r="AB24" s="52"/>
      <c r="AC24" s="53"/>
      <c r="AD24" s="54"/>
    </row>
    <row r="25" spans="1:30">
      <c r="A25" s="19" t="s">
        <v>159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366"/>
      <c r="W25" s="366"/>
      <c r="X25" s="366"/>
      <c r="Y25" s="366"/>
      <c r="Z25" s="366"/>
      <c r="AA25" s="51"/>
      <c r="AB25" s="52"/>
      <c r="AC25" s="53"/>
      <c r="AD25" s="54"/>
    </row>
    <row r="26" spans="1:30">
      <c r="A26" s="19" t="s">
        <v>162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366">
        <v>796517.83809814998</v>
      </c>
      <c r="W26" s="366">
        <v>810070.39522962004</v>
      </c>
      <c r="X26" s="366">
        <v>813424.44859037001</v>
      </c>
      <c r="Y26" s="366">
        <v>829932.0209609106</v>
      </c>
      <c r="Z26" s="366" t="s">
        <v>20</v>
      </c>
      <c r="AA26" s="51"/>
      <c r="AB26" s="52"/>
      <c r="AC26" s="53"/>
      <c r="AD26" s="54"/>
    </row>
    <row r="27" spans="1:30">
      <c r="A27" s="19" t="s">
        <v>62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366">
        <v>442782.64885741001</v>
      </c>
      <c r="W27" s="366">
        <v>445596.82241116004</v>
      </c>
      <c r="X27" s="366">
        <v>446703.69885223999</v>
      </c>
      <c r="Y27" s="366">
        <v>455094.58583995036</v>
      </c>
      <c r="Z27" s="366" t="s">
        <v>20</v>
      </c>
      <c r="AA27" s="51"/>
      <c r="AB27" s="52"/>
      <c r="AC27" s="53"/>
      <c r="AD27" s="54"/>
    </row>
    <row r="28" spans="1:30">
      <c r="A28" s="19" t="s">
        <v>63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366">
        <v>353735.18924073997</v>
      </c>
      <c r="W28" s="366">
        <v>364473.57281846</v>
      </c>
      <c r="X28" s="366">
        <v>366720.74973813002</v>
      </c>
      <c r="Y28" s="366">
        <v>374837.43512095988</v>
      </c>
      <c r="Z28" s="366" t="s">
        <v>20</v>
      </c>
      <c r="AA28" s="51"/>
      <c r="AB28" s="52"/>
      <c r="AC28" s="53"/>
      <c r="AD28" s="54"/>
    </row>
    <row r="29" spans="1:30">
      <c r="A29" s="19" t="s">
        <v>64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366">
        <v>13337.880754117459</v>
      </c>
      <c r="W29" s="366">
        <v>13584.862451902933</v>
      </c>
      <c r="X29" s="366">
        <v>13575.246168851774</v>
      </c>
      <c r="Y29" s="366">
        <v>13354.988312201742</v>
      </c>
      <c r="Z29" s="366" t="s">
        <v>20</v>
      </c>
      <c r="AA29" s="51"/>
      <c r="AB29" s="52"/>
      <c r="AC29" s="53"/>
      <c r="AD29" s="54"/>
    </row>
    <row r="30" spans="1:30">
      <c r="A30" s="19" t="s">
        <v>163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366">
        <v>164590.43095129999</v>
      </c>
      <c r="W30" s="366">
        <v>167062.45399129001</v>
      </c>
      <c r="X30" s="366">
        <v>163604.55740240001</v>
      </c>
      <c r="Y30" s="366">
        <v>174181.85180861023</v>
      </c>
      <c r="Z30" s="366" t="s">
        <v>20</v>
      </c>
      <c r="AA30" s="51"/>
      <c r="AB30" s="52"/>
      <c r="AC30" s="53"/>
      <c r="AD30" s="54"/>
    </row>
    <row r="31" spans="1:30">
      <c r="A31" s="19" t="s">
        <v>65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366">
        <v>92417.130601530007</v>
      </c>
      <c r="W31" s="366">
        <v>94988.685884179999</v>
      </c>
      <c r="X31" s="366">
        <v>97570.410596729998</v>
      </c>
      <c r="Y31" s="366">
        <v>106285.54500485997</v>
      </c>
      <c r="Z31" s="366" t="s">
        <v>20</v>
      </c>
      <c r="AA31" s="51"/>
      <c r="AB31" s="52"/>
      <c r="AC31" s="53"/>
      <c r="AD31" s="54"/>
    </row>
    <row r="32" spans="1:30" s="91" customFormat="1">
      <c r="A32" s="19" t="s">
        <v>63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366">
        <v>72173.300349769997</v>
      </c>
      <c r="W32" s="366">
        <v>72073.768107109994</v>
      </c>
      <c r="X32" s="366">
        <v>66034.146805669996</v>
      </c>
      <c r="Y32" s="366">
        <v>67896.30680375002</v>
      </c>
      <c r="Z32" s="366" t="s">
        <v>20</v>
      </c>
      <c r="AA32" s="51"/>
      <c r="AB32" s="52"/>
      <c r="AC32" s="53"/>
      <c r="AD32" s="54"/>
    </row>
    <row r="33" spans="1:30" s="91" customFormat="1">
      <c r="A33" s="19" t="s">
        <v>64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366">
        <v>2721.3545696783854</v>
      </c>
      <c r="W33" s="366">
        <v>2686.3737158060617</v>
      </c>
      <c r="X33" s="366">
        <v>2444.4479868597418</v>
      </c>
      <c r="Y33" s="366">
        <v>2419.0603681650309</v>
      </c>
      <c r="Z33" s="366" t="s">
        <v>20</v>
      </c>
      <c r="AA33" s="51"/>
      <c r="AB33" s="52"/>
      <c r="AC33" s="53"/>
      <c r="AD33" s="54"/>
    </row>
    <row r="34" spans="1:30" s="90" customFormat="1">
      <c r="A34" s="10" t="s">
        <v>170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365">
        <v>36757</v>
      </c>
      <c r="W34" s="365">
        <v>35732</v>
      </c>
      <c r="X34" s="365">
        <v>35750</v>
      </c>
      <c r="Y34" s="365">
        <v>67020</v>
      </c>
      <c r="Z34" s="365">
        <v>52127</v>
      </c>
      <c r="AA34" s="47">
        <v>-14893</v>
      </c>
      <c r="AB34" s="48">
        <v>-8523</v>
      </c>
      <c r="AC34" s="49">
        <v>-22.221724858251267</v>
      </c>
      <c r="AD34" s="50">
        <v>-14.052761747732889</v>
      </c>
    </row>
    <row r="35" spans="1:30" s="90" customFormat="1">
      <c r="A35" s="10" t="s">
        <v>169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365">
        <v>64800.711211009999</v>
      </c>
      <c r="W35" s="365">
        <v>63245.348233049997</v>
      </c>
      <c r="X35" s="365">
        <v>66193.964143920006</v>
      </c>
      <c r="Y35" s="365">
        <v>68241.232482449996</v>
      </c>
      <c r="Z35" s="365">
        <v>66495.755384830001</v>
      </c>
      <c r="AA35" s="55">
        <v>-1745.4770976199943</v>
      </c>
      <c r="AB35" s="56">
        <v>-7396.9644052899966</v>
      </c>
      <c r="AC35" s="49">
        <v>-2.557804181026313</v>
      </c>
      <c r="AD35" s="157">
        <v>-10.010410262742864</v>
      </c>
    </row>
    <row r="36" spans="1:30" s="90" customFormat="1">
      <c r="A36" s="10" t="s">
        <v>66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367"/>
      <c r="W36" s="367"/>
      <c r="X36" s="367"/>
      <c r="Y36" s="367"/>
      <c r="Z36" s="367"/>
      <c r="AA36" s="60"/>
      <c r="AB36" s="61"/>
      <c r="AC36" s="49"/>
      <c r="AD36" s="57"/>
    </row>
    <row r="37" spans="1:30">
      <c r="A37" s="19" t="s">
        <v>67</v>
      </c>
      <c r="B37" s="349">
        <v>46.862192281009982</v>
      </c>
      <c r="C37" s="350">
        <v>48.473510630534975</v>
      </c>
      <c r="D37" s="350">
        <v>48.291148921178554</v>
      </c>
      <c r="E37" s="350">
        <v>47.10367654233513</v>
      </c>
      <c r="F37" s="351">
        <v>46.134723172153343</v>
      </c>
      <c r="G37" s="351">
        <v>45.820734916606575</v>
      </c>
      <c r="H37" s="351">
        <v>45.593913121788972</v>
      </c>
      <c r="I37" s="349">
        <v>47.180157850971838</v>
      </c>
      <c r="J37" s="350">
        <v>46.933199302048664</v>
      </c>
      <c r="K37" s="350">
        <v>45.782969297185829</v>
      </c>
      <c r="L37" s="351">
        <v>45.383588585906587</v>
      </c>
      <c r="M37" s="54">
        <v>46.259361094595661</v>
      </c>
      <c r="N37" s="349">
        <v>46.153581146497721</v>
      </c>
      <c r="O37" s="351">
        <v>45.719712036811316</v>
      </c>
      <c r="P37" s="351">
        <v>44.856072804933888</v>
      </c>
      <c r="Q37" s="351">
        <v>46.076530075615274</v>
      </c>
      <c r="R37" s="351">
        <v>45.703338321345939</v>
      </c>
      <c r="S37" s="351">
        <v>45.029321590525988</v>
      </c>
      <c r="T37" s="351">
        <v>45.058083938449066</v>
      </c>
      <c r="U37" s="351">
        <v>45.236041513163158</v>
      </c>
      <c r="V37" s="368">
        <v>46.07413739736996</v>
      </c>
      <c r="W37" s="368">
        <v>45.737854131847449</v>
      </c>
      <c r="X37" s="368">
        <v>45.452653045342402</v>
      </c>
      <c r="Y37" s="368">
        <v>45.377454500223777</v>
      </c>
      <c r="Z37" s="368" t="s">
        <v>20</v>
      </c>
      <c r="AA37" s="347"/>
      <c r="AB37" s="348"/>
      <c r="AC37" s="53"/>
      <c r="AD37" s="54"/>
    </row>
    <row r="38" spans="1:30">
      <c r="A38" s="19" t="s">
        <v>68</v>
      </c>
      <c r="B38" s="349">
        <v>56.971301322346143</v>
      </c>
      <c r="C38" s="350">
        <v>58.291295307226441</v>
      </c>
      <c r="D38" s="350">
        <v>57.424798873236817</v>
      </c>
      <c r="E38" s="350">
        <v>56.692343954953827</v>
      </c>
      <c r="F38" s="351">
        <v>56.440641298992652</v>
      </c>
      <c r="G38" s="351">
        <v>55.633220739921484</v>
      </c>
      <c r="H38" s="351">
        <v>55.179776541510286</v>
      </c>
      <c r="I38" s="349">
        <v>54.184487509638146</v>
      </c>
      <c r="J38" s="350">
        <v>53.767579626286079</v>
      </c>
      <c r="K38" s="350">
        <v>51.177259821301149</v>
      </c>
      <c r="L38" s="351">
        <v>48.074493535308541</v>
      </c>
      <c r="M38" s="54">
        <v>49.433490555043392</v>
      </c>
      <c r="N38" s="349">
        <v>48.959437951788821</v>
      </c>
      <c r="O38" s="351">
        <v>48.327632805397862</v>
      </c>
      <c r="P38" s="351">
        <v>47.536962232084427</v>
      </c>
      <c r="Q38" s="351">
        <v>47.000616833070616</v>
      </c>
      <c r="R38" s="351">
        <v>46.774345211984681</v>
      </c>
      <c r="S38" s="351">
        <v>45.80393638730866</v>
      </c>
      <c r="T38" s="351">
        <v>44.742897710594235</v>
      </c>
      <c r="U38" s="351">
        <v>43.953302845212349</v>
      </c>
      <c r="V38" s="368">
        <v>44.073200199020086</v>
      </c>
      <c r="W38" s="368">
        <v>44.473910016522581</v>
      </c>
      <c r="X38" s="368">
        <v>44.088556274140778</v>
      </c>
      <c r="Y38" s="368">
        <v>43.87226957471789</v>
      </c>
      <c r="Z38" s="368" t="s">
        <v>20</v>
      </c>
      <c r="AA38" s="347"/>
      <c r="AB38" s="348"/>
      <c r="AC38" s="53"/>
      <c r="AD38" s="54"/>
    </row>
    <row r="39" spans="1:30" s="90" customFormat="1">
      <c r="A39" s="10" t="s">
        <v>171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365">
        <v>18637.741530196381</v>
      </c>
      <c r="W39" s="365">
        <v>18735.935944936198</v>
      </c>
      <c r="X39" s="365">
        <v>18931.055496330922</v>
      </c>
      <c r="Y39" s="365">
        <v>18808.448392260299</v>
      </c>
      <c r="Z39" s="365">
        <v>18439.744295429999</v>
      </c>
      <c r="AA39" s="64">
        <v>-368.70409683030084</v>
      </c>
      <c r="AB39" s="65">
        <v>2994.7624975749986</v>
      </c>
      <c r="AC39" s="49">
        <v>-1.9603110747935082</v>
      </c>
      <c r="AD39" s="50">
        <v>19.389873920025668</v>
      </c>
    </row>
    <row r="40" spans="1:30" s="90" customFormat="1">
      <c r="A40" s="10" t="s">
        <v>308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365">
        <v>-165.6</v>
      </c>
      <c r="W40" s="365">
        <v>-147.19999999999999</v>
      </c>
      <c r="X40" s="365">
        <v>138.9</v>
      </c>
      <c r="Y40" s="365">
        <v>-182.50000000000003</v>
      </c>
      <c r="Z40" s="365">
        <v>-15.900000000000006</v>
      </c>
      <c r="AA40" s="64">
        <v>166.60000000000002</v>
      </c>
      <c r="AB40" s="65">
        <v>62.101999999999975</v>
      </c>
      <c r="AC40" s="49">
        <v>-91.287671232876704</v>
      </c>
      <c r="AD40" s="50">
        <v>-79.615907284428587</v>
      </c>
    </row>
    <row r="41" spans="1:30">
      <c r="A41" s="92" t="s">
        <v>70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366">
        <v>0</v>
      </c>
      <c r="W41" s="366">
        <v>34</v>
      </c>
      <c r="X41" s="366">
        <v>188</v>
      </c>
      <c r="Y41" s="366">
        <v>50</v>
      </c>
      <c r="Z41" s="366">
        <v>250.9</v>
      </c>
      <c r="AA41" s="62">
        <v>200.9</v>
      </c>
      <c r="AB41" s="63">
        <v>93.102000000000004</v>
      </c>
      <c r="AC41" s="53">
        <v>401.79999999999995</v>
      </c>
      <c r="AD41" s="54">
        <v>59.000747791480258</v>
      </c>
    </row>
    <row r="42" spans="1:30">
      <c r="A42" s="19" t="s">
        <v>69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366">
        <v>165.6</v>
      </c>
      <c r="W42" s="366">
        <v>181.2</v>
      </c>
      <c r="X42" s="366">
        <v>49.1</v>
      </c>
      <c r="Y42" s="366">
        <v>232.50000000000003</v>
      </c>
      <c r="Z42" s="366">
        <v>266.8</v>
      </c>
      <c r="AA42" s="62">
        <v>34.299999999999983</v>
      </c>
      <c r="AB42" s="63">
        <v>31.000000000000028</v>
      </c>
      <c r="AC42" s="53">
        <v>14.752688172043005</v>
      </c>
      <c r="AD42" s="54">
        <v>13.146734520780345</v>
      </c>
    </row>
    <row r="43" spans="1:30" s="90" customFormat="1">
      <c r="A43" s="10" t="s">
        <v>309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365">
        <v>-40.576550915040912</v>
      </c>
      <c r="W43" s="365">
        <v>2.4097682057999918</v>
      </c>
      <c r="X43" s="365">
        <v>-39.694348327932971</v>
      </c>
      <c r="Y43" s="365">
        <v>-65.201360785871202</v>
      </c>
      <c r="Z43" s="365">
        <v>-257.23837994255314</v>
      </c>
      <c r="AA43" s="64">
        <v>-192.03701915668194</v>
      </c>
      <c r="AB43" s="65">
        <v>-203.88637562315739</v>
      </c>
      <c r="AC43" s="49">
        <v>294.5291583520069</v>
      </c>
      <c r="AD43" s="50">
        <v>382.15316973393618</v>
      </c>
    </row>
    <row r="44" spans="1:30">
      <c r="A44" s="19" t="s">
        <v>69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366">
        <v>665.53793758711504</v>
      </c>
      <c r="W44" s="366">
        <v>712.00846754628697</v>
      </c>
      <c r="X44" s="366">
        <v>695.94033886576699</v>
      </c>
      <c r="Y44" s="366">
        <v>736.46152415375059</v>
      </c>
      <c r="Z44" s="366">
        <v>580.03540694661149</v>
      </c>
      <c r="AA44" s="66">
        <v>-156.4261172071391</v>
      </c>
      <c r="AB44" s="241">
        <v>435.60255840558045</v>
      </c>
      <c r="AC44" s="67">
        <v>-21.240229404636501</v>
      </c>
      <c r="AD44" s="68">
        <v>301.59521383519126</v>
      </c>
    </row>
    <row r="45" spans="1:30">
      <c r="A45" s="19" t="s">
        <v>70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366">
        <v>706.11448850215595</v>
      </c>
      <c r="W45" s="366">
        <v>709.59869934048697</v>
      </c>
      <c r="X45" s="366">
        <v>735.63468719369996</v>
      </c>
      <c r="Y45" s="366">
        <v>801.66288493962179</v>
      </c>
      <c r="Z45" s="366">
        <v>837.27378688916463</v>
      </c>
      <c r="AA45" s="69">
        <v>35.610901949542836</v>
      </c>
      <c r="AB45" s="70">
        <v>639.48893402873784</v>
      </c>
      <c r="AC45" s="67">
        <v>4.4421293062887557</v>
      </c>
      <c r="AD45" s="68">
        <v>323.32553518646529</v>
      </c>
    </row>
    <row r="46" spans="1:30" s="90" customFormat="1">
      <c r="A46" s="10" t="s">
        <v>71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369">
        <v>12.5</v>
      </c>
      <c r="W46" s="369">
        <v>13.5</v>
      </c>
      <c r="X46" s="369">
        <v>13.5</v>
      </c>
      <c r="Y46" s="369">
        <v>14.5</v>
      </c>
      <c r="Z46" s="369">
        <v>16</v>
      </c>
      <c r="AA46" s="73">
        <v>1.5</v>
      </c>
      <c r="AB46" s="74">
        <v>2</v>
      </c>
      <c r="AC46" s="235">
        <v>10.344827586206895</v>
      </c>
      <c r="AD46" s="236">
        <v>14.285714285714279</v>
      </c>
    </row>
    <row r="47" spans="1:30" s="90" customFormat="1" ht="27.75" customHeight="1">
      <c r="A47" s="30" t="s">
        <v>167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369">
        <v>13.295299999999999</v>
      </c>
      <c r="W47" s="369">
        <v>13.341629368739746</v>
      </c>
      <c r="X47" s="369">
        <v>14.301007073121967</v>
      </c>
      <c r="Y47" s="369">
        <v>14.697920861643098</v>
      </c>
      <c r="Z47" s="369" t="s">
        <v>20</v>
      </c>
      <c r="AA47" s="73"/>
      <c r="AB47" s="74"/>
      <c r="AC47" s="75"/>
      <c r="AD47" s="76"/>
    </row>
    <row r="48" spans="1:30">
      <c r="A48" s="93" t="s">
        <v>164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370">
        <v>14.937799999999999</v>
      </c>
      <c r="W48" s="370">
        <v>15.12573968798042</v>
      </c>
      <c r="X48" s="370">
        <v>16.251801189394079</v>
      </c>
      <c r="Y48" s="370">
        <v>16.990993745806826</v>
      </c>
      <c r="Z48" s="370" t="s">
        <v>20</v>
      </c>
      <c r="AA48" s="79"/>
      <c r="AB48" s="80"/>
      <c r="AC48" s="81"/>
      <c r="AD48" s="82"/>
    </row>
    <row r="49" spans="1:30">
      <c r="A49" s="93" t="s">
        <v>165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370">
        <v>7.0956999999999999</v>
      </c>
      <c r="W49" s="370">
        <v>7.4635102349001095</v>
      </c>
      <c r="X49" s="370">
        <v>6.3545222139311388</v>
      </c>
      <c r="Y49" s="370">
        <v>6.5673079958874547</v>
      </c>
      <c r="Z49" s="370" t="s">
        <v>20</v>
      </c>
      <c r="AA49" s="79"/>
      <c r="AB49" s="80"/>
      <c r="AC49" s="81"/>
      <c r="AD49" s="82"/>
    </row>
    <row r="50" spans="1:30">
      <c r="A50" s="94" t="s">
        <v>159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7"/>
      <c r="V50" s="370"/>
      <c r="W50" s="370"/>
      <c r="X50" s="370"/>
      <c r="Y50" s="370"/>
      <c r="Z50" s="370"/>
      <c r="AA50" s="79"/>
      <c r="AB50" s="80"/>
      <c r="AC50" s="81"/>
      <c r="AD50" s="82"/>
    </row>
    <row r="51" spans="1:30">
      <c r="A51" s="94" t="s">
        <v>174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370">
        <v>12.2395</v>
      </c>
      <c r="W51" s="370">
        <v>12.459233172674239</v>
      </c>
      <c r="X51" s="370">
        <v>13.38561032441601</v>
      </c>
      <c r="Y51" s="370">
        <v>13.533695284746967</v>
      </c>
      <c r="Z51" s="370" t="s">
        <v>20</v>
      </c>
      <c r="AA51" s="79"/>
      <c r="AB51" s="80"/>
      <c r="AC51" s="81"/>
      <c r="AD51" s="82"/>
    </row>
    <row r="52" spans="1:30">
      <c r="A52" s="93" t="s">
        <v>164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370">
        <v>13.737299999999999</v>
      </c>
      <c r="W52" s="370">
        <v>14.091046760009867</v>
      </c>
      <c r="X52" s="370">
        <v>15.250139403998279</v>
      </c>
      <c r="Y52" s="370">
        <v>15.719717260491761</v>
      </c>
      <c r="Z52" s="370" t="s">
        <v>20</v>
      </c>
      <c r="AA52" s="79"/>
      <c r="AB52" s="80"/>
      <c r="AC52" s="81"/>
      <c r="AD52" s="82"/>
    </row>
    <row r="53" spans="1:30">
      <c r="A53" s="93" t="s">
        <v>165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370">
        <v>7.0876000000000001</v>
      </c>
      <c r="W53" s="370">
        <v>7.4661313664736815</v>
      </c>
      <c r="X53" s="370">
        <v>6.3747318610804466</v>
      </c>
      <c r="Y53" s="370">
        <v>6.5608579292192228</v>
      </c>
      <c r="Z53" s="370" t="s">
        <v>20</v>
      </c>
      <c r="AA53" s="79"/>
      <c r="AB53" s="80"/>
      <c r="AC53" s="81"/>
      <c r="AD53" s="82"/>
    </row>
    <row r="54" spans="1:30">
      <c r="A54" s="94" t="s">
        <v>175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370">
        <v>28.3598</v>
      </c>
      <c r="W54" s="370">
        <v>28.622133711704677</v>
      </c>
      <c r="X54" s="370">
        <v>27.757142821629621</v>
      </c>
      <c r="Y54" s="370">
        <v>30.314292447084682</v>
      </c>
      <c r="Z54" s="370" t="s">
        <v>20</v>
      </c>
      <c r="AA54" s="79"/>
      <c r="AB54" s="80"/>
      <c r="AC54" s="81"/>
      <c r="AD54" s="82"/>
    </row>
    <row r="55" spans="1:30">
      <c r="A55" s="93" t="s">
        <v>164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370">
        <v>28.431899999999999</v>
      </c>
      <c r="W55" s="370">
        <v>28.657608738898393</v>
      </c>
      <c r="X55" s="370">
        <v>27.874770780515227</v>
      </c>
      <c r="Y55" s="370">
        <v>30.394052766412585</v>
      </c>
      <c r="Z55" s="370" t="s">
        <v>20</v>
      </c>
      <c r="AA55" s="79"/>
      <c r="AB55" s="80"/>
      <c r="AC55" s="81"/>
      <c r="AD55" s="82"/>
    </row>
    <row r="56" spans="1:30">
      <c r="A56" s="93" t="s">
        <v>165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370">
        <v>8.2140000000000004</v>
      </c>
      <c r="W56" s="370">
        <v>7.8766537605227063</v>
      </c>
      <c r="X56" s="370">
        <v>8.0824167249472794</v>
      </c>
      <c r="Y56" s="370">
        <v>8.894564579138649</v>
      </c>
      <c r="Z56" s="370" t="s">
        <v>20</v>
      </c>
      <c r="AA56" s="79"/>
      <c r="AB56" s="80"/>
      <c r="AC56" s="81"/>
      <c r="AD56" s="82"/>
    </row>
    <row r="57" spans="1:30" s="90" customFormat="1" ht="25.5">
      <c r="A57" s="30" t="s">
        <v>168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369">
        <v>7.6132999999999997</v>
      </c>
      <c r="W57" s="369">
        <v>7.5505903167130199</v>
      </c>
      <c r="X57" s="369">
        <v>8.1907463537514325</v>
      </c>
      <c r="Y57" s="369">
        <v>8.569200867828398</v>
      </c>
      <c r="Z57" s="369" t="s">
        <v>20</v>
      </c>
      <c r="AA57" s="73"/>
      <c r="AB57" s="74"/>
      <c r="AC57" s="75"/>
      <c r="AD57" s="76"/>
    </row>
    <row r="58" spans="1:30">
      <c r="A58" s="95" t="s">
        <v>164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370">
        <v>8.4293999999999993</v>
      </c>
      <c r="W58" s="370">
        <v>8.4228349139244063</v>
      </c>
      <c r="X58" s="370">
        <v>9.0583666350870029</v>
      </c>
      <c r="Y58" s="370">
        <v>9.5579588297520637</v>
      </c>
      <c r="Z58" s="370" t="s">
        <v>20</v>
      </c>
      <c r="AA58" s="79"/>
      <c r="AB58" s="80"/>
      <c r="AC58" s="81"/>
      <c r="AD58" s="82"/>
    </row>
    <row r="59" spans="1:30">
      <c r="A59" s="96" t="s">
        <v>165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370">
        <v>2.6696</v>
      </c>
      <c r="W59" s="370">
        <v>2.6975670467064683</v>
      </c>
      <c r="X59" s="370">
        <v>2.5994170407598221</v>
      </c>
      <c r="Y59" s="370">
        <v>2.6635319484056481</v>
      </c>
      <c r="Z59" s="370" t="s">
        <v>20</v>
      </c>
      <c r="AA59" s="79"/>
      <c r="AB59" s="80"/>
      <c r="AC59" s="81"/>
      <c r="AD59" s="82"/>
    </row>
    <row r="60" spans="1:30">
      <c r="A60" s="94" t="s">
        <v>159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7"/>
      <c r="V60" s="370"/>
      <c r="W60" s="370"/>
      <c r="X60" s="370"/>
      <c r="Y60" s="370"/>
      <c r="Z60" s="370" t="s">
        <v>20</v>
      </c>
      <c r="AA60" s="79"/>
      <c r="AB60" s="80"/>
      <c r="AC60" s="81"/>
      <c r="AD60" s="82"/>
    </row>
    <row r="61" spans="1:30">
      <c r="A61" s="94" t="s">
        <v>174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370">
        <v>7.8836000000000004</v>
      </c>
      <c r="W61" s="370">
        <v>7.8384232409304735</v>
      </c>
      <c r="X61" s="370">
        <v>8.459317008462973</v>
      </c>
      <c r="Y61" s="370">
        <v>8.9182820458683167</v>
      </c>
      <c r="Z61" s="370" t="s">
        <v>20</v>
      </c>
      <c r="AA61" s="79"/>
      <c r="AB61" s="80"/>
      <c r="AC61" s="81"/>
      <c r="AD61" s="82"/>
    </row>
    <row r="62" spans="1:30">
      <c r="A62" s="95" t="s">
        <v>164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370">
        <v>8.0841999999999992</v>
      </c>
      <c r="W62" s="370">
        <v>8.078791508302734</v>
      </c>
      <c r="X62" s="370">
        <v>8.6833612596703826</v>
      </c>
      <c r="Y62" s="370">
        <v>9.2076724050076848</v>
      </c>
      <c r="Z62" s="370" t="s">
        <v>20</v>
      </c>
      <c r="AA62" s="79"/>
      <c r="AB62" s="80"/>
      <c r="AC62" s="81"/>
      <c r="AD62" s="82"/>
    </row>
    <row r="63" spans="1:30">
      <c r="A63" s="95" t="s">
        <v>165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370">
        <v>1.7769999999999999</v>
      </c>
      <c r="W63" s="370">
        <v>2.3294462959971471</v>
      </c>
      <c r="X63" s="370">
        <v>2.2946431007128094</v>
      </c>
      <c r="Y63" s="370">
        <v>2.4213877398905517</v>
      </c>
      <c r="Z63" s="370" t="s">
        <v>20</v>
      </c>
      <c r="AA63" s="79"/>
      <c r="AB63" s="80"/>
      <c r="AC63" s="81"/>
      <c r="AD63" s="82"/>
    </row>
    <row r="64" spans="1:30">
      <c r="A64" s="94" t="s">
        <v>175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370">
        <v>6.6120999999999999</v>
      </c>
      <c r="W64" s="370">
        <v>6.5633382769834636</v>
      </c>
      <c r="X64" s="370">
        <v>6.9362116482879062</v>
      </c>
      <c r="Y64" s="370">
        <v>7.128676287271607</v>
      </c>
      <c r="Z64" s="370" t="s">
        <v>20</v>
      </c>
      <c r="AA64" s="79"/>
      <c r="AB64" s="80"/>
      <c r="AC64" s="81"/>
      <c r="AD64" s="82"/>
    </row>
    <row r="65" spans="1:30">
      <c r="A65" s="95" t="s">
        <v>164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370">
        <v>10.5274</v>
      </c>
      <c r="W65" s="370">
        <v>10.62504435505668</v>
      </c>
      <c r="X65" s="370">
        <v>11.173740042118428</v>
      </c>
      <c r="Y65" s="370">
        <v>11.385101172469318</v>
      </c>
      <c r="Z65" s="370" t="s">
        <v>20</v>
      </c>
      <c r="AA65" s="79"/>
      <c r="AB65" s="80"/>
      <c r="AC65" s="81"/>
      <c r="AD65" s="82"/>
    </row>
    <row r="66" spans="1:30">
      <c r="A66" s="95" t="s">
        <v>165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370">
        <v>2.8792</v>
      </c>
      <c r="W66" s="370">
        <v>2.8771610215607883</v>
      </c>
      <c r="X66" s="370">
        <v>2.728027129931188</v>
      </c>
      <c r="Y66" s="370">
        <v>2.733451482295898</v>
      </c>
      <c r="Z66" s="370" t="s">
        <v>20</v>
      </c>
      <c r="AA66" s="79"/>
      <c r="AB66" s="80"/>
      <c r="AC66" s="81"/>
      <c r="AD66" s="82"/>
    </row>
    <row r="67" spans="1:30" s="90" customFormat="1" ht="25.5">
      <c r="A67" s="30" t="s">
        <v>166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369">
        <v>11.718500000000001</v>
      </c>
      <c r="W67" s="369">
        <v>11.748827516105116</v>
      </c>
      <c r="X67" s="369">
        <v>12.643852733255047</v>
      </c>
      <c r="Y67" s="369">
        <v>12.969415606897131</v>
      </c>
      <c r="Z67" s="369" t="s">
        <v>20</v>
      </c>
      <c r="AA67" s="73"/>
      <c r="AB67" s="74"/>
      <c r="AC67" s="75"/>
      <c r="AD67" s="76"/>
    </row>
    <row r="68" spans="1:30">
      <c r="A68" s="117" t="s">
        <v>176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18">
        <v>11.41724678220204</v>
      </c>
      <c r="V68" s="371">
        <v>11.595000000000001</v>
      </c>
      <c r="W68" s="371">
        <v>11.616323665034331</v>
      </c>
      <c r="X68" s="371">
        <v>12.547234612458686</v>
      </c>
      <c r="Y68" s="371">
        <v>12.818090927703803</v>
      </c>
      <c r="Z68" s="371" t="s">
        <v>20</v>
      </c>
      <c r="AA68" s="120"/>
      <c r="AB68" s="121"/>
      <c r="AC68" s="122"/>
      <c r="AD68" s="123"/>
    </row>
    <row r="69" spans="1:30">
      <c r="A69" s="97" t="s">
        <v>72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>
      <c r="A70" s="97" t="s">
        <v>73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>
      <c r="A71" s="237" t="s">
        <v>277</v>
      </c>
    </row>
    <row r="72" spans="1:30">
      <c r="A72" s="237" t="s">
        <v>306</v>
      </c>
    </row>
  </sheetData>
  <mergeCells count="6">
    <mergeCell ref="AC2:AD2"/>
    <mergeCell ref="A1:AD1"/>
    <mergeCell ref="A2:A3"/>
    <mergeCell ref="AA2:AB2"/>
    <mergeCell ref="B2:M2"/>
    <mergeCell ref="N2:Z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огляд&amp;R&amp;"-,звичайний"&amp;12&amp;K7CBE87Січень 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43"/>
  <sheetViews>
    <sheetView showGridLines="0" zoomScale="115" zoomScaleNormal="115" zoomScaleSheetLayoutView="100" zoomScalePageLayoutView="85" workbookViewId="0">
      <selection activeCell="M17" sqref="M17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42578125" style="2" customWidth="1"/>
    <col min="11" max="11" width="10.42578125" style="2" customWidth="1"/>
    <col min="12" max="252" width="9.42578125" style="2"/>
    <col min="253" max="253" width="44.42578125" style="2" customWidth="1"/>
    <col min="254" max="254" width="0" style="2" hidden="1" customWidth="1"/>
    <col min="255" max="257" width="10.42578125" style="2" customWidth="1"/>
    <col min="258" max="258" width="11" style="2" customWidth="1"/>
    <col min="259" max="263" width="10.42578125" style="2" customWidth="1"/>
    <col min="264" max="508" width="9.42578125" style="2"/>
    <col min="509" max="509" width="44.42578125" style="2" customWidth="1"/>
    <col min="510" max="510" width="0" style="2" hidden="1" customWidth="1"/>
    <col min="511" max="513" width="10.42578125" style="2" customWidth="1"/>
    <col min="514" max="514" width="11" style="2" customWidth="1"/>
    <col min="515" max="519" width="10.42578125" style="2" customWidth="1"/>
    <col min="520" max="764" width="9.42578125" style="2"/>
    <col min="765" max="765" width="44.42578125" style="2" customWidth="1"/>
    <col min="766" max="766" width="0" style="2" hidden="1" customWidth="1"/>
    <col min="767" max="769" width="10.42578125" style="2" customWidth="1"/>
    <col min="770" max="770" width="11" style="2" customWidth="1"/>
    <col min="771" max="775" width="10.42578125" style="2" customWidth="1"/>
    <col min="776" max="1020" width="9.42578125" style="2"/>
    <col min="1021" max="1021" width="44.42578125" style="2" customWidth="1"/>
    <col min="1022" max="1022" width="0" style="2" hidden="1" customWidth="1"/>
    <col min="1023" max="1025" width="10.42578125" style="2" customWidth="1"/>
    <col min="1026" max="1026" width="11" style="2" customWidth="1"/>
    <col min="1027" max="1031" width="10.42578125" style="2" customWidth="1"/>
    <col min="1032" max="1276" width="9.42578125" style="2"/>
    <col min="1277" max="1277" width="44.42578125" style="2" customWidth="1"/>
    <col min="1278" max="1278" width="0" style="2" hidden="1" customWidth="1"/>
    <col min="1279" max="1281" width="10.42578125" style="2" customWidth="1"/>
    <col min="1282" max="1282" width="11" style="2" customWidth="1"/>
    <col min="1283" max="1287" width="10.42578125" style="2" customWidth="1"/>
    <col min="1288" max="1532" width="9.42578125" style="2"/>
    <col min="1533" max="1533" width="44.42578125" style="2" customWidth="1"/>
    <col min="1534" max="1534" width="0" style="2" hidden="1" customWidth="1"/>
    <col min="1535" max="1537" width="10.42578125" style="2" customWidth="1"/>
    <col min="1538" max="1538" width="11" style="2" customWidth="1"/>
    <col min="1539" max="1543" width="10.42578125" style="2" customWidth="1"/>
    <col min="1544" max="1788" width="9.42578125" style="2"/>
    <col min="1789" max="1789" width="44.42578125" style="2" customWidth="1"/>
    <col min="1790" max="1790" width="0" style="2" hidden="1" customWidth="1"/>
    <col min="1791" max="1793" width="10.42578125" style="2" customWidth="1"/>
    <col min="1794" max="1794" width="11" style="2" customWidth="1"/>
    <col min="1795" max="1799" width="10.42578125" style="2" customWidth="1"/>
    <col min="1800" max="2044" width="9.42578125" style="2"/>
    <col min="2045" max="2045" width="44.42578125" style="2" customWidth="1"/>
    <col min="2046" max="2046" width="0" style="2" hidden="1" customWidth="1"/>
    <col min="2047" max="2049" width="10.42578125" style="2" customWidth="1"/>
    <col min="2050" max="2050" width="11" style="2" customWidth="1"/>
    <col min="2051" max="2055" width="10.42578125" style="2" customWidth="1"/>
    <col min="2056" max="2300" width="9.42578125" style="2"/>
    <col min="2301" max="2301" width="44.42578125" style="2" customWidth="1"/>
    <col min="2302" max="2302" width="0" style="2" hidden="1" customWidth="1"/>
    <col min="2303" max="2305" width="10.42578125" style="2" customWidth="1"/>
    <col min="2306" max="2306" width="11" style="2" customWidth="1"/>
    <col min="2307" max="2311" width="10.42578125" style="2" customWidth="1"/>
    <col min="2312" max="2556" width="9.42578125" style="2"/>
    <col min="2557" max="2557" width="44.42578125" style="2" customWidth="1"/>
    <col min="2558" max="2558" width="0" style="2" hidden="1" customWidth="1"/>
    <col min="2559" max="2561" width="10.42578125" style="2" customWidth="1"/>
    <col min="2562" max="2562" width="11" style="2" customWidth="1"/>
    <col min="2563" max="2567" width="10.42578125" style="2" customWidth="1"/>
    <col min="2568" max="2812" width="9.42578125" style="2"/>
    <col min="2813" max="2813" width="44.42578125" style="2" customWidth="1"/>
    <col min="2814" max="2814" width="0" style="2" hidden="1" customWidth="1"/>
    <col min="2815" max="2817" width="10.42578125" style="2" customWidth="1"/>
    <col min="2818" max="2818" width="11" style="2" customWidth="1"/>
    <col min="2819" max="2823" width="10.42578125" style="2" customWidth="1"/>
    <col min="2824" max="3068" width="9.42578125" style="2"/>
    <col min="3069" max="3069" width="44.42578125" style="2" customWidth="1"/>
    <col min="3070" max="3070" width="0" style="2" hidden="1" customWidth="1"/>
    <col min="3071" max="3073" width="10.42578125" style="2" customWidth="1"/>
    <col min="3074" max="3074" width="11" style="2" customWidth="1"/>
    <col min="3075" max="3079" width="10.42578125" style="2" customWidth="1"/>
    <col min="3080" max="3324" width="9.42578125" style="2"/>
    <col min="3325" max="3325" width="44.42578125" style="2" customWidth="1"/>
    <col min="3326" max="3326" width="0" style="2" hidden="1" customWidth="1"/>
    <col min="3327" max="3329" width="10.42578125" style="2" customWidth="1"/>
    <col min="3330" max="3330" width="11" style="2" customWidth="1"/>
    <col min="3331" max="3335" width="10.42578125" style="2" customWidth="1"/>
    <col min="3336" max="3580" width="9.42578125" style="2"/>
    <col min="3581" max="3581" width="44.42578125" style="2" customWidth="1"/>
    <col min="3582" max="3582" width="0" style="2" hidden="1" customWidth="1"/>
    <col min="3583" max="3585" width="10.42578125" style="2" customWidth="1"/>
    <col min="3586" max="3586" width="11" style="2" customWidth="1"/>
    <col min="3587" max="3591" width="10.42578125" style="2" customWidth="1"/>
    <col min="3592" max="3836" width="9.42578125" style="2"/>
    <col min="3837" max="3837" width="44.42578125" style="2" customWidth="1"/>
    <col min="3838" max="3838" width="0" style="2" hidden="1" customWidth="1"/>
    <col min="3839" max="3841" width="10.42578125" style="2" customWidth="1"/>
    <col min="3842" max="3842" width="11" style="2" customWidth="1"/>
    <col min="3843" max="3847" width="10.42578125" style="2" customWidth="1"/>
    <col min="3848" max="4092" width="9.42578125" style="2"/>
    <col min="4093" max="4093" width="44.42578125" style="2" customWidth="1"/>
    <col min="4094" max="4094" width="0" style="2" hidden="1" customWidth="1"/>
    <col min="4095" max="4097" width="10.42578125" style="2" customWidth="1"/>
    <col min="4098" max="4098" width="11" style="2" customWidth="1"/>
    <col min="4099" max="4103" width="10.42578125" style="2" customWidth="1"/>
    <col min="4104" max="4348" width="9.42578125" style="2"/>
    <col min="4349" max="4349" width="44.42578125" style="2" customWidth="1"/>
    <col min="4350" max="4350" width="0" style="2" hidden="1" customWidth="1"/>
    <col min="4351" max="4353" width="10.42578125" style="2" customWidth="1"/>
    <col min="4354" max="4354" width="11" style="2" customWidth="1"/>
    <col min="4355" max="4359" width="10.42578125" style="2" customWidth="1"/>
    <col min="4360" max="4604" width="9.42578125" style="2"/>
    <col min="4605" max="4605" width="44.42578125" style="2" customWidth="1"/>
    <col min="4606" max="4606" width="0" style="2" hidden="1" customWidth="1"/>
    <col min="4607" max="4609" width="10.42578125" style="2" customWidth="1"/>
    <col min="4610" max="4610" width="11" style="2" customWidth="1"/>
    <col min="4611" max="4615" width="10.42578125" style="2" customWidth="1"/>
    <col min="4616" max="4860" width="9.42578125" style="2"/>
    <col min="4861" max="4861" width="44.42578125" style="2" customWidth="1"/>
    <col min="4862" max="4862" width="0" style="2" hidden="1" customWidth="1"/>
    <col min="4863" max="4865" width="10.42578125" style="2" customWidth="1"/>
    <col min="4866" max="4866" width="11" style="2" customWidth="1"/>
    <col min="4867" max="4871" width="10.42578125" style="2" customWidth="1"/>
    <col min="4872" max="5116" width="9.42578125" style="2"/>
    <col min="5117" max="5117" width="44.42578125" style="2" customWidth="1"/>
    <col min="5118" max="5118" width="0" style="2" hidden="1" customWidth="1"/>
    <col min="5119" max="5121" width="10.42578125" style="2" customWidth="1"/>
    <col min="5122" max="5122" width="11" style="2" customWidth="1"/>
    <col min="5123" max="5127" width="10.42578125" style="2" customWidth="1"/>
    <col min="5128" max="5372" width="9.42578125" style="2"/>
    <col min="5373" max="5373" width="44.42578125" style="2" customWidth="1"/>
    <col min="5374" max="5374" width="0" style="2" hidden="1" customWidth="1"/>
    <col min="5375" max="5377" width="10.42578125" style="2" customWidth="1"/>
    <col min="5378" max="5378" width="11" style="2" customWidth="1"/>
    <col min="5379" max="5383" width="10.42578125" style="2" customWidth="1"/>
    <col min="5384" max="5628" width="9.42578125" style="2"/>
    <col min="5629" max="5629" width="44.42578125" style="2" customWidth="1"/>
    <col min="5630" max="5630" width="0" style="2" hidden="1" customWidth="1"/>
    <col min="5631" max="5633" width="10.42578125" style="2" customWidth="1"/>
    <col min="5634" max="5634" width="11" style="2" customWidth="1"/>
    <col min="5635" max="5639" width="10.42578125" style="2" customWidth="1"/>
    <col min="5640" max="5884" width="9.42578125" style="2"/>
    <col min="5885" max="5885" width="44.42578125" style="2" customWidth="1"/>
    <col min="5886" max="5886" width="0" style="2" hidden="1" customWidth="1"/>
    <col min="5887" max="5889" width="10.42578125" style="2" customWidth="1"/>
    <col min="5890" max="5890" width="11" style="2" customWidth="1"/>
    <col min="5891" max="5895" width="10.42578125" style="2" customWidth="1"/>
    <col min="5896" max="6140" width="9.42578125" style="2"/>
    <col min="6141" max="6141" width="44.42578125" style="2" customWidth="1"/>
    <col min="6142" max="6142" width="0" style="2" hidden="1" customWidth="1"/>
    <col min="6143" max="6145" width="10.42578125" style="2" customWidth="1"/>
    <col min="6146" max="6146" width="11" style="2" customWidth="1"/>
    <col min="6147" max="6151" width="10.42578125" style="2" customWidth="1"/>
    <col min="6152" max="6396" width="9.42578125" style="2"/>
    <col min="6397" max="6397" width="44.42578125" style="2" customWidth="1"/>
    <col min="6398" max="6398" width="0" style="2" hidden="1" customWidth="1"/>
    <col min="6399" max="6401" width="10.42578125" style="2" customWidth="1"/>
    <col min="6402" max="6402" width="11" style="2" customWidth="1"/>
    <col min="6403" max="6407" width="10.42578125" style="2" customWidth="1"/>
    <col min="6408" max="6652" width="9.42578125" style="2"/>
    <col min="6653" max="6653" width="44.42578125" style="2" customWidth="1"/>
    <col min="6654" max="6654" width="0" style="2" hidden="1" customWidth="1"/>
    <col min="6655" max="6657" width="10.42578125" style="2" customWidth="1"/>
    <col min="6658" max="6658" width="11" style="2" customWidth="1"/>
    <col min="6659" max="6663" width="10.42578125" style="2" customWidth="1"/>
    <col min="6664" max="6908" width="9.42578125" style="2"/>
    <col min="6909" max="6909" width="44.42578125" style="2" customWidth="1"/>
    <col min="6910" max="6910" width="0" style="2" hidden="1" customWidth="1"/>
    <col min="6911" max="6913" width="10.42578125" style="2" customWidth="1"/>
    <col min="6914" max="6914" width="11" style="2" customWidth="1"/>
    <col min="6915" max="6919" width="10.42578125" style="2" customWidth="1"/>
    <col min="6920" max="7164" width="9.42578125" style="2"/>
    <col min="7165" max="7165" width="44.42578125" style="2" customWidth="1"/>
    <col min="7166" max="7166" width="0" style="2" hidden="1" customWidth="1"/>
    <col min="7167" max="7169" width="10.42578125" style="2" customWidth="1"/>
    <col min="7170" max="7170" width="11" style="2" customWidth="1"/>
    <col min="7171" max="7175" width="10.42578125" style="2" customWidth="1"/>
    <col min="7176" max="7420" width="9.42578125" style="2"/>
    <col min="7421" max="7421" width="44.42578125" style="2" customWidth="1"/>
    <col min="7422" max="7422" width="0" style="2" hidden="1" customWidth="1"/>
    <col min="7423" max="7425" width="10.42578125" style="2" customWidth="1"/>
    <col min="7426" max="7426" width="11" style="2" customWidth="1"/>
    <col min="7427" max="7431" width="10.42578125" style="2" customWidth="1"/>
    <col min="7432" max="7676" width="9.42578125" style="2"/>
    <col min="7677" max="7677" width="44.42578125" style="2" customWidth="1"/>
    <col min="7678" max="7678" width="0" style="2" hidden="1" customWidth="1"/>
    <col min="7679" max="7681" width="10.42578125" style="2" customWidth="1"/>
    <col min="7682" max="7682" width="11" style="2" customWidth="1"/>
    <col min="7683" max="7687" width="10.42578125" style="2" customWidth="1"/>
    <col min="7688" max="7932" width="9.42578125" style="2"/>
    <col min="7933" max="7933" width="44.42578125" style="2" customWidth="1"/>
    <col min="7934" max="7934" width="0" style="2" hidden="1" customWidth="1"/>
    <col min="7935" max="7937" width="10.42578125" style="2" customWidth="1"/>
    <col min="7938" max="7938" width="11" style="2" customWidth="1"/>
    <col min="7939" max="7943" width="10.42578125" style="2" customWidth="1"/>
    <col min="7944" max="8188" width="9.42578125" style="2"/>
    <col min="8189" max="8189" width="44.42578125" style="2" customWidth="1"/>
    <col min="8190" max="8190" width="0" style="2" hidden="1" customWidth="1"/>
    <col min="8191" max="8193" width="10.42578125" style="2" customWidth="1"/>
    <col min="8194" max="8194" width="11" style="2" customWidth="1"/>
    <col min="8195" max="8199" width="10.42578125" style="2" customWidth="1"/>
    <col min="8200" max="8444" width="9.42578125" style="2"/>
    <col min="8445" max="8445" width="44.42578125" style="2" customWidth="1"/>
    <col min="8446" max="8446" width="0" style="2" hidden="1" customWidth="1"/>
    <col min="8447" max="8449" width="10.42578125" style="2" customWidth="1"/>
    <col min="8450" max="8450" width="11" style="2" customWidth="1"/>
    <col min="8451" max="8455" width="10.42578125" style="2" customWidth="1"/>
    <col min="8456" max="8700" width="9.42578125" style="2"/>
    <col min="8701" max="8701" width="44.42578125" style="2" customWidth="1"/>
    <col min="8702" max="8702" width="0" style="2" hidden="1" customWidth="1"/>
    <col min="8703" max="8705" width="10.42578125" style="2" customWidth="1"/>
    <col min="8706" max="8706" width="11" style="2" customWidth="1"/>
    <col min="8707" max="8711" width="10.42578125" style="2" customWidth="1"/>
    <col min="8712" max="8956" width="9.42578125" style="2"/>
    <col min="8957" max="8957" width="44.42578125" style="2" customWidth="1"/>
    <col min="8958" max="8958" width="0" style="2" hidden="1" customWidth="1"/>
    <col min="8959" max="8961" width="10.42578125" style="2" customWidth="1"/>
    <col min="8962" max="8962" width="11" style="2" customWidth="1"/>
    <col min="8963" max="8967" width="10.42578125" style="2" customWidth="1"/>
    <col min="8968" max="9212" width="9.42578125" style="2"/>
    <col min="9213" max="9213" width="44.42578125" style="2" customWidth="1"/>
    <col min="9214" max="9214" width="0" style="2" hidden="1" customWidth="1"/>
    <col min="9215" max="9217" width="10.42578125" style="2" customWidth="1"/>
    <col min="9218" max="9218" width="11" style="2" customWidth="1"/>
    <col min="9219" max="9223" width="10.42578125" style="2" customWidth="1"/>
    <col min="9224" max="9468" width="9.42578125" style="2"/>
    <col min="9469" max="9469" width="44.42578125" style="2" customWidth="1"/>
    <col min="9470" max="9470" width="0" style="2" hidden="1" customWidth="1"/>
    <col min="9471" max="9473" width="10.42578125" style="2" customWidth="1"/>
    <col min="9474" max="9474" width="11" style="2" customWidth="1"/>
    <col min="9475" max="9479" width="10.42578125" style="2" customWidth="1"/>
    <col min="9480" max="9724" width="9.42578125" style="2"/>
    <col min="9725" max="9725" width="44.42578125" style="2" customWidth="1"/>
    <col min="9726" max="9726" width="0" style="2" hidden="1" customWidth="1"/>
    <col min="9727" max="9729" width="10.42578125" style="2" customWidth="1"/>
    <col min="9730" max="9730" width="11" style="2" customWidth="1"/>
    <col min="9731" max="9735" width="10.42578125" style="2" customWidth="1"/>
    <col min="9736" max="9980" width="9.42578125" style="2"/>
    <col min="9981" max="9981" width="44.42578125" style="2" customWidth="1"/>
    <col min="9982" max="9982" width="0" style="2" hidden="1" customWidth="1"/>
    <col min="9983" max="9985" width="10.42578125" style="2" customWidth="1"/>
    <col min="9986" max="9986" width="11" style="2" customWidth="1"/>
    <col min="9987" max="9991" width="10.42578125" style="2" customWidth="1"/>
    <col min="9992" max="10236" width="9.42578125" style="2"/>
    <col min="10237" max="10237" width="44.42578125" style="2" customWidth="1"/>
    <col min="10238" max="10238" width="0" style="2" hidden="1" customWidth="1"/>
    <col min="10239" max="10241" width="10.42578125" style="2" customWidth="1"/>
    <col min="10242" max="10242" width="11" style="2" customWidth="1"/>
    <col min="10243" max="10247" width="10.42578125" style="2" customWidth="1"/>
    <col min="10248" max="10492" width="9.42578125" style="2"/>
    <col min="10493" max="10493" width="44.42578125" style="2" customWidth="1"/>
    <col min="10494" max="10494" width="0" style="2" hidden="1" customWidth="1"/>
    <col min="10495" max="10497" width="10.42578125" style="2" customWidth="1"/>
    <col min="10498" max="10498" width="11" style="2" customWidth="1"/>
    <col min="10499" max="10503" width="10.42578125" style="2" customWidth="1"/>
    <col min="10504" max="10748" width="9.42578125" style="2"/>
    <col min="10749" max="10749" width="44.42578125" style="2" customWidth="1"/>
    <col min="10750" max="10750" width="0" style="2" hidden="1" customWidth="1"/>
    <col min="10751" max="10753" width="10.42578125" style="2" customWidth="1"/>
    <col min="10754" max="10754" width="11" style="2" customWidth="1"/>
    <col min="10755" max="10759" width="10.42578125" style="2" customWidth="1"/>
    <col min="10760" max="11004" width="9.42578125" style="2"/>
    <col min="11005" max="11005" width="44.42578125" style="2" customWidth="1"/>
    <col min="11006" max="11006" width="0" style="2" hidden="1" customWidth="1"/>
    <col min="11007" max="11009" width="10.42578125" style="2" customWidth="1"/>
    <col min="11010" max="11010" width="11" style="2" customWidth="1"/>
    <col min="11011" max="11015" width="10.42578125" style="2" customWidth="1"/>
    <col min="11016" max="11260" width="9.42578125" style="2"/>
    <col min="11261" max="11261" width="44.42578125" style="2" customWidth="1"/>
    <col min="11262" max="11262" width="0" style="2" hidden="1" customWidth="1"/>
    <col min="11263" max="11265" width="10.42578125" style="2" customWidth="1"/>
    <col min="11266" max="11266" width="11" style="2" customWidth="1"/>
    <col min="11267" max="11271" width="10.42578125" style="2" customWidth="1"/>
    <col min="11272" max="11516" width="9.42578125" style="2"/>
    <col min="11517" max="11517" width="44.42578125" style="2" customWidth="1"/>
    <col min="11518" max="11518" width="0" style="2" hidden="1" customWidth="1"/>
    <col min="11519" max="11521" width="10.42578125" style="2" customWidth="1"/>
    <col min="11522" max="11522" width="11" style="2" customWidth="1"/>
    <col min="11523" max="11527" width="10.42578125" style="2" customWidth="1"/>
    <col min="11528" max="11772" width="9.42578125" style="2"/>
    <col min="11773" max="11773" width="44.42578125" style="2" customWidth="1"/>
    <col min="11774" max="11774" width="0" style="2" hidden="1" customWidth="1"/>
    <col min="11775" max="11777" width="10.42578125" style="2" customWidth="1"/>
    <col min="11778" max="11778" width="11" style="2" customWidth="1"/>
    <col min="11779" max="11783" width="10.42578125" style="2" customWidth="1"/>
    <col min="11784" max="12028" width="9.42578125" style="2"/>
    <col min="12029" max="12029" width="44.42578125" style="2" customWidth="1"/>
    <col min="12030" max="12030" width="0" style="2" hidden="1" customWidth="1"/>
    <col min="12031" max="12033" width="10.42578125" style="2" customWidth="1"/>
    <col min="12034" max="12034" width="11" style="2" customWidth="1"/>
    <col min="12035" max="12039" width="10.42578125" style="2" customWidth="1"/>
    <col min="12040" max="12284" width="9.42578125" style="2"/>
    <col min="12285" max="12285" width="44.42578125" style="2" customWidth="1"/>
    <col min="12286" max="12286" width="0" style="2" hidden="1" customWidth="1"/>
    <col min="12287" max="12289" width="10.42578125" style="2" customWidth="1"/>
    <col min="12290" max="12290" width="11" style="2" customWidth="1"/>
    <col min="12291" max="12295" width="10.42578125" style="2" customWidth="1"/>
    <col min="12296" max="12540" width="9.42578125" style="2"/>
    <col min="12541" max="12541" width="44.42578125" style="2" customWidth="1"/>
    <col min="12542" max="12542" width="0" style="2" hidden="1" customWidth="1"/>
    <col min="12543" max="12545" width="10.42578125" style="2" customWidth="1"/>
    <col min="12546" max="12546" width="11" style="2" customWidth="1"/>
    <col min="12547" max="12551" width="10.42578125" style="2" customWidth="1"/>
    <col min="12552" max="12796" width="9.42578125" style="2"/>
    <col min="12797" max="12797" width="44.42578125" style="2" customWidth="1"/>
    <col min="12798" max="12798" width="0" style="2" hidden="1" customWidth="1"/>
    <col min="12799" max="12801" width="10.42578125" style="2" customWidth="1"/>
    <col min="12802" max="12802" width="11" style="2" customWidth="1"/>
    <col min="12803" max="12807" width="10.42578125" style="2" customWidth="1"/>
    <col min="12808" max="13052" width="9.42578125" style="2"/>
    <col min="13053" max="13053" width="44.42578125" style="2" customWidth="1"/>
    <col min="13054" max="13054" width="0" style="2" hidden="1" customWidth="1"/>
    <col min="13055" max="13057" width="10.42578125" style="2" customWidth="1"/>
    <col min="13058" max="13058" width="11" style="2" customWidth="1"/>
    <col min="13059" max="13063" width="10.42578125" style="2" customWidth="1"/>
    <col min="13064" max="13308" width="9.42578125" style="2"/>
    <col min="13309" max="13309" width="44.42578125" style="2" customWidth="1"/>
    <col min="13310" max="13310" width="0" style="2" hidden="1" customWidth="1"/>
    <col min="13311" max="13313" width="10.42578125" style="2" customWidth="1"/>
    <col min="13314" max="13314" width="11" style="2" customWidth="1"/>
    <col min="13315" max="13319" width="10.42578125" style="2" customWidth="1"/>
    <col min="13320" max="13564" width="9.42578125" style="2"/>
    <col min="13565" max="13565" width="44.42578125" style="2" customWidth="1"/>
    <col min="13566" max="13566" width="0" style="2" hidden="1" customWidth="1"/>
    <col min="13567" max="13569" width="10.42578125" style="2" customWidth="1"/>
    <col min="13570" max="13570" width="11" style="2" customWidth="1"/>
    <col min="13571" max="13575" width="10.42578125" style="2" customWidth="1"/>
    <col min="13576" max="13820" width="9.42578125" style="2"/>
    <col min="13821" max="13821" width="44.42578125" style="2" customWidth="1"/>
    <col min="13822" max="13822" width="0" style="2" hidden="1" customWidth="1"/>
    <col min="13823" max="13825" width="10.42578125" style="2" customWidth="1"/>
    <col min="13826" max="13826" width="11" style="2" customWidth="1"/>
    <col min="13827" max="13831" width="10.42578125" style="2" customWidth="1"/>
    <col min="13832" max="14076" width="9.42578125" style="2"/>
    <col min="14077" max="14077" width="44.42578125" style="2" customWidth="1"/>
    <col min="14078" max="14078" width="0" style="2" hidden="1" customWidth="1"/>
    <col min="14079" max="14081" width="10.42578125" style="2" customWidth="1"/>
    <col min="14082" max="14082" width="11" style="2" customWidth="1"/>
    <col min="14083" max="14087" width="10.42578125" style="2" customWidth="1"/>
    <col min="14088" max="14332" width="9.42578125" style="2"/>
    <col min="14333" max="14333" width="44.42578125" style="2" customWidth="1"/>
    <col min="14334" max="14334" width="0" style="2" hidden="1" customWidth="1"/>
    <col min="14335" max="14337" width="10.42578125" style="2" customWidth="1"/>
    <col min="14338" max="14338" width="11" style="2" customWidth="1"/>
    <col min="14339" max="14343" width="10.42578125" style="2" customWidth="1"/>
    <col min="14344" max="14588" width="9.42578125" style="2"/>
    <col min="14589" max="14589" width="44.42578125" style="2" customWidth="1"/>
    <col min="14590" max="14590" width="0" style="2" hidden="1" customWidth="1"/>
    <col min="14591" max="14593" width="10.42578125" style="2" customWidth="1"/>
    <col min="14594" max="14594" width="11" style="2" customWidth="1"/>
    <col min="14595" max="14599" width="10.42578125" style="2" customWidth="1"/>
    <col min="14600" max="14844" width="9.42578125" style="2"/>
    <col min="14845" max="14845" width="44.42578125" style="2" customWidth="1"/>
    <col min="14846" max="14846" width="0" style="2" hidden="1" customWidth="1"/>
    <col min="14847" max="14849" width="10.42578125" style="2" customWidth="1"/>
    <col min="14850" max="14850" width="11" style="2" customWidth="1"/>
    <col min="14851" max="14855" width="10.42578125" style="2" customWidth="1"/>
    <col min="14856" max="15100" width="9.42578125" style="2"/>
    <col min="15101" max="15101" width="44.42578125" style="2" customWidth="1"/>
    <col min="15102" max="15102" width="0" style="2" hidden="1" customWidth="1"/>
    <col min="15103" max="15105" width="10.42578125" style="2" customWidth="1"/>
    <col min="15106" max="15106" width="11" style="2" customWidth="1"/>
    <col min="15107" max="15111" width="10.42578125" style="2" customWidth="1"/>
    <col min="15112" max="15356" width="9.42578125" style="2"/>
    <col min="15357" max="15357" width="44.42578125" style="2" customWidth="1"/>
    <col min="15358" max="15358" width="0" style="2" hidden="1" customWidth="1"/>
    <col min="15359" max="15361" width="10.42578125" style="2" customWidth="1"/>
    <col min="15362" max="15362" width="11" style="2" customWidth="1"/>
    <col min="15363" max="15367" width="10.42578125" style="2" customWidth="1"/>
    <col min="15368" max="15612" width="9.42578125" style="2"/>
    <col min="15613" max="15613" width="44.42578125" style="2" customWidth="1"/>
    <col min="15614" max="15614" width="0" style="2" hidden="1" customWidth="1"/>
    <col min="15615" max="15617" width="10.42578125" style="2" customWidth="1"/>
    <col min="15618" max="15618" width="11" style="2" customWidth="1"/>
    <col min="15619" max="15623" width="10.42578125" style="2" customWidth="1"/>
    <col min="15624" max="15868" width="9.42578125" style="2"/>
    <col min="15869" max="15869" width="44.42578125" style="2" customWidth="1"/>
    <col min="15870" max="15870" width="0" style="2" hidden="1" customWidth="1"/>
    <col min="15871" max="15873" width="10.42578125" style="2" customWidth="1"/>
    <col min="15874" max="15874" width="11" style="2" customWidth="1"/>
    <col min="15875" max="15879" width="10.42578125" style="2" customWidth="1"/>
    <col min="15880" max="16124" width="9.42578125" style="2"/>
    <col min="16125" max="16125" width="44.42578125" style="2" customWidth="1"/>
    <col min="16126" max="16126" width="0" style="2" hidden="1" customWidth="1"/>
    <col min="16127" max="16129" width="10.42578125" style="2" customWidth="1"/>
    <col min="16130" max="16130" width="11" style="2" customWidth="1"/>
    <col min="16131" max="16135" width="10.42578125" style="2" customWidth="1"/>
    <col min="16136" max="16382" width="9.42578125" style="2"/>
    <col min="16383" max="16384" width="9.42578125" style="2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8">
      <c r="A2" s="505" t="s">
        <v>257</v>
      </c>
      <c r="B2" s="505"/>
      <c r="C2" s="505"/>
      <c r="D2" s="505"/>
      <c r="E2" s="505"/>
      <c r="F2" s="505"/>
      <c r="G2" s="505"/>
      <c r="H2" s="505"/>
      <c r="I2" s="505"/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3.5" thickBot="1">
      <c r="L3" s="158"/>
      <c r="M3" s="160"/>
      <c r="N3" s="160"/>
      <c r="O3" s="160"/>
      <c r="P3" s="160"/>
      <c r="Q3" s="160"/>
      <c r="R3" s="160"/>
      <c r="S3" s="160"/>
      <c r="T3" s="160"/>
    </row>
    <row r="4" spans="1:20">
      <c r="A4" s="141"/>
      <c r="B4" s="141"/>
      <c r="C4" s="141"/>
      <c r="D4" s="141"/>
      <c r="E4" s="142"/>
      <c r="F4" s="143"/>
      <c r="G4" s="143"/>
      <c r="H4" s="143"/>
      <c r="I4" s="143"/>
      <c r="J4" s="143" t="s">
        <v>303</v>
      </c>
      <c r="K4" s="143" t="s">
        <v>303</v>
      </c>
      <c r="L4" s="160"/>
      <c r="M4" s="160"/>
      <c r="N4" s="159"/>
      <c r="O4" s="158"/>
      <c r="P4" s="161"/>
      <c r="Q4" s="158"/>
      <c r="R4" s="161"/>
      <c r="S4" s="158"/>
      <c r="T4" s="161"/>
    </row>
    <row r="5" spans="1:20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2017</v>
      </c>
      <c r="J5" s="145">
        <v>2017</v>
      </c>
      <c r="K5" s="145">
        <v>2018</v>
      </c>
      <c r="L5" s="159"/>
      <c r="M5" s="159"/>
      <c r="N5" s="159"/>
      <c r="O5" s="159"/>
      <c r="P5" s="158"/>
      <c r="Q5" s="159"/>
      <c r="R5" s="158"/>
      <c r="S5" s="159"/>
      <c r="T5" s="158"/>
    </row>
    <row r="6" spans="1:20">
      <c r="A6" s="8" t="s">
        <v>130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-3.45</v>
      </c>
      <c r="I6" s="105">
        <v>-3.835</v>
      </c>
      <c r="J6" s="105">
        <v>0.13100000000000001</v>
      </c>
      <c r="K6" s="105">
        <v>-6.0999999999999999E-2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>
      <c r="A7" s="146" t="s">
        <v>131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46.008000000000003</v>
      </c>
      <c r="I7" s="147">
        <v>53.956000000000003</v>
      </c>
      <c r="J7" s="147">
        <v>3.7970000000000002</v>
      </c>
      <c r="K7" s="147">
        <v>4.5170000000000003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>
      <c r="A8" s="9" t="s">
        <v>132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51.478000000000002</v>
      </c>
      <c r="I8" s="106">
        <v>60.804000000000002</v>
      </c>
      <c r="J8" s="106">
        <v>3.859</v>
      </c>
      <c r="K8" s="106">
        <v>4.8899999999999997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>
      <c r="A9" s="146" t="s">
        <v>133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</v>
      </c>
      <c r="I9" s="148">
        <v>39.875999999999998</v>
      </c>
      <c r="J9" s="148">
        <v>2.78</v>
      </c>
      <c r="K9" s="148">
        <v>3.403</v>
      </c>
    </row>
    <row r="10" spans="1:20">
      <c r="A10" s="26" t="s">
        <v>134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7.0718315994000003</v>
      </c>
      <c r="I10" s="107">
        <v>8.5095089763900003</v>
      </c>
      <c r="J10" s="107">
        <v>0.64223852939000003</v>
      </c>
      <c r="K10" s="107">
        <v>0.86508362433000097</v>
      </c>
    </row>
    <row r="11" spans="1:20">
      <c r="A11" s="149" t="s">
        <v>135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21.387601232000002</v>
      </c>
      <c r="I11" s="150">
        <v>18.336475216659998</v>
      </c>
      <c r="J11" s="150">
        <v>1.55853916283</v>
      </c>
      <c r="K11" s="150">
        <v>1.7426950000000001</v>
      </c>
    </row>
    <row r="12" spans="1:20">
      <c r="A12" s="26" t="s">
        <v>136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330.65099366165327</v>
      </c>
      <c r="I12" s="109">
        <v>464.07550392555834</v>
      </c>
      <c r="J12" s="109">
        <v>412.07724817374589</v>
      </c>
      <c r="K12" s="109">
        <v>496.40563858277034</v>
      </c>
    </row>
    <row r="13" spans="1:20">
      <c r="A13" s="149" t="s">
        <v>137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-9.7188036793149912</v>
      </c>
      <c r="I13" s="151">
        <v>20.329632525638441</v>
      </c>
      <c r="J13" s="151">
        <v>75.782902157256018</v>
      </c>
      <c r="K13" s="151">
        <v>34.698182177213795</v>
      </c>
    </row>
    <row r="14" spans="1:20">
      <c r="A14" s="26" t="s">
        <v>138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0.24413638412079663</v>
      </c>
      <c r="I14" s="109">
        <v>-14.265863582564464</v>
      </c>
      <c r="J14" s="109">
        <v>18.616858948160697</v>
      </c>
      <c r="K14" s="109">
        <v>11.81592619306462</v>
      </c>
    </row>
    <row r="15" spans="1:20">
      <c r="A15" s="149" t="s">
        <v>139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-9.9386761388808527</v>
      </c>
      <c r="I15" s="151">
        <v>40.352066929045669</v>
      </c>
      <c r="J15" s="151">
        <v>48.193860228653222</v>
      </c>
      <c r="K15" s="151">
        <v>20.464218974173676</v>
      </c>
    </row>
    <row r="16" spans="1:20">
      <c r="A16" s="26" t="s">
        <v>140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6.0739152781100003</v>
      </c>
      <c r="I16" s="106">
        <v>6.5016046461499997</v>
      </c>
      <c r="J16" s="106">
        <v>0.56542345115000003</v>
      </c>
      <c r="K16" s="106">
        <v>0.490156789870001</v>
      </c>
    </row>
    <row r="17" spans="1:11">
      <c r="A17" s="149" t="s">
        <v>135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40.237270823979998</v>
      </c>
      <c r="I17" s="151">
        <v>41.827052581339998</v>
      </c>
      <c r="J17" s="151">
        <v>3.7224219221700001</v>
      </c>
      <c r="K17" s="151">
        <v>3.1227589999999998</v>
      </c>
    </row>
    <row r="18" spans="1:11">
      <c r="A18" s="26" t="s">
        <v>136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150.95246654974824</v>
      </c>
      <c r="I18" s="109">
        <v>155.44018153099589</v>
      </c>
      <c r="J18" s="109">
        <v>151.89665840469374</v>
      </c>
      <c r="K18" s="109">
        <v>156.96273387411614</v>
      </c>
    </row>
    <row r="19" spans="1:11">
      <c r="A19" s="146" t="s">
        <v>141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40.502000000000002</v>
      </c>
      <c r="I19" s="148">
        <v>49.033999999999999</v>
      </c>
      <c r="J19" s="148">
        <v>3.0270000000000001</v>
      </c>
      <c r="K19" s="148">
        <v>3.95</v>
      </c>
    </row>
    <row r="20" spans="1:11">
      <c r="A20" s="27" t="s">
        <v>255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-4.7039999999999997</v>
      </c>
      <c r="I20" s="105">
        <v>-6.4050000000000002</v>
      </c>
      <c r="J20" s="105">
        <v>0.33400000000000002</v>
      </c>
      <c r="K20" s="105">
        <v>0.38800000000000001</v>
      </c>
    </row>
    <row r="21" spans="1:11">
      <c r="A21" s="146" t="s">
        <v>142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-2.3069999999999999</v>
      </c>
      <c r="J21" s="147">
        <v>-9.6000000000000002E-2</v>
      </c>
      <c r="K21" s="147">
        <v>-0.08</v>
      </c>
    </row>
    <row r="22" spans="1:11">
      <c r="A22" s="28" t="s">
        <v>143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-4.7469999999999999</v>
      </c>
      <c r="I22" s="106">
        <v>-1.726</v>
      </c>
      <c r="J22" s="106">
        <v>2.9000000000000001E-2</v>
      </c>
      <c r="K22" s="106">
        <v>-0.189</v>
      </c>
    </row>
    <row r="23" spans="1:11">
      <c r="A23" s="152" t="s">
        <v>144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2.5659999999999998</v>
      </c>
      <c r="J23" s="148">
        <v>-0.20200000000000001</v>
      </c>
      <c r="K23" s="148">
        <v>-0.44900000000000001</v>
      </c>
    </row>
    <row r="24" spans="1:11">
      <c r="A24" s="29" t="s">
        <v>145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0.107</v>
      </c>
      <c r="J24" s="111">
        <v>0</v>
      </c>
      <c r="K24" s="111">
        <v>0</v>
      </c>
    </row>
    <row r="25" spans="1:11" ht="25.5">
      <c r="A25" s="153" t="s">
        <v>278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2.673</v>
      </c>
      <c r="J25" s="155">
        <v>-0.20200000000000001</v>
      </c>
      <c r="K25" s="154">
        <v>-0.44900000000000001</v>
      </c>
    </row>
    <row r="26" spans="1:11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1" s="7" customFormat="1">
      <c r="A27" s="152" t="s">
        <v>146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-3.7004817522943352</v>
      </c>
      <c r="I27" s="148">
        <v>-3.4779012946435111</v>
      </c>
      <c r="J27" s="148">
        <v>2.0335792792010174</v>
      </c>
      <c r="K27" s="148">
        <v>-0.78130362404824161</v>
      </c>
    </row>
    <row r="28" spans="1:11" s="7" customFormat="1" ht="12.75" customHeight="1">
      <c r="A28" s="9" t="s">
        <v>147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49.348337524509503</v>
      </c>
      <c r="I28" s="113">
        <v>48.931849349096559</v>
      </c>
      <c r="J28" s="113">
        <v>58.942752084933304</v>
      </c>
      <c r="K28" s="113">
        <v>57.854892947965702</v>
      </c>
    </row>
    <row r="29" spans="1:11" s="7" customFormat="1" ht="12.75" customHeight="1">
      <c r="A29" s="146" t="s">
        <v>148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55.215478157857326</v>
      </c>
      <c r="I29" s="147">
        <v>55.142193042895457</v>
      </c>
      <c r="J29" s="147">
        <v>59.905209453715464</v>
      </c>
      <c r="K29" s="147">
        <v>62.632372485178713</v>
      </c>
    </row>
    <row r="30" spans="1:11" s="7" customFormat="1">
      <c r="A30" s="84" t="s">
        <v>256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-5.045526423997841</v>
      </c>
      <c r="I30" s="113">
        <v>-5.808593948420258</v>
      </c>
      <c r="J30" s="113">
        <v>5.1848509866651895</v>
      </c>
      <c r="K30" s="113">
        <v>4.9696033791920939</v>
      </c>
    </row>
    <row r="31" spans="1:11" s="7" customFormat="1">
      <c r="A31" s="146" t="s">
        <v>149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-2.0921820825925894</v>
      </c>
      <c r="J31" s="147">
        <v>-1.4902565710175395</v>
      </c>
      <c r="K31" s="147">
        <v>-1.0246604905550709</v>
      </c>
    </row>
    <row r="32" spans="1:11" s="7" customFormat="1">
      <c r="A32" s="85" t="s">
        <v>150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2.3270651165724248</v>
      </c>
      <c r="J32" s="115">
        <v>-3.1357482015160727</v>
      </c>
      <c r="K32" s="115">
        <v>-5.7509070032403358</v>
      </c>
    </row>
    <row r="33" spans="1:11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</row>
    <row r="34" spans="1:11" s="7" customFormat="1" ht="12.75" customHeight="1">
      <c r="A34" s="86" t="s">
        <v>151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-5.2512704686617724</v>
      </c>
      <c r="I34" s="111">
        <v>18.820023837902266</v>
      </c>
      <c r="J34" s="111">
        <v>52.16201423097975</v>
      </c>
      <c r="K34" s="111">
        <v>22.410071942446042</v>
      </c>
    </row>
    <row r="35" spans="1:11" s="7" customFormat="1" ht="12.75" customHeight="1">
      <c r="A35" s="163" t="s">
        <v>152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4.1852090032154399</v>
      </c>
      <c r="I35" s="164">
        <v>21.065626388820302</v>
      </c>
      <c r="J35" s="165">
        <v>25.082644628099171</v>
      </c>
      <c r="K35" s="164">
        <v>30.492236537826223</v>
      </c>
    </row>
    <row r="36" spans="1:11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</row>
    <row r="37" spans="1:11" s="7" customFormat="1">
      <c r="A37" s="153" t="s">
        <v>153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15.53933</v>
      </c>
      <c r="I37" s="156">
        <v>18.808450000000001</v>
      </c>
      <c r="J37" s="156">
        <v>15.444979999999999</v>
      </c>
      <c r="K37" s="156">
        <v>18.58034</v>
      </c>
    </row>
    <row r="38" spans="1:11" s="7" customFormat="1" ht="25.5">
      <c r="A38" s="87" t="s">
        <v>154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3.1</v>
      </c>
      <c r="I38" s="109">
        <v>3.5370606011567758</v>
      </c>
      <c r="J38" s="106">
        <v>2.9973277270154441</v>
      </c>
      <c r="K38" s="109">
        <v>3.5137176269450996</v>
      </c>
    </row>
    <row r="39" spans="1:11" s="7" customFormat="1">
      <c r="B39" s="88"/>
      <c r="C39" s="88"/>
      <c r="D39" s="88"/>
      <c r="E39" s="88"/>
    </row>
    <row r="40" spans="1:11">
      <c r="A40" s="140" t="s">
        <v>155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">
      <c r="B41" s="3"/>
      <c r="C41" s="3"/>
      <c r="D41" s="3"/>
      <c r="E41" s="3"/>
      <c r="F41" s="3"/>
      <c r="G41" s="3"/>
      <c r="H41" s="3"/>
      <c r="I41" s="3"/>
      <c r="J41" s="4"/>
      <c r="K41" s="3"/>
    </row>
    <row r="42" spans="1:11" ht="15">
      <c r="B42" s="3"/>
      <c r="C42" s="3"/>
      <c r="D42" s="3"/>
      <c r="E42" s="3"/>
      <c r="F42" s="3"/>
      <c r="G42" s="5"/>
      <c r="H42" s="5"/>
      <c r="I42" s="5"/>
      <c r="J42" s="4"/>
      <c r="K42" s="5"/>
    </row>
    <row r="43" spans="1:11">
      <c r="F43" s="6"/>
      <c r="G43" s="6"/>
      <c r="H43" s="6"/>
      <c r="I43" s="6"/>
      <c r="J43" s="4"/>
      <c r="K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&amp;L&amp;"-,звичайний"&amp;12&amp;K8CBA97Макроекономічний та монетарний огляд&amp;R&amp;"-,звичайний"&amp;12&amp;K7CBE87Січень2018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Тетяна Андріївна Марійко</cp:lastModifiedBy>
  <cp:lastPrinted>2017-04-28T09:31:41Z</cp:lastPrinted>
  <dcterms:created xsi:type="dcterms:W3CDTF">2015-03-23T16:40:36Z</dcterms:created>
  <dcterms:modified xsi:type="dcterms:W3CDTF">2018-04-13T13:24:10Z</dcterms:modified>
</cp:coreProperties>
</file>