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3\"/>
    </mc:Choice>
  </mc:AlternateContent>
  <bookViews>
    <workbookView xWindow="17235" yWindow="-15" windowWidth="14400" windowHeight="1198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сектор'!$A$1:$T$70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F14" i="2" l="1"/>
  <c r="C14" i="2"/>
  <c r="F13" i="2"/>
  <c r="C13" i="2"/>
  <c r="F12" i="2"/>
  <c r="C12" i="2"/>
  <c r="F11" i="2"/>
  <c r="C11" i="2"/>
  <c r="F10" i="2"/>
  <c r="C10" i="2"/>
  <c r="C9" i="2"/>
  <c r="C8" i="2"/>
  <c r="C7" i="2"/>
  <c r="F6" i="2"/>
  <c r="C6" i="2"/>
  <c r="F5" i="2"/>
  <c r="E5" i="2"/>
  <c r="D5" i="2"/>
  <c r="AO41" i="39" l="1"/>
  <c r="AO38" i="39"/>
  <c r="AO36" i="39"/>
  <c r="AO13" i="39"/>
  <c r="AO60" i="39" s="1"/>
  <c r="AO52" i="39"/>
  <c r="AO53" i="39"/>
  <c r="AO54" i="39"/>
  <c r="AO55" i="39"/>
  <c r="AO56" i="39"/>
  <c r="AO57" i="39"/>
  <c r="AO58" i="39"/>
  <c r="AO59" i="39"/>
  <c r="AO62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U19" i="40" l="1"/>
  <c r="AT19" i="40"/>
  <c r="AU18" i="40"/>
  <c r="AT18" i="40"/>
  <c r="AU17" i="40"/>
  <c r="AT17" i="40"/>
  <c r="AU16" i="40"/>
  <c r="AT16" i="40"/>
  <c r="AD16" i="40"/>
  <c r="AU15" i="40"/>
  <c r="AT15" i="40"/>
  <c r="AU14" i="40"/>
  <c r="AT14" i="40"/>
  <c r="AU13" i="40"/>
  <c r="AT13" i="40"/>
  <c r="F12" i="40"/>
  <c r="E12" i="40"/>
  <c r="S11" i="40"/>
  <c r="R11" i="40"/>
  <c r="Q11" i="40"/>
  <c r="F10" i="40"/>
  <c r="AU7" i="40"/>
  <c r="AT7" i="40"/>
  <c r="AU5" i="40"/>
  <c r="AT5" i="40"/>
  <c r="AU4" i="40"/>
  <c r="AT4" i="40"/>
  <c r="AN41" i="39" l="1"/>
  <c r="AN38" i="39"/>
  <c r="AN36" i="39"/>
  <c r="AN13" i="39"/>
  <c r="AN60" i="39" s="1"/>
  <c r="AN52" i="39"/>
  <c r="AN53" i="39"/>
  <c r="AN54" i="39"/>
  <c r="AN55" i="39"/>
  <c r="AN56" i="39"/>
  <c r="AN57" i="39"/>
  <c r="AN58" i="39"/>
  <c r="AN59" i="39"/>
  <c r="AN62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2" i="39" l="1"/>
  <c r="AM64" i="39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M60" i="39" s="1"/>
  <c r="AL41" i="39" l="1"/>
  <c r="AL38" i="39"/>
  <c r="AL52" i="39"/>
  <c r="AL53" i="39"/>
  <c r="AL54" i="39"/>
  <c r="AL55" i="39"/>
  <c r="AL56" i="39"/>
  <c r="AL57" i="39"/>
  <c r="AL58" i="39"/>
  <c r="AL59" i="39"/>
  <c r="AL62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L60" i="39" s="1"/>
  <c r="AJ41" i="39" l="1"/>
  <c r="AK52" i="39" l="1"/>
  <c r="AK53" i="39"/>
  <c r="AK54" i="39"/>
  <c r="AK55" i="39"/>
  <c r="AK56" i="39"/>
  <c r="AK57" i="39"/>
  <c r="AK58" i="39"/>
  <c r="AK59" i="39"/>
  <c r="AK60" i="39"/>
  <c r="AK62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C13" i="39"/>
  <c r="AB13" i="39"/>
  <c r="AA13" i="39"/>
  <c r="Z13" i="39"/>
  <c r="Y13" i="39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Q60" i="39" l="1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<sst xmlns="http://schemas.openxmlformats.org/spreadsheetml/2006/main" count="849" uniqueCount="318">
  <si>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</si>
  <si>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</si>
  <si>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</si>
  <si>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</si>
  <si>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</si>
  <si>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 xml:space="preserve">Індекс виробництва базових галузей 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</si>
  <si>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</si>
  <si>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</si>
  <si>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</si>
  <si>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</si>
  <si>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</si>
  <si>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</si>
  <si>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</si>
  <si>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</si>
  <si>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</si>
  <si>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</si>
  <si>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</si>
  <si>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</si>
  <si>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</si>
  <si>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</si>
  <si>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</si>
  <si>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</si>
  <si>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</si>
  <si>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</si>
  <si>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</si>
  <si>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</si>
  <si>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</si>
  <si>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</si>
  <si>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</si>
  <si>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</si>
  <si>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</si>
  <si>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</si>
  <si>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</si>
  <si>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</si>
  <si>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</si>
  <si>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</si>
  <si>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</si>
  <si>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</si>
  <si>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</si>
  <si>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</si>
  <si>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</si>
  <si>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</si>
  <si>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</si>
  <si>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</si>
  <si>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</si>
  <si>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</si>
  <si>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</si>
  <si>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</si>
  <si>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</si>
  <si>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</si>
  <si>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</si>
  <si>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</si>
  <si>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</si>
  <si>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</si>
  <si>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</si>
  <si>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</si>
  <si>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</si>
  <si>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</si>
  <si>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</si>
  <si>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</si>
  <si>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</si>
  <si>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</si>
  <si>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</si>
  <si>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</si>
  <si>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</si>
  <si>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</si>
  <si>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</si>
  <si>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</si>
  <si>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</si>
  <si>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</si>
  <si>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</si>
  <si>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</si>
  <si>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</si>
  <si>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</si>
  <si>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</si>
  <si>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</si>
  <si>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</si>
  <si>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</si>
  <si>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</si>
  <si>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</si>
  <si>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</si>
  <si>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</si>
  <si>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</si>
  <si>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</si>
  <si>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</si>
  <si>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</si>
  <si>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</si>
  <si>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</si>
  <si>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</si>
  <si>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</si>
  <si>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</si>
  <si>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</si>
  <si>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</si>
  <si>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</si>
  <si>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</si>
  <si>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</si>
  <si>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</si>
  <si>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</si>
  <si>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</si>
  <si>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</si>
  <si>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</si>
  <si>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</si>
  <si>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</si>
  <si>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</si>
  <si>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</si>
  <si>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</si>
  <si>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</si>
  <si>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</si>
  <si>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</si>
  <si>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</si>
  <si>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</si>
  <si>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</si>
  <si>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</si>
  <si>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</si>
  <si>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</si>
  <si>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</si>
  <si>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</si>
  <si>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</si>
  <si>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</si>
  <si>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</si>
  <si>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</si>
  <si>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</si>
  <si>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</si>
  <si>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</si>
  <si>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</si>
  <si>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</si>
  <si>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</si>
  <si>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</si>
  <si>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</si>
  <si>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</si>
  <si>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</si>
  <si>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</si>
  <si>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</si>
  <si>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</si>
  <si>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</si>
  <si>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</si>
  <si>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</si>
  <si>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</si>
  <si>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</si>
  <si>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</si>
  <si>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</si>
  <si>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</si>
  <si>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</si>
  <si>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</si>
  <si>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</si>
  <si>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</si>
  <si>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</si>
  <si>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</si>
  <si>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</si>
  <si>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</si>
  <si>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</si>
  <si>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</si>
  <si>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</si>
  <si>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</si>
  <si>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</si>
  <si>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</si>
  <si>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</si>
  <si>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</si>
  <si>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</si>
  <si>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</si>
  <si>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</si>
  <si>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</si>
  <si>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</si>
  <si>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</si>
  <si>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</si>
  <si>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</si>
  <si>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</si>
  <si>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</si>
  <si>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</si>
  <si>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</si>
  <si>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</si>
  <si>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</si>
  <si>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</si>
  <si>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</si>
  <si>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</si>
  <si>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</si>
  <si>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</si>
  <si>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</si>
  <si>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</si>
  <si>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</si>
  <si>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</si>
  <si>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</si>
  <si>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</si>
  <si>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</si>
  <si>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</si>
  <si>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</si>
  <si>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</si>
  <si>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</si>
  <si>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</si>
  <si>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</si>
  <si>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</si>
  <si>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</si>
  <si>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</si>
  <si>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</si>
  <si>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</si>
  <si>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</si>
  <si>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</si>
  <si>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</si>
  <si>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</si>
  <si>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</si>
  <si>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</si>
  <si>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</si>
  <si>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</si>
  <si>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</si>
  <si>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</si>
  <si>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</si>
  <si>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</si>
  <si>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</si>
  <si>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</si>
  <si>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</si>
  <si>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</si>
  <si>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</si>
  <si>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</si>
  <si>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</si>
  <si>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</si>
  <si>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</si>
  <si>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</si>
  <si>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</si>
  <si>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</si>
  <si>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</si>
  <si>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</si>
  <si>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</si>
  <si>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</si>
  <si>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</si>
  <si>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</si>
  <si>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</si>
  <si>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</si>
  <si>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</si>
  <si>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</si>
  <si>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</si>
  <si>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</si>
  <si>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</si>
  <si>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</si>
  <si>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</si>
  <si>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</si>
  <si>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</si>
  <si>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</si>
  <si>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</si>
  <si>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</si>
  <si>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</si>
  <si>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</si>
  <si>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</si>
  <si>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</si>
  <si>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</si>
  <si>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</si>
  <si>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</si>
  <si>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</si>
  <si>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</si>
  <si>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</si>
  <si>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</si>
  <si>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</si>
  <si>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</si>
  <si>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</si>
  <si>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</si>
  <si>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</si>
  <si>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</si>
  <si>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</si>
  <si>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</si>
  <si>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</si>
  <si>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</si>
  <si>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</si>
  <si>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</si>
  <si>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</si>
  <si>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</si>
  <si>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</si>
  <si>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</si>
  <si>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</si>
  <si>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</si>
  <si>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</si>
  <si>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</si>
  <si>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</si>
  <si>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</si>
  <si>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</si>
  <si>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</si>
  <si>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</si>
  <si>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</si>
  <si>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</si>
  <si>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</si>
  <si>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</si>
  <si>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</si>
  <si>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</si>
  <si>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</si>
  <si>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</si>
  <si>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</si>
  <si>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</si>
  <si>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</si>
  <si>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</si>
  <si>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</si>
  <si>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</si>
  <si>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2017 рік**</t>
  </si>
  <si>
    <t>Продукти харчування та безалкогольні напої</t>
  </si>
  <si>
    <t>частка ІЦВ, %***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</si>
  <si>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</si>
  <si>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</si>
  <si>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 xml:space="preserve">  ** З січня 2017 року змінено методологію розрахунку індексів споживчих цін. Більш детальна інформація на сайті Державної служби статистики України.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</si>
  <si>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</si>
  <si>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</si>
  <si>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</si>
  <si>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</si>
  <si>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</si>
  <si>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</si>
  <si>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>0.1 в.п.</t>
  </si>
  <si>
    <t>зміна за лютий 2017 року,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</si>
  <si>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</si>
  <si>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-0.2 в.п.</t>
  </si>
  <si>
    <t>-1.8 в.п.</t>
  </si>
  <si>
    <t>21.4 в.п.</t>
  </si>
  <si>
    <t>Лютий</t>
  </si>
  <si>
    <t xml:space="preserve">Січень-Лютий </t>
  </si>
  <si>
    <t>01</t>
  </si>
  <si>
    <t>02</t>
  </si>
  <si>
    <t>01-02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</si>
  <si>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1,2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</si>
  <si>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</si>
  <si>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</si>
  <si>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</si>
  <si>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 xml:space="preserve"> 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</si>
  <si>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 xml:space="preserve"> 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</si>
</sst>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8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6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6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88" fontId="156" fillId="0" borderId="95" xfId="0" applyNumberFormat="1" applyFont="1" applyFill="1" applyBorder="1" applyAlignment="1" applyProtection="1">
      <alignment horizontal="center"/>
    </xf>
    <xf numFmtId="168" fontId="156" fillId="0" borderId="95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168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68" fontId="156" fillId="62" borderId="102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0" borderId="102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4" fillId="60" borderId="102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6" fillId="62" borderId="10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0" borderId="10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07" xfId="923" applyNumberFormat="1" applyFont="1" applyFill="1" applyBorder="1" applyAlignment="1">
      <alignment horizontal="center"/>
    </xf>
    <xf numFmtId="207" fontId="154" fillId="60" borderId="107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2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2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68" fontId="156" fillId="62" borderId="90" xfId="923" applyNumberFormat="1" applyFont="1" applyFill="1" applyBorder="1" applyAlignment="1">
      <alignment horizontal="center"/>
    </xf>
    <xf numFmtId="168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4" fontId="0" fillId="0" borderId="0" xfId="0" applyNumberFormat="1" applyFont="1" applyFill="1" applyAlignment="1" applyProtection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06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68" fontId="156" fillId="62" borderId="113" xfId="923" applyNumberFormat="1" applyFont="1" applyFill="1" applyBorder="1" applyAlignment="1">
      <alignment horizontal="center"/>
    </xf>
    <xf numFmtId="168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68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68" fontId="171" fillId="60" borderId="58" xfId="920" applyNumberFormat="1" applyFont="1" applyFill="1" applyBorder="1" applyAlignment="1" applyProtection="1">
      <alignment horizontal="center" vertical="center"/>
    </xf>
    <xf numFmtId="168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68" fontId="169" fillId="0" borderId="28" xfId="920" applyNumberFormat="1" applyFont="1" applyFill="1" applyBorder="1" applyAlignment="1" applyProtection="1">
      <alignment horizontal="center" vertical="center"/>
    </xf>
    <xf numFmtId="168" fontId="169" fillId="0" borderId="27" xfId="920" applyNumberFormat="1" applyFont="1" applyFill="1" applyBorder="1" applyAlignment="1" applyProtection="1">
      <alignment horizontal="center" vertical="center"/>
    </xf>
    <xf numFmtId="168" fontId="171" fillId="0" borderId="45" xfId="920" applyNumberFormat="1" applyFont="1" applyFill="1" applyBorder="1" applyAlignment="1" applyProtection="1">
      <alignment horizontal="center" vertical="center"/>
    </xf>
    <xf numFmtId="168" fontId="171" fillId="0" borderId="8" xfId="920" applyNumberFormat="1" applyFont="1" applyFill="1" applyBorder="1" applyAlignment="1" applyProtection="1">
      <alignment horizontal="center" vertical="center"/>
    </xf>
    <xf numFmtId="168" fontId="171" fillId="0" borderId="46" xfId="920" applyNumberFormat="1" applyFont="1" applyFill="1" applyBorder="1" applyAlignment="1" applyProtection="1">
      <alignment horizontal="center" vertical="center"/>
    </xf>
    <xf numFmtId="168" fontId="169" fillId="0" borderId="3" xfId="920" applyNumberFormat="1" applyFont="1" applyFill="1" applyBorder="1" applyAlignment="1" applyProtection="1">
      <alignment horizontal="center" vertical="center"/>
    </xf>
    <xf numFmtId="168" fontId="171" fillId="60" borderId="56" xfId="920" applyNumberFormat="1" applyFont="1" applyFill="1" applyBorder="1" applyAlignment="1" applyProtection="1">
      <alignment horizontal="center" vertical="center"/>
    </xf>
    <xf numFmtId="168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68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68" fontId="171" fillId="0" borderId="46" xfId="920" quotePrefix="1" applyNumberFormat="1" applyFont="1" applyFill="1" applyBorder="1" applyAlignment="1" applyProtection="1">
      <alignment horizontal="center" vertical="center"/>
    </xf>
    <xf numFmtId="168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168" fontId="171" fillId="0" borderId="8" xfId="920" quotePrefix="1" applyNumberFormat="1" applyFont="1" applyFill="1" applyBorder="1" applyAlignment="1" applyProtection="1">
      <alignment horizontal="center" vertical="center"/>
    </xf>
    <xf numFmtId="168" fontId="169" fillId="59" borderId="27" xfId="920" applyNumberFormat="1" applyFont="1" applyFill="1" applyBorder="1" applyAlignment="1" applyProtection="1">
      <alignment horizontal="center" vertical="center"/>
    </xf>
    <xf numFmtId="168" fontId="169" fillId="59" borderId="3" xfId="920" applyNumberFormat="1" applyFont="1" applyFill="1" applyBorder="1" applyAlignment="1" applyProtection="1">
      <alignment horizontal="center" vertical="center"/>
    </xf>
    <xf numFmtId="168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68" fontId="171" fillId="59" borderId="45" xfId="920" applyNumberFormat="1" applyFont="1" applyFill="1" applyBorder="1" applyAlignment="1" applyProtection="1">
      <alignment horizontal="center" vertical="center"/>
    </xf>
    <xf numFmtId="168" fontId="171" fillId="59" borderId="8" xfId="920" applyNumberFormat="1" applyFont="1" applyFill="1" applyBorder="1" applyAlignment="1" applyProtection="1">
      <alignment horizontal="center" vertical="center"/>
    </xf>
    <xf numFmtId="168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68" fontId="171" fillId="60" borderId="110" xfId="920" applyNumberFormat="1" applyFont="1" applyFill="1" applyBorder="1" applyAlignment="1" applyProtection="1">
      <alignment horizontal="center" vertical="center"/>
    </xf>
    <xf numFmtId="168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0" fontId="156" fillId="58" borderId="8" xfId="0" applyFont="1" applyFill="1" applyBorder="1" applyAlignment="1">
      <alignment horizontal="center" wrapText="1"/>
    </xf>
    <xf numFmtId="168" fontId="156" fillId="62" borderId="56" xfId="0" applyNumberFormat="1" applyFont="1" applyFill="1" applyBorder="1" applyAlignment="1">
      <alignment horizontal="center" wrapText="1"/>
    </xf>
    <xf numFmtId="168" fontId="156" fillId="63" borderId="56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/>
    </xf>
    <xf numFmtId="168" fontId="154" fillId="0" borderId="56" xfId="0" applyNumberFormat="1" applyFont="1" applyBorder="1" applyAlignment="1">
      <alignment horizontal="center" vertical="center" wrapText="1"/>
    </xf>
    <xf numFmtId="14" fontId="156" fillId="63" borderId="120" xfId="0" applyNumberFormat="1" applyFont="1" applyFill="1" applyBorder="1" applyAlignment="1" applyProtection="1">
      <alignment horizontal="center" vertical="center"/>
    </xf>
    <xf numFmtId="3" fontId="156" fillId="0" borderId="121" xfId="0" applyNumberFormat="1" applyFont="1" applyFill="1" applyBorder="1" applyAlignment="1" applyProtection="1">
      <alignment horizontal="center"/>
    </xf>
    <xf numFmtId="3" fontId="156" fillId="0" borderId="122" xfId="0" applyNumberFormat="1" applyFont="1" applyFill="1" applyBorder="1" applyAlignment="1" applyProtection="1">
      <alignment horizontal="center"/>
    </xf>
    <xf numFmtId="3" fontId="154" fillId="0" borderId="122" xfId="0" applyNumberFormat="1" applyFont="1" applyFill="1" applyBorder="1" applyAlignment="1" applyProtection="1">
      <alignment horizontal="center"/>
    </xf>
    <xf numFmtId="188" fontId="156" fillId="0" borderId="122" xfId="0" applyNumberFormat="1" applyFont="1" applyFill="1" applyBorder="1" applyAlignment="1" applyProtection="1">
      <alignment horizontal="center"/>
    </xf>
    <xf numFmtId="168" fontId="156" fillId="0" borderId="122" xfId="0" applyNumberFormat="1" applyFont="1" applyFill="1" applyBorder="1" applyAlignment="1" applyProtection="1">
      <alignment horizontal="center"/>
    </xf>
    <xf numFmtId="168" fontId="154" fillId="0" borderId="122" xfId="0" applyNumberFormat="1" applyFont="1" applyFill="1" applyBorder="1" applyAlignment="1" applyProtection="1">
      <alignment horizontal="center"/>
    </xf>
    <xf numFmtId="168" fontId="154" fillId="0" borderId="123" xfId="0" applyNumberFormat="1" applyFont="1" applyFill="1" applyBorder="1" applyAlignment="1" applyProtection="1">
      <alignment horizontal="center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68" fontId="174" fillId="0" borderId="0" xfId="920" applyNumberFormat="1" applyFont="1"/>
    <xf numFmtId="168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68" fontId="171" fillId="0" borderId="28" xfId="920" quotePrefix="1" applyNumberFormat="1" applyFont="1" applyFill="1" applyBorder="1" applyAlignment="1" applyProtection="1">
      <alignment horizontal="center" vertical="center"/>
    </xf>
    <xf numFmtId="168" fontId="171" fillId="0" borderId="45" xfId="920" quotePrefix="1" applyNumberFormat="1" applyFont="1" applyFill="1" applyBorder="1" applyAlignment="1" applyProtection="1">
      <alignment horizontal="center" vertical="center"/>
    </xf>
    <xf numFmtId="168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68" fontId="156" fillId="62" borderId="72" xfId="923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/>
    </xf>
    <xf numFmtId="168" fontId="156" fillId="62" borderId="72" xfId="942" applyNumberFormat="1" applyFont="1" applyFill="1" applyBorder="1" applyAlignment="1">
      <alignment horizontal="center"/>
    </xf>
    <xf numFmtId="168" fontId="156" fillId="0" borderId="72" xfId="942" applyNumberFormat="1" applyFont="1" applyFill="1" applyBorder="1" applyAlignment="1">
      <alignment horizontal="center"/>
    </xf>
    <xf numFmtId="207" fontId="154" fillId="60" borderId="72" xfId="923" applyNumberFormat="1" applyFont="1" applyFill="1" applyBorder="1" applyAlignment="1">
      <alignment horizontal="center"/>
    </xf>
    <xf numFmtId="168" fontId="159" fillId="60" borderId="72" xfId="942" applyNumberFormat="1" applyFont="1" applyFill="1" applyBorder="1" applyAlignment="1">
      <alignment horizontal="center"/>
    </xf>
    <xf numFmtId="168" fontId="156" fillId="60" borderId="72" xfId="942" applyNumberFormat="1" applyFont="1" applyFill="1" applyBorder="1" applyAlignment="1">
      <alignment horizontal="center"/>
    </xf>
    <xf numFmtId="168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68" fontId="156" fillId="0" borderId="124" xfId="923" applyNumberFormat="1" applyFont="1" applyFill="1" applyBorder="1" applyAlignment="1">
      <alignment horizontal="center"/>
    </xf>
    <xf numFmtId="0" fontId="156" fillId="63" borderId="73" xfId="923" applyFont="1" applyFill="1" applyBorder="1" applyAlignment="1">
      <alignment horizontal="center" vertical="center" wrapText="1"/>
    </xf>
    <xf numFmtId="0" fontId="167" fillId="63" borderId="126" xfId="923" applyFont="1" applyFill="1" applyBorder="1" applyAlignment="1">
      <alignment horizontal="center" vertical="center" wrapText="1"/>
    </xf>
    <xf numFmtId="168" fontId="156" fillId="62" borderId="79" xfId="923" applyNumberFormat="1" applyFont="1" applyFill="1" applyBorder="1" applyAlignment="1">
      <alignment horizontal="center"/>
    </xf>
    <xf numFmtId="168" fontId="156" fillId="0" borderId="65" xfId="942" applyNumberFormat="1" applyFont="1" applyFill="1" applyBorder="1" applyAlignment="1">
      <alignment horizontal="center"/>
    </xf>
    <xf numFmtId="168" fontId="154" fillId="0" borderId="65" xfId="942" applyNumberFormat="1" applyFont="1" applyFill="1" applyBorder="1" applyAlignment="1">
      <alignment horizontal="center"/>
    </xf>
    <xf numFmtId="168" fontId="154" fillId="60" borderId="65" xfId="923" applyNumberFormat="1" applyFont="1" applyFill="1" applyBorder="1" applyAlignment="1">
      <alignment horizontal="center"/>
    </xf>
    <xf numFmtId="168" fontId="154" fillId="60" borderId="65" xfId="942" applyNumberFormat="1" applyFont="1" applyFill="1" applyBorder="1" applyAlignment="1">
      <alignment horizontal="center"/>
    </xf>
    <xf numFmtId="168" fontId="156" fillId="62" borderId="65" xfId="942" applyNumberFormat="1" applyFont="1" applyFill="1" applyBorder="1" applyAlignment="1">
      <alignment horizontal="center"/>
    </xf>
    <xf numFmtId="207" fontId="154" fillId="60" borderId="65" xfId="923" applyNumberFormat="1" applyFont="1" applyFill="1" applyBorder="1" applyAlignment="1">
      <alignment horizontal="center"/>
    </xf>
    <xf numFmtId="168" fontId="156" fillId="62" borderId="65" xfId="923" applyNumberFormat="1" applyFont="1" applyFill="1" applyBorder="1" applyAlignment="1">
      <alignment horizontal="center"/>
    </xf>
    <xf numFmtId="168" fontId="159" fillId="60" borderId="65" xfId="942" applyNumberFormat="1" applyFont="1" applyFill="1" applyBorder="1" applyAlignment="1">
      <alignment horizontal="center"/>
    </xf>
    <xf numFmtId="168" fontId="156" fillId="60" borderId="65" xfId="923" applyNumberFormat="1" applyFont="1" applyFill="1" applyBorder="1" applyAlignment="1">
      <alignment horizontal="center"/>
    </xf>
    <xf numFmtId="168" fontId="167" fillId="0" borderId="65" xfId="942" applyNumberFormat="1" applyFont="1" applyFill="1" applyBorder="1" applyAlignment="1">
      <alignment horizontal="center"/>
    </xf>
    <xf numFmtId="168" fontId="156" fillId="0" borderId="58" xfId="942" applyNumberFormat="1" applyFont="1" applyFill="1" applyBorder="1" applyAlignment="1">
      <alignment horizontal="center"/>
    </xf>
    <xf numFmtId="2" fontId="156" fillId="0" borderId="65" xfId="942" applyNumberFormat="1" applyFont="1" applyFill="1" applyBorder="1" applyAlignment="1">
      <alignment horizontal="center"/>
    </xf>
    <xf numFmtId="0" fontId="167" fillId="63" borderId="129" xfId="923" applyFont="1" applyFill="1" applyBorder="1" applyAlignment="1">
      <alignment horizontal="center" vertical="center" wrapText="1"/>
    </xf>
    <xf numFmtId="168" fontId="156" fillId="0" borderId="124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68" fontId="161" fillId="64" borderId="8" xfId="0" applyNumberFormat="1" applyFont="1" applyFill="1" applyBorder="1" applyAlignment="1">
      <alignment horizontal="center" vertical="center" wrapText="1"/>
    </xf>
    <xf numFmtId="168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71" fillId="0" borderId="78" xfId="0" applyFont="1" applyBorder="1" applyAlignment="1">
      <alignment horizontal="left" wrapText="1"/>
    </xf>
    <xf numFmtId="0" fontId="171" fillId="0" borderId="76" xfId="0" applyFont="1" applyBorder="1" applyAlignment="1">
      <alignment horizontal="left" wrapText="1"/>
    </xf>
    <xf numFmtId="0" fontId="171" fillId="0" borderId="79" xfId="0" applyFont="1" applyBorder="1" applyAlignment="1">
      <alignment horizontal="left" wrapText="1"/>
    </xf>
    <xf numFmtId="0" fontId="171" fillId="0" borderId="55" xfId="0" applyFont="1" applyBorder="1" applyAlignment="1">
      <alignment horizontal="left" wrapText="1"/>
    </xf>
    <xf numFmtId="0" fontId="171" fillId="0" borderId="51" xfId="0" applyFont="1" applyBorder="1" applyAlignment="1">
      <alignment horizontal="left" wrapText="1"/>
    </xf>
    <xf numFmtId="0" fontId="171" fillId="0" borderId="58" xfId="0" applyFont="1" applyBorder="1" applyAlignment="1">
      <alignment horizontal="left" wrapText="1"/>
    </xf>
    <xf numFmtId="0" fontId="154" fillId="0" borderId="8" xfId="0" applyFont="1" applyBorder="1" applyAlignment="1">
      <alignment horizontal="left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54" xfId="0" applyFont="1" applyFill="1" applyBorder="1" applyAlignment="1">
      <alignment horizontal="center" vertical="center" wrapText="1"/>
    </xf>
    <xf numFmtId="0" fontId="169" fillId="58" borderId="28" xfId="0" applyFont="1" applyFill="1" applyBorder="1" applyAlignment="1">
      <alignment horizontal="center" vertical="center" wrapText="1"/>
    </xf>
    <xf numFmtId="0" fontId="169" fillId="58" borderId="56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56" xfId="0" applyFont="1" applyFill="1" applyBorder="1" applyAlignment="1">
      <alignment horizont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56" fillId="63" borderId="125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72" xfId="923" applyFont="1" applyFill="1" applyBorder="1" applyAlignment="1">
      <alignment horizontal="center" vertical="center" wrapText="1"/>
    </xf>
    <xf numFmtId="0" fontId="156" fillId="63" borderId="65" xfId="923" applyFont="1" applyFill="1" applyBorder="1" applyAlignment="1">
      <alignment horizontal="center" vertical="center" wrapText="1"/>
    </xf>
    <xf numFmtId="0" fontId="156" fillId="63" borderId="127" xfId="923" applyFont="1" applyFill="1" applyBorder="1" applyAlignment="1">
      <alignment horizontal="center" vertical="center" wrapText="1"/>
    </xf>
    <xf numFmtId="0" fontId="156" fillId="63" borderId="128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NBU\Desktop\&#1043;&#1086;&#1089;&#1087;&#1086;&#1076;&#1072;&#1088;&#1089;&#1090;&#1074;&#1086;\&#1054;&#1057;&#1053;&#1054;&#1042;&#1053;&#1030;%20&#1060;&#1040;&#1049;&#1051;&#1048;\I&#1042;&#1041;&#104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пуск"/>
      <sheetName val="вдв_пр-ть"/>
      <sheetName val="внесок"/>
      <sheetName val="вдв_пр-ть+тр"/>
      <sheetName val="вдв_пр-ть!!!"/>
      <sheetName val="внесок (2)"/>
      <sheetName val="коеф-т кореляції"/>
      <sheetName val="розрахунок"/>
      <sheetName val="до поп.м."/>
      <sheetName val="внески_міс"/>
      <sheetName val="внесок_кварт"/>
      <sheetName val="роки"/>
      <sheetName val="табл в бюлетень"/>
      <sheetName val="внесок_роки"/>
      <sheetName val="ВВП"/>
      <sheetName val="табл"/>
      <sheetName val="порівн прогнозів"/>
      <sheetName val="табл в методику"/>
      <sheetName val="єврозона+ІВБГ"/>
      <sheetName val="ВВП+ІВБГ"/>
      <sheetName val="ВВП+світ.економіка"/>
      <sheetName val="ВВП+світ.економіка (МВФ)"/>
      <sheetName val="міс"/>
      <sheetName val="табл (внески) (eng)"/>
      <sheetName val="табл прогноз)"/>
      <sheetName val="табл(eng)"/>
      <sheetName val="чисті міс_село"/>
      <sheetName val="чисті міс_пр-ть"/>
      <sheetName val="чисті міс_буд"/>
      <sheetName val="буд+кап.видатки"/>
      <sheetName val="чисті міс_торг"/>
      <sheetName val="торг_підпр+ринки"/>
      <sheetName val="торг+доходи"/>
      <sheetName val="торг+спож.нас"/>
      <sheetName val="опт_чист міс"/>
      <sheetName val="транспорт"/>
      <sheetName val="внески_міс з транспортом"/>
      <sheetName val="кумулятивно"/>
      <sheetName val="табл (внески)"/>
      <sheetName val="вантажний_тр_за видами"/>
      <sheetName val="пасажир_тр_за видами"/>
      <sheetName val="ІВБГ+бюджет"/>
      <sheetName val="ІВБГ+мо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69">
          <cell r="E169">
            <v>2.8</v>
          </cell>
        </row>
      </sheetData>
      <sheetData sheetId="27">
        <row r="182">
          <cell r="AA182">
            <v>3.2999999999999972</v>
          </cell>
        </row>
      </sheetData>
      <sheetData sheetId="28">
        <row r="181">
          <cell r="F181">
            <v>17</v>
          </cell>
        </row>
      </sheetData>
      <sheetData sheetId="29"/>
      <sheetData sheetId="30">
        <row r="181">
          <cell r="D181">
            <v>3</v>
          </cell>
        </row>
      </sheetData>
      <sheetData sheetId="31"/>
      <sheetData sheetId="32"/>
      <sheetData sheetId="33"/>
      <sheetData sheetId="34">
        <row r="144">
          <cell r="G144">
            <v>5.7</v>
          </cell>
        </row>
      </sheetData>
      <sheetData sheetId="35">
        <row r="131">
          <cell r="F131">
            <v>1.2999999999999972</v>
          </cell>
          <cell r="N131">
            <v>4.5999999999999943</v>
          </cell>
        </row>
      </sheetData>
      <sheetData sheetId="36">
        <row r="420">
          <cell r="L420">
            <v>3.4986536088287203</v>
          </cell>
        </row>
      </sheetData>
      <sheetData sheetId="37">
        <row r="109">
          <cell r="AD109">
            <v>-7.4597784353172614</v>
          </cell>
        </row>
        <row r="121">
          <cell r="AD121">
            <v>-11.96944554252849</v>
          </cell>
        </row>
        <row r="133">
          <cell r="K133">
            <v>21.874142475495187</v>
          </cell>
          <cell r="L133">
            <v>9.8039703986361477</v>
          </cell>
          <cell r="M133">
            <v>20.180833956556015</v>
          </cell>
          <cell r="N133">
            <v>4.8919958816120452</v>
          </cell>
          <cell r="O133">
            <v>3.5741336432517543</v>
          </cell>
          <cell r="P133">
            <v>4.8642489801730333</v>
          </cell>
          <cell r="Q133">
            <v>19.232254705692352</v>
          </cell>
          <cell r="R133">
            <v>9.8604784595588644</v>
          </cell>
          <cell r="S133">
            <v>5.7179414990245814</v>
          </cell>
          <cell r="AD133">
            <v>3.6954265332768585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view="pageLayout" zoomScale="90" zoomScaleNormal="90" zoomScalePageLayoutView="90" workbookViewId="0">
      <selection activeCell="G20" sqref="G20"/>
    </sheetView>
  </sheetViews>
  <sheetFormatPr defaultColWidth="9.140625" defaultRowHeight="12.75"/>
  <cols>
    <col min="1" max="1" width="54.85546875" style="22" customWidth="1"/>
    <col min="2" max="16384" width="9.140625" style="22"/>
  </cols>
  <sheetData>
    <row r="1" spans="1:7" ht="15.75">
      <c r="A1" s="405" t="s">
        <v>288</v>
      </c>
      <c r="B1" s="406"/>
      <c r="C1" s="406"/>
      <c r="D1" s="406"/>
      <c r="E1" s="406"/>
      <c r="F1" s="406"/>
      <c r="G1" s="407"/>
    </row>
    <row r="2" spans="1:7" ht="15.75">
      <c r="A2" s="408" t="s">
        <v>125</v>
      </c>
      <c r="B2" s="409"/>
      <c r="C2" s="409"/>
      <c r="D2" s="409"/>
      <c r="E2" s="409"/>
      <c r="F2" s="409"/>
      <c r="G2" s="410"/>
    </row>
    <row r="3" spans="1:7">
      <c r="A3" s="417"/>
      <c r="B3" s="411" t="s">
        <v>30</v>
      </c>
      <c r="C3" s="414" t="s">
        <v>132</v>
      </c>
      <c r="D3" s="415"/>
      <c r="E3" s="415"/>
      <c r="F3" s="416"/>
      <c r="G3" s="417" t="s">
        <v>302</v>
      </c>
    </row>
    <row r="4" spans="1:7">
      <c r="A4" s="418"/>
      <c r="B4" s="412"/>
      <c r="C4" s="422" t="s">
        <v>141</v>
      </c>
      <c r="D4" s="417" t="s">
        <v>168</v>
      </c>
      <c r="E4" s="420" t="s">
        <v>289</v>
      </c>
      <c r="F4" s="421"/>
      <c r="G4" s="418"/>
    </row>
    <row r="5" spans="1:7">
      <c r="A5" s="418"/>
      <c r="B5" s="413"/>
      <c r="C5" s="422"/>
      <c r="D5" s="419"/>
      <c r="E5" s="337" t="s">
        <v>85</v>
      </c>
      <c r="F5" s="337" t="s">
        <v>84</v>
      </c>
      <c r="G5" s="418"/>
    </row>
    <row r="6" spans="1:7">
      <c r="A6" s="124" t="s">
        <v>31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1.032</v>
      </c>
    </row>
    <row r="7" spans="1:7">
      <c r="A7" s="126" t="s">
        <v>32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6.4</v>
      </c>
      <c r="G7" s="127">
        <v>0.68219813923792572</v>
      </c>
    </row>
    <row r="8" spans="1:7">
      <c r="A8" s="126" t="s">
        <v>134</v>
      </c>
      <c r="B8" s="127">
        <v>42.602884447606812</v>
      </c>
      <c r="C8" s="127">
        <v>49.720671127329581</v>
      </c>
      <c r="D8" s="127">
        <v>17.5</v>
      </c>
      <c r="E8" s="127">
        <v>18</v>
      </c>
      <c r="F8" s="127">
        <v>21.251678997451549</v>
      </c>
      <c r="G8" s="127">
        <v>1.6373085126779756</v>
      </c>
    </row>
    <row r="9" spans="1:7">
      <c r="A9" s="36" t="s">
        <v>33</v>
      </c>
      <c r="B9" s="37">
        <v>18.992327439208875</v>
      </c>
      <c r="C9" s="37">
        <v>40.739054087029359</v>
      </c>
      <c r="D9" s="37">
        <v>1.2</v>
      </c>
      <c r="E9" s="37">
        <v>1.2</v>
      </c>
      <c r="F9" s="37">
        <v>4.7468232232388488</v>
      </c>
      <c r="G9" s="37">
        <v>1.7064855494574687</v>
      </c>
    </row>
    <row r="10" spans="1:7">
      <c r="A10" s="36" t="s">
        <v>34</v>
      </c>
      <c r="B10" s="37">
        <v>18.568132426676218</v>
      </c>
      <c r="C10" s="37">
        <v>64.351104424069035</v>
      </c>
      <c r="D10" s="37">
        <v>34.6</v>
      </c>
      <c r="E10" s="37">
        <v>35.9</v>
      </c>
      <c r="F10" s="37">
        <v>38.05499956884529</v>
      </c>
      <c r="G10" s="37">
        <v>1.4443626769388942</v>
      </c>
    </row>
    <row r="11" spans="1:7">
      <c r="A11" s="36" t="s">
        <v>35</v>
      </c>
      <c r="B11" s="37">
        <v>5.0424245817217246</v>
      </c>
      <c r="C11" s="37">
        <v>12.5</v>
      </c>
      <c r="D11" s="37">
        <v>19.5</v>
      </c>
      <c r="E11" s="37">
        <v>24.5</v>
      </c>
      <c r="F11" s="37">
        <v>28.4</v>
      </c>
      <c r="G11" s="37">
        <v>2.0605053927867232</v>
      </c>
    </row>
    <row r="12" spans="1:7" ht="15.75">
      <c r="A12" s="408" t="s">
        <v>135</v>
      </c>
      <c r="B12" s="409"/>
      <c r="C12" s="409"/>
      <c r="D12" s="409"/>
      <c r="E12" s="409"/>
      <c r="F12" s="409"/>
      <c r="G12" s="410"/>
    </row>
    <row r="13" spans="1:7">
      <c r="A13" s="126" t="s">
        <v>290</v>
      </c>
      <c r="B13" s="127">
        <v>41.801016808485329</v>
      </c>
      <c r="C13" s="127">
        <v>41.5</v>
      </c>
      <c r="D13" s="127">
        <v>3.2785704741724544</v>
      </c>
      <c r="E13" s="127">
        <v>3</v>
      </c>
      <c r="F13" s="127">
        <v>5.2568333154779054</v>
      </c>
      <c r="G13" s="127">
        <v>1.4850000000000001</v>
      </c>
    </row>
    <row r="14" spans="1:7">
      <c r="A14" s="126" t="s">
        <v>36</v>
      </c>
      <c r="B14" s="127">
        <v>7.8962016328139137</v>
      </c>
      <c r="C14" s="127">
        <v>22.7</v>
      </c>
      <c r="D14" s="127">
        <v>22.47546239042957</v>
      </c>
      <c r="E14" s="127">
        <v>26.3</v>
      </c>
      <c r="F14" s="127">
        <v>30.186032896646935</v>
      </c>
      <c r="G14" s="127">
        <v>1.6859999999999999</v>
      </c>
    </row>
    <row r="15" spans="1:7">
      <c r="A15" s="126" t="s">
        <v>37</v>
      </c>
      <c r="B15" s="127">
        <v>5.3983105252118211</v>
      </c>
      <c r="C15" s="127">
        <v>35</v>
      </c>
      <c r="D15" s="127">
        <v>5.4681014802227281</v>
      </c>
      <c r="E15" s="127">
        <v>5.6</v>
      </c>
      <c r="F15" s="127">
        <v>4.7165590783335176</v>
      </c>
      <c r="G15" s="127">
        <v>-2.782</v>
      </c>
    </row>
    <row r="16" spans="1:7">
      <c r="A16" s="126" t="s">
        <v>38</v>
      </c>
      <c r="B16" s="127">
        <v>7.4978502463930896</v>
      </c>
      <c r="C16" s="127">
        <v>103</v>
      </c>
      <c r="D16" s="127">
        <v>47.202421482963217</v>
      </c>
      <c r="E16" s="127">
        <v>46.6</v>
      </c>
      <c r="F16" s="127">
        <v>46.471525646404388</v>
      </c>
      <c r="G16" s="127">
        <v>0.24299999999999999</v>
      </c>
    </row>
    <row r="17" spans="1:7">
      <c r="A17" s="38" t="s">
        <v>39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2.6459999999999999</v>
      </c>
    </row>
    <row r="18" spans="1:7">
      <c r="A18" s="38" t="s">
        <v>169</v>
      </c>
      <c r="B18" s="37">
        <v>0.26929772013482223</v>
      </c>
      <c r="C18" s="37">
        <v>23</v>
      </c>
      <c r="D18" s="37">
        <v>42.066953271897148</v>
      </c>
      <c r="E18" s="37">
        <v>26.7</v>
      </c>
      <c r="F18" s="37">
        <v>24.704386752373225</v>
      </c>
      <c r="G18" s="37">
        <v>0.28199999999999997</v>
      </c>
    </row>
    <row r="19" spans="1:7">
      <c r="A19" s="38" t="s">
        <v>40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0</v>
      </c>
    </row>
    <row r="20" spans="1:7">
      <c r="A20" s="38" t="s">
        <v>41</v>
      </c>
      <c r="B20" s="37">
        <v>2.1426397880360031</v>
      </c>
      <c r="C20" s="37">
        <v>273</v>
      </c>
      <c r="D20" s="37">
        <v>42.035068999999993</v>
      </c>
      <c r="E20" s="37">
        <v>42</v>
      </c>
      <c r="F20" s="37">
        <v>42.035068999999993</v>
      </c>
      <c r="G20" s="37">
        <v>0</v>
      </c>
    </row>
    <row r="21" spans="1:7">
      <c r="A21" s="38" t="s">
        <v>42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0.106</v>
      </c>
    </row>
    <row r="22" spans="1:7">
      <c r="A22" s="126" t="s">
        <v>43</v>
      </c>
      <c r="B22" s="127">
        <v>12.119252984457304</v>
      </c>
      <c r="C22" s="127">
        <v>20.399999999999999</v>
      </c>
      <c r="D22" s="127">
        <v>11.410560502962028</v>
      </c>
      <c r="E22" s="127">
        <v>14.9</v>
      </c>
      <c r="F22" s="127">
        <v>17.175721435012932</v>
      </c>
      <c r="G22" s="127">
        <v>1.9670000000000001</v>
      </c>
    </row>
    <row r="23" spans="1:7">
      <c r="A23" s="126" t="s">
        <v>44</v>
      </c>
      <c r="B23" s="127">
        <v>3.1714654373193598</v>
      </c>
      <c r="C23" s="127">
        <v>7</v>
      </c>
      <c r="D23" s="127">
        <v>4.0389558871914204</v>
      </c>
      <c r="E23" s="127">
        <v>4.0999999999999996</v>
      </c>
      <c r="F23" s="127">
        <v>4.5588382398198917</v>
      </c>
      <c r="G23" s="127">
        <v>0.48299999999999998</v>
      </c>
    </row>
    <row r="24" spans="1:7">
      <c r="A24" s="126" t="s">
        <v>45</v>
      </c>
      <c r="B24" s="127">
        <v>1.5868677522430534</v>
      </c>
      <c r="C24" s="127">
        <v>24.2</v>
      </c>
      <c r="D24" s="127">
        <v>13.669516070916401</v>
      </c>
      <c r="E24" s="127">
        <v>12.1</v>
      </c>
      <c r="F24" s="127">
        <v>11.45091549933565</v>
      </c>
      <c r="G24" s="127">
        <v>0.35099999999999998</v>
      </c>
    </row>
    <row r="25" spans="1:7" ht="15.75">
      <c r="A25" s="408" t="s">
        <v>136</v>
      </c>
      <c r="B25" s="409"/>
      <c r="C25" s="409"/>
      <c r="D25" s="409"/>
      <c r="E25" s="409"/>
      <c r="F25" s="409"/>
      <c r="G25" s="410"/>
    </row>
    <row r="26" spans="1:7">
      <c r="A26" s="417"/>
      <c r="B26" s="411" t="s">
        <v>291</v>
      </c>
      <c r="C26" s="414" t="s">
        <v>132</v>
      </c>
      <c r="D26" s="415"/>
      <c r="E26" s="415"/>
      <c r="F26" s="416"/>
      <c r="G26" s="417" t="s">
        <v>302</v>
      </c>
    </row>
    <row r="27" spans="1:7">
      <c r="A27" s="418"/>
      <c r="B27" s="412"/>
      <c r="C27" s="422" t="s">
        <v>141</v>
      </c>
      <c r="D27" s="417" t="s">
        <v>168</v>
      </c>
      <c r="E27" s="420" t="s">
        <v>292</v>
      </c>
      <c r="F27" s="421"/>
      <c r="G27" s="418"/>
    </row>
    <row r="28" spans="1:7">
      <c r="A28" s="418"/>
      <c r="B28" s="413"/>
      <c r="C28" s="422"/>
      <c r="D28" s="419"/>
      <c r="E28" s="337" t="s">
        <v>85</v>
      </c>
      <c r="F28" s="337" t="s">
        <v>84</v>
      </c>
      <c r="G28" s="418"/>
    </row>
    <row r="29" spans="1:7">
      <c r="A29" s="124" t="s">
        <v>46</v>
      </c>
      <c r="B29" s="338">
        <v>100</v>
      </c>
      <c r="C29" s="125">
        <v>25.4</v>
      </c>
      <c r="D29" s="125">
        <v>35.700000000000003</v>
      </c>
      <c r="E29" s="125">
        <v>36.799999999999997</v>
      </c>
      <c r="F29" s="125">
        <v>38.9</v>
      </c>
      <c r="G29" s="125">
        <v>3.1</v>
      </c>
    </row>
    <row r="30" spans="1:7">
      <c r="A30" s="126" t="s">
        <v>47</v>
      </c>
      <c r="B30" s="339">
        <v>13.156009567087464</v>
      </c>
      <c r="C30" s="127">
        <v>17.600000000000001</v>
      </c>
      <c r="D30" s="127">
        <v>85.1</v>
      </c>
      <c r="E30" s="127">
        <v>109.1</v>
      </c>
      <c r="F30" s="127">
        <v>101</v>
      </c>
      <c r="G30" s="127">
        <v>2.2999999999999998</v>
      </c>
    </row>
    <row r="31" spans="1:7">
      <c r="A31" s="340" t="s">
        <v>48</v>
      </c>
      <c r="B31" s="341">
        <v>2.3738942174132522</v>
      </c>
      <c r="C31" s="103">
        <v>-0.8</v>
      </c>
      <c r="D31" s="103">
        <v>40.4</v>
      </c>
      <c r="E31" s="103">
        <v>43.5</v>
      </c>
      <c r="F31" s="103">
        <v>21</v>
      </c>
      <c r="G31" s="103">
        <v>-1.2</v>
      </c>
    </row>
    <row r="32" spans="1:7">
      <c r="A32" s="340" t="s">
        <v>49</v>
      </c>
      <c r="B32" s="341">
        <v>4.7464840816277967</v>
      </c>
      <c r="C32" s="103">
        <v>120.3</v>
      </c>
      <c r="D32" s="103">
        <v>76.5</v>
      </c>
      <c r="E32" s="103">
        <v>123.8</v>
      </c>
      <c r="F32" s="103">
        <v>116.2</v>
      </c>
      <c r="G32" s="103">
        <v>0.1</v>
      </c>
    </row>
    <row r="33" spans="1:7">
      <c r="A33" s="340" t="s">
        <v>50</v>
      </c>
      <c r="B33" s="341">
        <v>5.1075896880124461</v>
      </c>
      <c r="C33" s="103">
        <v>-8.9</v>
      </c>
      <c r="D33" s="103">
        <v>107.2</v>
      </c>
      <c r="E33" s="103">
        <v>135.19999999999999</v>
      </c>
      <c r="F33" s="103">
        <v>138.5</v>
      </c>
      <c r="G33" s="103">
        <v>5.7</v>
      </c>
    </row>
    <row r="34" spans="1:7">
      <c r="A34" s="126" t="s">
        <v>51</v>
      </c>
      <c r="B34" s="339">
        <v>65.090937445508928</v>
      </c>
      <c r="C34" s="127">
        <v>23.8</v>
      </c>
      <c r="D34" s="127">
        <v>22.6</v>
      </c>
      <c r="E34" s="127">
        <v>25.6</v>
      </c>
      <c r="F34" s="127">
        <v>28.9</v>
      </c>
      <c r="G34" s="127">
        <v>3.7</v>
      </c>
    </row>
    <row r="35" spans="1:7">
      <c r="A35" s="245" t="s">
        <v>52</v>
      </c>
      <c r="B35" s="341">
        <v>21.821891943719677</v>
      </c>
      <c r="C35" s="103">
        <v>36.4</v>
      </c>
      <c r="D35" s="103">
        <v>16.2</v>
      </c>
      <c r="E35" s="103">
        <v>16.399999999999999</v>
      </c>
      <c r="F35" s="103">
        <v>16.7</v>
      </c>
      <c r="G35" s="103">
        <v>2</v>
      </c>
    </row>
    <row r="36" spans="1:7">
      <c r="A36" s="340" t="s">
        <v>53</v>
      </c>
      <c r="B36" s="341">
        <v>3.3564383102722166</v>
      </c>
      <c r="C36" s="103">
        <v>4.7</v>
      </c>
      <c r="D36" s="103">
        <v>61.7</v>
      </c>
      <c r="E36" s="103">
        <v>79.900000000000006</v>
      </c>
      <c r="F36" s="103">
        <v>103.3</v>
      </c>
      <c r="G36" s="103">
        <v>5.8</v>
      </c>
    </row>
    <row r="37" spans="1:7">
      <c r="A37" s="340" t="s">
        <v>54</v>
      </c>
      <c r="B37" s="341">
        <v>3.217112793599608</v>
      </c>
      <c r="C37" s="103">
        <v>24.2</v>
      </c>
      <c r="D37" s="103">
        <v>-1.4</v>
      </c>
      <c r="E37" s="103">
        <v>4.5</v>
      </c>
      <c r="F37" s="103">
        <v>10.9</v>
      </c>
      <c r="G37" s="103">
        <v>7.2</v>
      </c>
    </row>
    <row r="38" spans="1:7" ht="25.5">
      <c r="A38" s="340" t="s">
        <v>55</v>
      </c>
      <c r="B38" s="341">
        <v>5.1597638159607984</v>
      </c>
      <c r="C38" s="103">
        <v>29.6</v>
      </c>
      <c r="D38" s="103">
        <v>9.5</v>
      </c>
      <c r="E38" s="103">
        <v>10.6</v>
      </c>
      <c r="F38" s="103">
        <v>11.7</v>
      </c>
      <c r="G38" s="103">
        <v>2.6</v>
      </c>
    </row>
    <row r="39" spans="1:7" ht="25.5">
      <c r="A39" s="340" t="s">
        <v>56</v>
      </c>
      <c r="B39" s="341">
        <v>17.331759032417072</v>
      </c>
      <c r="C39" s="103">
        <v>12.4</v>
      </c>
      <c r="D39" s="103">
        <v>41.8</v>
      </c>
      <c r="E39" s="103">
        <v>49.9</v>
      </c>
      <c r="F39" s="103">
        <v>57</v>
      </c>
      <c r="G39" s="103">
        <v>6.8</v>
      </c>
    </row>
    <row r="40" spans="1:7" ht="25.5">
      <c r="A40" s="340" t="s">
        <v>57</v>
      </c>
      <c r="B40" s="341">
        <v>2.1805124140099434</v>
      </c>
      <c r="C40" s="103">
        <v>15.5</v>
      </c>
      <c r="D40" s="103">
        <v>11.4</v>
      </c>
      <c r="E40" s="103">
        <v>9.1</v>
      </c>
      <c r="F40" s="103">
        <v>15.4</v>
      </c>
      <c r="G40" s="103">
        <v>4.4000000000000004</v>
      </c>
    </row>
    <row r="41" spans="1:7" ht="25.5">
      <c r="A41" s="246" t="s">
        <v>58</v>
      </c>
      <c r="B41" s="339">
        <v>21.75305298740361</v>
      </c>
      <c r="C41" s="127">
        <v>33.200000000000003</v>
      </c>
      <c r="D41" s="127">
        <v>51.5</v>
      </c>
      <c r="E41" s="127">
        <v>37.1</v>
      </c>
      <c r="F41" s="127">
        <v>38.700000000000003</v>
      </c>
      <c r="G41" s="127">
        <v>1.8</v>
      </c>
    </row>
    <row r="42" spans="1:7">
      <c r="A42" s="398" t="s">
        <v>293</v>
      </c>
      <c r="B42" s="399"/>
      <c r="C42" s="399"/>
      <c r="D42" s="399"/>
      <c r="E42" s="399"/>
      <c r="F42" s="399"/>
      <c r="G42" s="400"/>
    </row>
    <row r="43" spans="1:7">
      <c r="A43" s="401"/>
      <c r="B43" s="402"/>
      <c r="C43" s="402"/>
      <c r="D43" s="402"/>
      <c r="E43" s="402"/>
      <c r="F43" s="402"/>
      <c r="G43" s="403"/>
    </row>
    <row r="44" spans="1:7" ht="25.5" customHeight="1">
      <c r="A44" s="404" t="s">
        <v>294</v>
      </c>
      <c r="B44" s="404"/>
      <c r="C44" s="404"/>
      <c r="D44" s="404"/>
      <c r="E44" s="404"/>
      <c r="F44" s="404"/>
      <c r="G44" s="404"/>
    </row>
    <row r="45" spans="1:7" ht="27.75" customHeight="1">
      <c r="A45" s="404" t="s">
        <v>303</v>
      </c>
      <c r="B45" s="404"/>
      <c r="C45" s="404"/>
      <c r="D45" s="404"/>
      <c r="E45" s="404"/>
      <c r="F45" s="404"/>
      <c r="G45" s="404"/>
    </row>
  </sheetData>
  <mergeCells count="21">
    <mergeCell ref="C26:F26"/>
    <mergeCell ref="G26:G28"/>
    <mergeCell ref="C27:C28"/>
    <mergeCell ref="D27:D28"/>
    <mergeCell ref="E27:F27"/>
    <mergeCell ref="A42:G43"/>
    <mergeCell ref="A44:G44"/>
    <mergeCell ref="A45:G45"/>
    <mergeCell ref="A1:G1"/>
    <mergeCell ref="A2:G2"/>
    <mergeCell ref="B3:B5"/>
    <mergeCell ref="C3:F3"/>
    <mergeCell ref="G3:G5"/>
    <mergeCell ref="D4:D5"/>
    <mergeCell ref="E4:F4"/>
    <mergeCell ref="A3:A5"/>
    <mergeCell ref="C4:C5"/>
    <mergeCell ref="A26:A28"/>
    <mergeCell ref="A12:G12"/>
    <mergeCell ref="A25:G25"/>
    <mergeCell ref="B26:B28"/>
  </mergeCells>
  <pageMargins left="0.7" right="0.7" top="0.75" bottom="0.75" header="0.3" footer="0.3"/>
  <pageSetup paperSize="9" scale="75" orientation="landscape" r:id="rId1"/>
  <headerFooter>
    <oddHeader>&amp;L&amp;"-,звичайний"&amp;12&amp;K8CBA97Макроекономічний та монетарний огляд&amp;R&amp;"-,звичайний"&amp;12&amp;K7CBE87 Березень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="115" zoomScaleNormal="115" zoomScaleSheetLayoutView="100" workbookViewId="0"/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9" ht="20.25" customHeight="1">
      <c r="A1" s="22"/>
      <c r="B1" s="428" t="s">
        <v>5</v>
      </c>
      <c r="C1" s="429"/>
      <c r="D1" s="429"/>
      <c r="E1" s="429"/>
      <c r="F1" s="429"/>
      <c r="G1" s="429"/>
      <c r="H1" s="429"/>
      <c r="I1" s="429"/>
    </row>
    <row r="2" spans="1:9">
      <c r="A2" s="22"/>
      <c r="B2" s="430" t="s">
        <v>0</v>
      </c>
      <c r="C2" s="430" t="s">
        <v>300</v>
      </c>
      <c r="D2" s="432" t="s">
        <v>126</v>
      </c>
      <c r="E2" s="434"/>
      <c r="F2" s="435"/>
      <c r="G2" s="435"/>
      <c r="H2" s="436"/>
      <c r="I2" s="436"/>
    </row>
    <row r="3" spans="1:9">
      <c r="A3" s="22"/>
      <c r="B3" s="430"/>
      <c r="C3" s="430"/>
      <c r="D3" s="432">
        <v>2014</v>
      </c>
      <c r="E3" s="432">
        <v>2015</v>
      </c>
      <c r="F3" s="432">
        <v>2016</v>
      </c>
      <c r="G3" s="437">
        <v>2017</v>
      </c>
      <c r="H3" s="438"/>
      <c r="I3" s="438"/>
    </row>
    <row r="4" spans="1:9">
      <c r="A4" s="22"/>
      <c r="B4" s="430"/>
      <c r="C4" s="430"/>
      <c r="D4" s="433"/>
      <c r="E4" s="433"/>
      <c r="F4" s="433"/>
      <c r="G4" s="392" t="s">
        <v>309</v>
      </c>
      <c r="H4" s="392" t="s">
        <v>310</v>
      </c>
      <c r="I4" s="392" t="s">
        <v>311</v>
      </c>
    </row>
    <row r="5" spans="1:9">
      <c r="A5" s="22"/>
      <c r="B5" s="393" t="s">
        <v>120</v>
      </c>
      <c r="C5" s="394">
        <v>100</v>
      </c>
      <c r="D5" s="395">
        <f>[44]кумулятивно!AD109</f>
        <v>-7.4597784353172614</v>
      </c>
      <c r="E5" s="395">
        <f>[44]кумулятивно!AD121</f>
        <v>-11.96944554252849</v>
      </c>
      <c r="F5" s="395">
        <f>[44]кумулятивно!AD133</f>
        <v>3.6954265332768585</v>
      </c>
      <c r="G5" s="395">
        <v>3.4986536088287203</v>
      </c>
      <c r="H5" s="395">
        <v>16.120220885237252</v>
      </c>
      <c r="I5" s="395">
        <v>4.6286147410366993</v>
      </c>
    </row>
    <row r="6" spans="1:9">
      <c r="A6" s="22"/>
      <c r="B6" s="23" t="s">
        <v>1</v>
      </c>
      <c r="C6" s="24">
        <f>[44]кумулятивно!K133</f>
        <v>21.874142475495187</v>
      </c>
      <c r="D6" s="25">
        <v>2.2000000000000002</v>
      </c>
      <c r="E6" s="24">
        <v>-4.7999999999999972</v>
      </c>
      <c r="F6" s="24">
        <f>'[44]чисті міс_село'!E169</f>
        <v>2.8</v>
      </c>
      <c r="G6" s="24">
        <v>4.7</v>
      </c>
      <c r="H6" s="24">
        <v>66.400000000000006</v>
      </c>
      <c r="I6" s="24">
        <v>6.1</v>
      </c>
    </row>
    <row r="7" spans="1:9">
      <c r="B7" s="23" t="s">
        <v>2</v>
      </c>
      <c r="C7" s="24">
        <f>[44]кумулятивно!L133</f>
        <v>9.8039703986361477</v>
      </c>
      <c r="D7" s="25">
        <v>-13.700000000000003</v>
      </c>
      <c r="E7" s="24">
        <v>-14.2</v>
      </c>
      <c r="F7" s="24">
        <v>-0.2</v>
      </c>
      <c r="G7" s="24">
        <v>3.2999999999999972</v>
      </c>
      <c r="H7" s="24">
        <v>0.59999999999999432</v>
      </c>
      <c r="I7" s="24">
        <v>-0.20000000000000284</v>
      </c>
    </row>
    <row r="8" spans="1:9">
      <c r="B8" s="23" t="s">
        <v>3</v>
      </c>
      <c r="C8" s="24">
        <f>[44]кумулятивно!M133</f>
        <v>20.180833956556015</v>
      </c>
      <c r="D8" s="25">
        <v>-9.2999999999999972</v>
      </c>
      <c r="E8" s="24">
        <v>-12.6</v>
      </c>
      <c r="F8" s="24">
        <v>4.3</v>
      </c>
      <c r="G8" s="24">
        <v>3.9000000000000057</v>
      </c>
      <c r="H8" s="24">
        <v>4.5999999999999943</v>
      </c>
      <c r="I8" s="24">
        <v>4.2999999999999972</v>
      </c>
    </row>
    <row r="9" spans="1:9" ht="25.5">
      <c r="B9" s="23" t="s">
        <v>79</v>
      </c>
      <c r="C9" s="24">
        <f>[44]кумулятивно!N133</f>
        <v>4.8919958816120452</v>
      </c>
      <c r="D9" s="25">
        <v>-6.5999999999999943</v>
      </c>
      <c r="E9" s="24">
        <v>-12</v>
      </c>
      <c r="F9" s="24">
        <v>2.5</v>
      </c>
      <c r="G9" s="24">
        <v>3.5</v>
      </c>
      <c r="H9" s="24">
        <v>10.400000000000006</v>
      </c>
      <c r="I9" s="24">
        <v>2.5</v>
      </c>
    </row>
    <row r="10" spans="1:9">
      <c r="B10" s="23" t="s">
        <v>4</v>
      </c>
      <c r="C10" s="24">
        <f>[44]кумулятивно!O133</f>
        <v>3.5741336432517543</v>
      </c>
      <c r="D10" s="25">
        <v>-20.400000000000006</v>
      </c>
      <c r="E10" s="24">
        <v>-12.3</v>
      </c>
      <c r="F10" s="24">
        <f>'[44]чисті міс_буд'!F181</f>
        <v>17</v>
      </c>
      <c r="G10" s="24">
        <v>18.516588339895762</v>
      </c>
      <c r="H10" s="24">
        <v>18.379238513111829</v>
      </c>
      <c r="I10" s="24">
        <v>17.400000000000006</v>
      </c>
    </row>
    <row r="11" spans="1:9" ht="15">
      <c r="B11" s="23" t="s">
        <v>312</v>
      </c>
      <c r="C11" s="24">
        <f>[44]кумулятивно!P133</f>
        <v>4.8642489801730333</v>
      </c>
      <c r="D11" s="25">
        <v>-8.9000000000000057</v>
      </c>
      <c r="E11" s="24">
        <v>-20.700000000000003</v>
      </c>
      <c r="F11" s="24">
        <f>'[44]чисті міс_торг'!D181</f>
        <v>3</v>
      </c>
      <c r="G11" s="24">
        <v>10.175215246386514</v>
      </c>
      <c r="H11" s="24">
        <v>6.7441003606505632</v>
      </c>
      <c r="I11" s="24">
        <v>4</v>
      </c>
    </row>
    <row r="12" spans="1:9" ht="15">
      <c r="B12" s="23" t="s">
        <v>313</v>
      </c>
      <c r="C12" s="24">
        <f>[44]кумулятивно!Q133</f>
        <v>19.232254705692352</v>
      </c>
      <c r="D12" s="25">
        <v>-17.900000000000006</v>
      </c>
      <c r="E12" s="24">
        <v>-7.5</v>
      </c>
      <c r="F12" s="24">
        <f>'[44]опт_чист міс'!G144</f>
        <v>5.7</v>
      </c>
      <c r="G12" s="24">
        <v>-0.69386562039170485</v>
      </c>
      <c r="H12" s="24">
        <v>4.8999999999998778</v>
      </c>
      <c r="I12" s="24">
        <v>4.9000000000000004</v>
      </c>
    </row>
    <row r="13" spans="1:9" ht="15">
      <c r="B13" s="23" t="s">
        <v>314</v>
      </c>
      <c r="C13" s="24">
        <f>[44]кумулятивно!R133</f>
        <v>9.8604784595588644</v>
      </c>
      <c r="D13" s="25">
        <v>-10.1</v>
      </c>
      <c r="E13" s="24">
        <v>-5.3</v>
      </c>
      <c r="F13" s="24">
        <f>[44]транспорт!F131</f>
        <v>1.2999999999999972</v>
      </c>
      <c r="G13" s="24">
        <v>2.29971744086059</v>
      </c>
      <c r="H13" s="24">
        <v>14.014626784816173</v>
      </c>
      <c r="I13" s="24">
        <v>2.4000000000000057</v>
      </c>
    </row>
    <row r="14" spans="1:9" ht="15">
      <c r="B14" s="23" t="s">
        <v>315</v>
      </c>
      <c r="C14" s="24">
        <f>[44]кумулятивно!S133</f>
        <v>5.7179414990245814</v>
      </c>
      <c r="D14" s="25">
        <v>-11.6</v>
      </c>
      <c r="E14" s="24">
        <v>-8.6999999999999993</v>
      </c>
      <c r="F14" s="24">
        <f>[44]транспорт!N131</f>
        <v>4.5999999999999943</v>
      </c>
      <c r="G14" s="24">
        <v>6.4354665713366899E-2</v>
      </c>
      <c r="H14" s="24">
        <v>8.7644431134735044</v>
      </c>
      <c r="I14" s="24">
        <v>5.4000000000000057</v>
      </c>
    </row>
    <row r="15" spans="1:9">
      <c r="B15" s="396" t="s">
        <v>123</v>
      </c>
      <c r="C15" s="395"/>
      <c r="D15" s="397"/>
      <c r="E15" s="397"/>
      <c r="F15" s="397"/>
      <c r="G15" s="397"/>
      <c r="H15" s="397"/>
      <c r="I15" s="397"/>
    </row>
    <row r="16" spans="1:9">
      <c r="B16" s="23" t="s">
        <v>80</v>
      </c>
      <c r="C16" s="431" t="s">
        <v>299</v>
      </c>
      <c r="D16" s="25">
        <v>-10.099999999999994</v>
      </c>
      <c r="E16" s="24">
        <v>-13</v>
      </c>
      <c r="F16" s="24">
        <v>2.8</v>
      </c>
      <c r="G16" s="24">
        <v>3.7000000000000028</v>
      </c>
      <c r="H16" s="24">
        <v>4.5</v>
      </c>
      <c r="I16" s="24">
        <v>2.7999999999999972</v>
      </c>
    </row>
    <row r="17" spans="2:9">
      <c r="B17" s="23" t="s">
        <v>6</v>
      </c>
      <c r="C17" s="431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3.5</v>
      </c>
    </row>
    <row r="18" spans="2:9" ht="25.5">
      <c r="B18" s="23" t="s">
        <v>81</v>
      </c>
      <c r="C18" s="431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-15</v>
      </c>
    </row>
    <row r="19" spans="2:9">
      <c r="B19" s="23" t="s">
        <v>7</v>
      </c>
      <c r="C19" s="431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-4.5</v>
      </c>
    </row>
    <row r="20" spans="2:9">
      <c r="B20" s="23" t="s">
        <v>8</v>
      </c>
      <c r="C20" s="431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1.9</v>
      </c>
    </row>
    <row r="21" spans="2:9">
      <c r="B21" s="23" t="s">
        <v>9</v>
      </c>
      <c r="C21" s="431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6.2</v>
      </c>
    </row>
    <row r="22" spans="2:9">
      <c r="B22" s="35" t="s">
        <v>10</v>
      </c>
      <c r="C22" s="431"/>
      <c r="D22" s="34">
        <v>3.5</v>
      </c>
      <c r="E22" s="24">
        <v>-1.1000000000000001</v>
      </c>
      <c r="F22" s="24">
        <v>17.8</v>
      </c>
      <c r="G22" s="24">
        <v>1.9000000000000057</v>
      </c>
      <c r="H22" s="24">
        <v>5.0999999999999943</v>
      </c>
      <c r="I22" s="24">
        <v>17.799999999999997</v>
      </c>
    </row>
    <row r="23" spans="2:9" ht="3.75" customHeight="1">
      <c r="B23" s="423" t="s">
        <v>316</v>
      </c>
      <c r="C23" s="424"/>
      <c r="D23" s="424"/>
      <c r="E23" s="424"/>
      <c r="F23" s="424"/>
      <c r="G23" s="424"/>
      <c r="H23" s="424"/>
      <c r="I23" s="424"/>
    </row>
    <row r="24" spans="2:9">
      <c r="B24" s="424"/>
      <c r="C24" s="424"/>
      <c r="D24" s="424"/>
      <c r="E24" s="424"/>
      <c r="F24" s="424"/>
      <c r="G24" s="424"/>
      <c r="H24" s="424"/>
      <c r="I24" s="424"/>
    </row>
    <row r="25" spans="2:9">
      <c r="B25" s="425" t="s">
        <v>317</v>
      </c>
      <c r="C25" s="426"/>
      <c r="D25" s="426"/>
      <c r="E25" s="426"/>
      <c r="F25" s="426"/>
      <c r="G25" s="426"/>
      <c r="H25" s="427"/>
      <c r="I25" s="427"/>
    </row>
    <row r="26" spans="2:9">
      <c r="B26" s="426"/>
      <c r="C26" s="426"/>
      <c r="D26" s="426"/>
      <c r="E26" s="426"/>
      <c r="F26" s="426"/>
      <c r="G26" s="426"/>
      <c r="H26" s="427"/>
      <c r="I26" s="427"/>
    </row>
  </sheetData>
  <mergeCells count="11">
    <mergeCell ref="B23:I24"/>
    <mergeCell ref="B25:I26"/>
    <mergeCell ref="B1:I1"/>
    <mergeCell ref="B2:B4"/>
    <mergeCell ref="C2:C4"/>
    <mergeCell ref="C16:C22"/>
    <mergeCell ref="D3:D4"/>
    <mergeCell ref="E3:E4"/>
    <mergeCell ref="F3:F4"/>
    <mergeCell ref="D2:I2"/>
    <mergeCell ref="G3:I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H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V29"/>
  <sheetViews>
    <sheetView zoomScaleNormal="100" workbookViewId="0">
      <selection activeCell="AW12" sqref="AW12"/>
    </sheetView>
  </sheetViews>
  <sheetFormatPr defaultColWidth="9.140625" defaultRowHeight="15"/>
  <cols>
    <col min="1" max="1" width="54.140625" style="258" customWidth="1"/>
    <col min="2" max="2" width="8.5703125" style="258" customWidth="1"/>
    <col min="3" max="3" width="7.42578125" style="258" customWidth="1"/>
    <col min="4" max="4" width="7.7109375" style="258" customWidth="1"/>
    <col min="5" max="6" width="7.42578125" style="258" hidden="1" customWidth="1"/>
    <col min="7" max="12" width="7.7109375" style="258" hidden="1" customWidth="1"/>
    <col min="13" max="16" width="8.28515625" style="258" hidden="1" customWidth="1"/>
    <col min="17" max="17" width="7.7109375" style="258" customWidth="1"/>
    <col min="18" max="18" width="7.42578125" style="258" hidden="1" customWidth="1"/>
    <col min="19" max="19" width="7.28515625" style="258" hidden="1" customWidth="1"/>
    <col min="20" max="20" width="9" style="258" hidden="1" customWidth="1"/>
    <col min="21" max="29" width="8.140625" style="258" hidden="1" customWidth="1"/>
    <col min="30" max="32" width="8.140625" style="258" customWidth="1"/>
    <col min="33" max="33" width="9" style="258" customWidth="1"/>
    <col min="34" max="45" width="8.140625" style="258" customWidth="1"/>
    <col min="46" max="46" width="8.5703125" style="307" customWidth="1"/>
    <col min="47" max="47" width="7.7109375" style="307" bestFit="1" customWidth="1"/>
    <col min="48" max="16384" width="9.140625" style="258"/>
  </cols>
  <sheetData>
    <row r="1" spans="1:48" ht="16.5" thickBot="1">
      <c r="A1" s="453" t="s">
        <v>11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5"/>
    </row>
    <row r="2" spans="1:48" ht="15.75" thickBot="1">
      <c r="A2" s="456" t="s">
        <v>12</v>
      </c>
      <c r="B2" s="458" t="s">
        <v>13</v>
      </c>
      <c r="C2" s="460" t="s">
        <v>83</v>
      </c>
      <c r="D2" s="460" t="s">
        <v>82</v>
      </c>
      <c r="E2" s="448" t="s">
        <v>191</v>
      </c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50"/>
      <c r="Q2" s="462" t="s">
        <v>78</v>
      </c>
      <c r="R2" s="448" t="s">
        <v>192</v>
      </c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50"/>
      <c r="AD2" s="446" t="s">
        <v>141</v>
      </c>
      <c r="AE2" s="448" t="s">
        <v>193</v>
      </c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50"/>
      <c r="AQ2" s="451">
        <v>2016</v>
      </c>
      <c r="AR2" s="448">
        <v>2017</v>
      </c>
      <c r="AS2" s="450"/>
      <c r="AT2" s="449" t="s">
        <v>14</v>
      </c>
      <c r="AU2" s="450"/>
    </row>
    <row r="3" spans="1:48" ht="39" thickBot="1">
      <c r="A3" s="457"/>
      <c r="B3" s="459"/>
      <c r="C3" s="461"/>
      <c r="D3" s="461"/>
      <c r="E3" s="259" t="s">
        <v>85</v>
      </c>
      <c r="F3" s="260" t="s">
        <v>84</v>
      </c>
      <c r="G3" s="260" t="s">
        <v>117</v>
      </c>
      <c r="H3" s="260" t="s">
        <v>121</v>
      </c>
      <c r="I3" s="260" t="s">
        <v>122</v>
      </c>
      <c r="J3" s="260" t="s">
        <v>124</v>
      </c>
      <c r="K3" s="260" t="s">
        <v>127</v>
      </c>
      <c r="L3" s="260" t="s">
        <v>128</v>
      </c>
      <c r="M3" s="260" t="s">
        <v>131</v>
      </c>
      <c r="N3" s="260" t="s">
        <v>133</v>
      </c>
      <c r="O3" s="260" t="s">
        <v>137</v>
      </c>
      <c r="P3" s="261" t="s">
        <v>140</v>
      </c>
      <c r="Q3" s="463"/>
      <c r="R3" s="259" t="s">
        <v>85</v>
      </c>
      <c r="S3" s="260" t="s">
        <v>84</v>
      </c>
      <c r="T3" s="260" t="s">
        <v>117</v>
      </c>
      <c r="U3" s="260" t="s">
        <v>121</v>
      </c>
      <c r="V3" s="260" t="s">
        <v>122</v>
      </c>
      <c r="W3" s="260" t="s">
        <v>124</v>
      </c>
      <c r="X3" s="260" t="s">
        <v>127</v>
      </c>
      <c r="Y3" s="260" t="s">
        <v>128</v>
      </c>
      <c r="Z3" s="260" t="s">
        <v>131</v>
      </c>
      <c r="AA3" s="260" t="s">
        <v>133</v>
      </c>
      <c r="AB3" s="260" t="s">
        <v>137</v>
      </c>
      <c r="AC3" s="261" t="s">
        <v>140</v>
      </c>
      <c r="AD3" s="447"/>
      <c r="AE3" s="262" t="s">
        <v>85</v>
      </c>
      <c r="AF3" s="263" t="s">
        <v>84</v>
      </c>
      <c r="AG3" s="263" t="s">
        <v>117</v>
      </c>
      <c r="AH3" s="263" t="s">
        <v>121</v>
      </c>
      <c r="AI3" s="263" t="s">
        <v>122</v>
      </c>
      <c r="AJ3" s="263" t="s">
        <v>124</v>
      </c>
      <c r="AK3" s="263" t="s">
        <v>127</v>
      </c>
      <c r="AL3" s="263" t="s">
        <v>128</v>
      </c>
      <c r="AM3" s="263" t="s">
        <v>131</v>
      </c>
      <c r="AN3" s="263" t="s">
        <v>133</v>
      </c>
      <c r="AO3" s="263" t="s">
        <v>137</v>
      </c>
      <c r="AP3" s="264" t="s">
        <v>140</v>
      </c>
      <c r="AQ3" s="452"/>
      <c r="AR3" s="262" t="s">
        <v>85</v>
      </c>
      <c r="AS3" s="264" t="s">
        <v>84</v>
      </c>
      <c r="AT3" s="265" t="s">
        <v>15</v>
      </c>
      <c r="AU3" s="266" t="s">
        <v>16</v>
      </c>
    </row>
    <row r="4" spans="1:48">
      <c r="A4" s="267" t="s">
        <v>272</v>
      </c>
      <c r="B4" s="268" t="s">
        <v>17</v>
      </c>
      <c r="C4" s="269">
        <v>45633.599999999999</v>
      </c>
      <c r="D4" s="270">
        <v>45553</v>
      </c>
      <c r="E4" s="271">
        <v>43057.267</v>
      </c>
      <c r="F4" s="272">
        <v>43042.879999999997</v>
      </c>
      <c r="G4" s="272">
        <v>43023</v>
      </c>
      <c r="H4" s="273">
        <v>43009.3</v>
      </c>
      <c r="I4" s="272">
        <v>42995.5</v>
      </c>
      <c r="J4" s="273">
        <v>42988.025999999998</v>
      </c>
      <c r="K4" s="273">
        <v>42981.9</v>
      </c>
      <c r="L4" s="273">
        <v>42977.366999999998</v>
      </c>
      <c r="M4" s="273">
        <v>42973.696000000004</v>
      </c>
      <c r="N4" s="273">
        <v>42965.105000000003</v>
      </c>
      <c r="O4" s="274">
        <v>42953.889000000003</v>
      </c>
      <c r="P4" s="275">
        <v>42928.9</v>
      </c>
      <c r="Q4" s="276">
        <v>42929</v>
      </c>
      <c r="R4" s="271">
        <v>42910.9</v>
      </c>
      <c r="S4" s="272">
        <v>42896</v>
      </c>
      <c r="T4" s="272">
        <v>42874</v>
      </c>
      <c r="U4" s="273">
        <v>42854</v>
      </c>
      <c r="V4" s="272">
        <v>42837</v>
      </c>
      <c r="W4" s="273">
        <v>42823</v>
      </c>
      <c r="X4" s="273">
        <v>42814</v>
      </c>
      <c r="Y4" s="273">
        <v>42806</v>
      </c>
      <c r="Z4" s="273">
        <v>42801</v>
      </c>
      <c r="AA4" s="273">
        <v>42789</v>
      </c>
      <c r="AB4" s="273">
        <v>42775</v>
      </c>
      <c r="AC4" s="277" t="s">
        <v>273</v>
      </c>
      <c r="AD4" s="278" t="s">
        <v>273</v>
      </c>
      <c r="AE4" s="279" t="s">
        <v>274</v>
      </c>
      <c r="AF4" s="280" t="s">
        <v>275</v>
      </c>
      <c r="AG4" s="280" t="s">
        <v>276</v>
      </c>
      <c r="AH4" s="281" t="s">
        <v>277</v>
      </c>
      <c r="AI4" s="280" t="s">
        <v>278</v>
      </c>
      <c r="AJ4" s="281" t="s">
        <v>279</v>
      </c>
      <c r="AK4" s="281" t="s">
        <v>280</v>
      </c>
      <c r="AL4" s="281" t="s">
        <v>281</v>
      </c>
      <c r="AM4" s="281">
        <v>42635</v>
      </c>
      <c r="AN4" s="281">
        <v>42620.006999999998</v>
      </c>
      <c r="AO4" s="281">
        <v>42603.853999999999</v>
      </c>
      <c r="AP4" s="282">
        <v>42584.5</v>
      </c>
      <c r="AQ4" s="354">
        <v>42584.5</v>
      </c>
      <c r="AR4" s="355">
        <v>42558.328000000001</v>
      </c>
      <c r="AS4" s="282" t="s">
        <v>22</v>
      </c>
      <c r="AT4" s="283">
        <f>AR4/AP4*100-100</f>
        <v>-6.1458981554324055E-2</v>
      </c>
      <c r="AU4" s="284">
        <f>AR4/AE4*100-100</f>
        <v>-0.42040338808554623</v>
      </c>
      <c r="AV4" s="356"/>
    </row>
    <row r="5" spans="1:48" ht="18" customHeight="1">
      <c r="A5" s="285" t="s">
        <v>194</v>
      </c>
      <c r="B5" s="286" t="s">
        <v>18</v>
      </c>
      <c r="C5" s="287">
        <v>10.358599999999999</v>
      </c>
      <c r="D5" s="288">
        <v>9.9577000000000009</v>
      </c>
      <c r="E5" s="289">
        <v>9.5655999999999999</v>
      </c>
      <c r="F5" s="290">
        <v>9.5340000000000007</v>
      </c>
      <c r="G5" s="290">
        <v>9.5341000000000005</v>
      </c>
      <c r="H5" s="290">
        <v>9.4734999999999996</v>
      </c>
      <c r="I5" s="290">
        <v>9.4062999999999999</v>
      </c>
      <c r="J5" s="290">
        <v>9.3680000000000003</v>
      </c>
      <c r="K5" s="290" t="s">
        <v>129</v>
      </c>
      <c r="L5" s="290" t="s">
        <v>129</v>
      </c>
      <c r="M5" s="290">
        <v>8.8000000000000007</v>
      </c>
      <c r="N5" s="290">
        <v>8.6888000000000005</v>
      </c>
      <c r="O5" s="290">
        <v>8.5</v>
      </c>
      <c r="P5" s="291">
        <v>8.3930000000000007</v>
      </c>
      <c r="Q5" s="292">
        <v>8.3927999999999994</v>
      </c>
      <c r="R5" s="289">
        <v>8.1</v>
      </c>
      <c r="S5" s="290">
        <v>8.1228999999999996</v>
      </c>
      <c r="T5" s="290">
        <v>8.1318999999999999</v>
      </c>
      <c r="U5" s="290">
        <v>8.0753000000000004</v>
      </c>
      <c r="V5" s="290">
        <v>8.0393000000000008</v>
      </c>
      <c r="W5" s="290">
        <v>8.0329999999999995</v>
      </c>
      <c r="X5" s="290">
        <v>7.9909999999999997</v>
      </c>
      <c r="Y5" s="290">
        <v>7.9539999999999997</v>
      </c>
      <c r="Z5" s="290">
        <v>7.9509999999999996</v>
      </c>
      <c r="AA5" s="290">
        <v>8</v>
      </c>
      <c r="AB5" s="290">
        <v>7.931</v>
      </c>
      <c r="AC5" s="291">
        <v>7.8449999999999998</v>
      </c>
      <c r="AD5" s="287">
        <v>7.8449999999999998</v>
      </c>
      <c r="AE5" s="289">
        <v>7.8</v>
      </c>
      <c r="AF5" s="290">
        <v>7.8479999999999999</v>
      </c>
      <c r="AG5" s="290">
        <v>7.891</v>
      </c>
      <c r="AH5" s="290">
        <v>7.9</v>
      </c>
      <c r="AI5" s="290">
        <v>7.8520000000000003</v>
      </c>
      <c r="AJ5" s="290">
        <v>7.8234000000000004</v>
      </c>
      <c r="AK5" s="290">
        <v>7.8146000000000004</v>
      </c>
      <c r="AL5" s="290">
        <v>7.8</v>
      </c>
      <c r="AM5" s="290">
        <v>7.8</v>
      </c>
      <c r="AN5" s="290">
        <v>7.8263999999999996</v>
      </c>
      <c r="AO5" s="290">
        <v>7.8185000000000002</v>
      </c>
      <c r="AP5" s="291">
        <v>7.77</v>
      </c>
      <c r="AQ5" s="357">
        <v>7.77</v>
      </c>
      <c r="AR5" s="289">
        <v>7.665</v>
      </c>
      <c r="AS5" s="291" t="s">
        <v>22</v>
      </c>
      <c r="AT5" s="293">
        <f>AR5/AP5*100-100</f>
        <v>-1.3513513513513544</v>
      </c>
      <c r="AU5" s="294">
        <f>AR5/AE5*100-100</f>
        <v>-1.7307692307692264</v>
      </c>
    </row>
    <row r="6" spans="1:48">
      <c r="A6" s="295" t="s">
        <v>195</v>
      </c>
      <c r="B6" s="286" t="s">
        <v>19</v>
      </c>
      <c r="C6" s="287">
        <v>1.8</v>
      </c>
      <c r="D6" s="288">
        <v>1.8</v>
      </c>
      <c r="E6" s="289">
        <v>1.9</v>
      </c>
      <c r="F6" s="290">
        <v>1.9</v>
      </c>
      <c r="G6" s="290">
        <v>1.8</v>
      </c>
      <c r="H6" s="290">
        <v>1.8</v>
      </c>
      <c r="I6" s="290">
        <v>1.7</v>
      </c>
      <c r="J6" s="290">
        <v>1.7</v>
      </c>
      <c r="K6" s="290">
        <v>1.6</v>
      </c>
      <c r="L6" s="290">
        <v>1.6</v>
      </c>
      <c r="M6" s="290">
        <v>1.6</v>
      </c>
      <c r="N6" s="290">
        <v>1.5</v>
      </c>
      <c r="O6" s="290">
        <v>1.7</v>
      </c>
      <c r="P6" s="291">
        <v>1.9</v>
      </c>
      <c r="Q6" s="292">
        <v>1.9</v>
      </c>
      <c r="R6" s="289">
        <v>2</v>
      </c>
      <c r="S6" s="290">
        <v>2</v>
      </c>
      <c r="T6" s="290">
        <v>1.9</v>
      </c>
      <c r="U6" s="290">
        <v>1.8</v>
      </c>
      <c r="V6" s="290">
        <v>1.8</v>
      </c>
      <c r="W6" s="290">
        <v>1.7</v>
      </c>
      <c r="X6" s="290">
        <v>1.6</v>
      </c>
      <c r="Y6" s="290">
        <v>1.6</v>
      </c>
      <c r="Z6" s="290">
        <v>1.5</v>
      </c>
      <c r="AA6" s="290">
        <v>1.5</v>
      </c>
      <c r="AB6" s="290">
        <v>1.6</v>
      </c>
      <c r="AC6" s="291">
        <v>1.9</v>
      </c>
      <c r="AD6" s="287">
        <v>1.9</v>
      </c>
      <c r="AE6" s="289">
        <v>1.9</v>
      </c>
      <c r="AF6" s="290">
        <v>1.9</v>
      </c>
      <c r="AG6" s="290">
        <v>1.7</v>
      </c>
      <c r="AH6" s="290">
        <v>1.6</v>
      </c>
      <c r="AI6" s="290">
        <v>1.6</v>
      </c>
      <c r="AJ6" s="290">
        <v>1.5</v>
      </c>
      <c r="AK6" s="290">
        <v>1.4</v>
      </c>
      <c r="AL6" s="290">
        <v>1.3</v>
      </c>
      <c r="AM6" s="290">
        <v>1.3</v>
      </c>
      <c r="AN6" s="290">
        <v>1.2</v>
      </c>
      <c r="AO6" s="290">
        <v>1.3</v>
      </c>
      <c r="AP6" s="291">
        <v>1.5</v>
      </c>
      <c r="AQ6" s="357">
        <v>1.5</v>
      </c>
      <c r="AR6" s="289">
        <v>1.6</v>
      </c>
      <c r="AS6" s="291">
        <v>1.7</v>
      </c>
      <c r="AT6" s="296" t="s">
        <v>301</v>
      </c>
      <c r="AU6" s="297" t="s">
        <v>304</v>
      </c>
    </row>
    <row r="7" spans="1:48">
      <c r="A7" s="295" t="s">
        <v>26</v>
      </c>
      <c r="B7" s="286" t="s">
        <v>17</v>
      </c>
      <c r="C7" s="298">
        <v>506.8</v>
      </c>
      <c r="D7" s="299">
        <v>487.7</v>
      </c>
      <c r="E7" s="300">
        <v>504.9</v>
      </c>
      <c r="F7" s="301">
        <v>515.70000000000005</v>
      </c>
      <c r="G7" s="301">
        <v>492.3</v>
      </c>
      <c r="H7" s="301">
        <v>474.7</v>
      </c>
      <c r="I7" s="301">
        <v>456.1</v>
      </c>
      <c r="J7" s="301">
        <v>437.5</v>
      </c>
      <c r="K7" s="301">
        <v>433.5</v>
      </c>
      <c r="L7" s="301">
        <v>426.1</v>
      </c>
      <c r="M7" s="301">
        <v>418</v>
      </c>
      <c r="N7" s="301">
        <v>402.7</v>
      </c>
      <c r="O7" s="301">
        <v>450.6</v>
      </c>
      <c r="P7" s="302">
        <v>512.20000000000005</v>
      </c>
      <c r="Q7" s="303">
        <v>512</v>
      </c>
      <c r="R7" s="300">
        <v>524</v>
      </c>
      <c r="S7" s="301">
        <v>523</v>
      </c>
      <c r="T7" s="301">
        <v>506.8</v>
      </c>
      <c r="U7" s="301">
        <v>486.4</v>
      </c>
      <c r="V7" s="301">
        <v>469.4</v>
      </c>
      <c r="W7" s="301">
        <v>443.9</v>
      </c>
      <c r="X7" s="301">
        <v>427.5</v>
      </c>
      <c r="Y7" s="301">
        <v>414.7</v>
      </c>
      <c r="Z7" s="301">
        <v>407</v>
      </c>
      <c r="AA7" s="301">
        <v>394.1</v>
      </c>
      <c r="AB7" s="301">
        <v>433.5</v>
      </c>
      <c r="AC7" s="302">
        <v>490.8</v>
      </c>
      <c r="AD7" s="298">
        <v>491</v>
      </c>
      <c r="AE7" s="300">
        <v>508.6</v>
      </c>
      <c r="AF7" s="301">
        <v>508.2</v>
      </c>
      <c r="AG7" s="301">
        <v>467.5</v>
      </c>
      <c r="AH7" s="301">
        <v>434.7</v>
      </c>
      <c r="AI7" s="301">
        <v>416.4</v>
      </c>
      <c r="AJ7" s="301">
        <v>388.9</v>
      </c>
      <c r="AK7" s="301">
        <v>369.7</v>
      </c>
      <c r="AL7" s="301">
        <v>355.7</v>
      </c>
      <c r="AM7" s="301">
        <v>341.5</v>
      </c>
      <c r="AN7" s="301">
        <v>316.2</v>
      </c>
      <c r="AO7" s="301">
        <v>337.9</v>
      </c>
      <c r="AP7" s="302">
        <v>390.8</v>
      </c>
      <c r="AQ7" s="358">
        <v>390.8</v>
      </c>
      <c r="AR7" s="300">
        <v>429</v>
      </c>
      <c r="AS7" s="302">
        <v>439.3</v>
      </c>
      <c r="AT7" s="293">
        <f>AS7/AR7*100-100</f>
        <v>2.4009324009324047</v>
      </c>
      <c r="AU7" s="294">
        <f>AS7/AF7*100-100</f>
        <v>-13.557654466745376</v>
      </c>
    </row>
    <row r="8" spans="1:48" ht="25.5">
      <c r="A8" s="295" t="s">
        <v>130</v>
      </c>
      <c r="B8" s="286" t="s">
        <v>19</v>
      </c>
      <c r="C8" s="287">
        <v>7.5</v>
      </c>
      <c r="D8" s="288">
        <v>7.2</v>
      </c>
      <c r="E8" s="300" t="s">
        <v>22</v>
      </c>
      <c r="F8" s="301" t="s">
        <v>22</v>
      </c>
      <c r="G8" s="290">
        <v>9</v>
      </c>
      <c r="H8" s="301" t="s">
        <v>22</v>
      </c>
      <c r="I8" s="301" t="s">
        <v>22</v>
      </c>
      <c r="J8" s="290">
        <v>8.1999999999999993</v>
      </c>
      <c r="K8" s="301" t="s">
        <v>22</v>
      </c>
      <c r="L8" s="301" t="s">
        <v>22</v>
      </c>
      <c r="M8" s="290">
        <v>9.5</v>
      </c>
      <c r="N8" s="290" t="s">
        <v>22</v>
      </c>
      <c r="O8" s="290" t="s">
        <v>22</v>
      </c>
      <c r="P8" s="291">
        <v>10.6</v>
      </c>
      <c r="Q8" s="292">
        <v>9.3000000000000007</v>
      </c>
      <c r="R8" s="300" t="s">
        <v>22</v>
      </c>
      <c r="S8" s="301" t="s">
        <v>22</v>
      </c>
      <c r="T8" s="290" t="s">
        <v>196</v>
      </c>
      <c r="U8" s="301" t="s">
        <v>22</v>
      </c>
      <c r="V8" s="301" t="s">
        <v>22</v>
      </c>
      <c r="W8" s="290" t="s">
        <v>197</v>
      </c>
      <c r="X8" s="301" t="s">
        <v>22</v>
      </c>
      <c r="Y8" s="301" t="s">
        <v>22</v>
      </c>
      <c r="Z8" s="290" t="s">
        <v>198</v>
      </c>
      <c r="AA8" s="290" t="s">
        <v>22</v>
      </c>
      <c r="AB8" s="290" t="s">
        <v>22</v>
      </c>
      <c r="AC8" s="304" t="s">
        <v>199</v>
      </c>
      <c r="AD8" s="305" t="s">
        <v>200</v>
      </c>
      <c r="AE8" s="300" t="s">
        <v>22</v>
      </c>
      <c r="AF8" s="301" t="s">
        <v>22</v>
      </c>
      <c r="AG8" s="290">
        <v>9.9</v>
      </c>
      <c r="AH8" s="301" t="s">
        <v>22</v>
      </c>
      <c r="AI8" s="301" t="s">
        <v>22</v>
      </c>
      <c r="AJ8" s="290">
        <v>9</v>
      </c>
      <c r="AK8" s="301" t="s">
        <v>22</v>
      </c>
      <c r="AL8" s="301" t="s">
        <v>22</v>
      </c>
      <c r="AM8" s="290">
        <v>8.8000000000000007</v>
      </c>
      <c r="AN8" s="290" t="s">
        <v>22</v>
      </c>
      <c r="AO8" s="290" t="s">
        <v>22</v>
      </c>
      <c r="AP8" s="304">
        <v>9.6999999999999993</v>
      </c>
      <c r="AQ8" s="359">
        <v>9.3000000000000007</v>
      </c>
      <c r="AR8" s="360" t="s">
        <v>22</v>
      </c>
      <c r="AS8" s="304" t="s">
        <v>22</v>
      </c>
      <c r="AT8" s="293" t="s">
        <v>22</v>
      </c>
      <c r="AU8" s="294" t="s">
        <v>22</v>
      </c>
    </row>
    <row r="9" spans="1:48">
      <c r="A9" s="295" t="s">
        <v>20</v>
      </c>
      <c r="B9" s="286" t="s">
        <v>21</v>
      </c>
      <c r="C9" s="298">
        <v>3377</v>
      </c>
      <c r="D9" s="299">
        <v>3619</v>
      </c>
      <c r="E9" s="300">
        <v>3167</v>
      </c>
      <c r="F9" s="301">
        <v>3209</v>
      </c>
      <c r="G9" s="301">
        <v>3415</v>
      </c>
      <c r="H9" s="301">
        <v>3432</v>
      </c>
      <c r="I9" s="301">
        <v>3430</v>
      </c>
      <c r="J9" s="301">
        <v>3601</v>
      </c>
      <c r="K9" s="301">
        <v>3537</v>
      </c>
      <c r="L9" s="301">
        <v>3370</v>
      </c>
      <c r="M9" s="301">
        <v>3481</v>
      </c>
      <c r="N9" s="301">
        <v>3509</v>
      </c>
      <c r="O9" s="301">
        <v>3534</v>
      </c>
      <c r="P9" s="302">
        <v>4012</v>
      </c>
      <c r="Q9" s="303">
        <v>4012</v>
      </c>
      <c r="R9" s="300" t="s">
        <v>201</v>
      </c>
      <c r="S9" s="301" t="s">
        <v>202</v>
      </c>
      <c r="T9" s="301" t="s">
        <v>203</v>
      </c>
      <c r="U9" s="301" t="s">
        <v>204</v>
      </c>
      <c r="V9" s="301" t="s">
        <v>205</v>
      </c>
      <c r="W9" s="301" t="s">
        <v>206</v>
      </c>
      <c r="X9" s="301" t="s">
        <v>207</v>
      </c>
      <c r="Y9" s="301" t="s">
        <v>208</v>
      </c>
      <c r="Z9" s="301" t="s">
        <v>209</v>
      </c>
      <c r="AA9" s="301" t="s">
        <v>210</v>
      </c>
      <c r="AB9" s="301" t="s">
        <v>211</v>
      </c>
      <c r="AC9" s="302">
        <v>5230</v>
      </c>
      <c r="AD9" s="298">
        <v>5230</v>
      </c>
      <c r="AE9" s="300">
        <v>4362</v>
      </c>
      <c r="AF9" s="301">
        <v>4585</v>
      </c>
      <c r="AG9" s="301">
        <v>4920</v>
      </c>
      <c r="AH9" s="301">
        <v>4895</v>
      </c>
      <c r="AI9" s="301">
        <v>4984</v>
      </c>
      <c r="AJ9" s="301">
        <v>5337</v>
      </c>
      <c r="AK9" s="301">
        <v>5374</v>
      </c>
      <c r="AL9" s="301">
        <v>5202</v>
      </c>
      <c r="AM9" s="301">
        <v>5358</v>
      </c>
      <c r="AN9" s="301">
        <v>5350</v>
      </c>
      <c r="AO9" s="301">
        <v>5406</v>
      </c>
      <c r="AP9" s="302">
        <v>6475</v>
      </c>
      <c r="AQ9" s="358">
        <v>6475</v>
      </c>
      <c r="AR9" s="300">
        <v>6008</v>
      </c>
      <c r="AS9" s="302">
        <v>6209</v>
      </c>
      <c r="AT9" s="293">
        <v>3.3</v>
      </c>
      <c r="AU9" s="294">
        <v>35.4</v>
      </c>
    </row>
    <row r="10" spans="1:48" ht="25.5">
      <c r="A10" s="295" t="s">
        <v>90</v>
      </c>
      <c r="B10" s="286" t="s">
        <v>21</v>
      </c>
      <c r="C10" s="298">
        <v>3025</v>
      </c>
      <c r="D10" s="299">
        <v>3265</v>
      </c>
      <c r="E10" s="300">
        <v>3167</v>
      </c>
      <c r="F10" s="301">
        <f>(E9+F9)/2</f>
        <v>3188</v>
      </c>
      <c r="G10" s="301">
        <v>3263</v>
      </c>
      <c r="H10" s="301">
        <v>3302</v>
      </c>
      <c r="I10" s="301">
        <v>3328</v>
      </c>
      <c r="J10" s="301">
        <v>3368</v>
      </c>
      <c r="K10" s="301">
        <v>3395</v>
      </c>
      <c r="L10" s="301">
        <v>3399</v>
      </c>
      <c r="M10" s="301">
        <v>3424</v>
      </c>
      <c r="N10" s="301">
        <v>3421</v>
      </c>
      <c r="O10" s="301">
        <v>3439</v>
      </c>
      <c r="P10" s="302">
        <v>3480</v>
      </c>
      <c r="Q10" s="303">
        <v>3480</v>
      </c>
      <c r="R10" s="300">
        <v>3455</v>
      </c>
      <c r="S10" s="301">
        <v>3536</v>
      </c>
      <c r="T10" s="301">
        <v>3641</v>
      </c>
      <c r="U10" s="301">
        <v>3728</v>
      </c>
      <c r="V10" s="301">
        <v>3788</v>
      </c>
      <c r="W10" s="301">
        <v>3870</v>
      </c>
      <c r="X10" s="301">
        <v>3944</v>
      </c>
      <c r="Y10" s="301">
        <v>3975</v>
      </c>
      <c r="Z10" s="301">
        <v>4012</v>
      </c>
      <c r="AA10" s="301">
        <v>4062</v>
      </c>
      <c r="AB10" s="301">
        <v>4096</v>
      </c>
      <c r="AC10" s="302">
        <v>4195</v>
      </c>
      <c r="AD10" s="298">
        <v>4195</v>
      </c>
      <c r="AE10" s="300">
        <v>4362</v>
      </c>
      <c r="AF10" s="301">
        <v>4467</v>
      </c>
      <c r="AG10" s="301">
        <v>4618</v>
      </c>
      <c r="AH10" s="301">
        <v>4686</v>
      </c>
      <c r="AI10" s="301">
        <v>4746</v>
      </c>
      <c r="AJ10" s="301">
        <v>4838</v>
      </c>
      <c r="AK10" s="301">
        <v>4916</v>
      </c>
      <c r="AL10" s="301">
        <v>4944</v>
      </c>
      <c r="AM10" s="301">
        <v>4989</v>
      </c>
      <c r="AN10" s="301">
        <v>5034</v>
      </c>
      <c r="AO10" s="301">
        <v>5070</v>
      </c>
      <c r="AP10" s="302">
        <v>5183</v>
      </c>
      <c r="AQ10" s="358">
        <v>5183</v>
      </c>
      <c r="AR10" s="300">
        <v>6008</v>
      </c>
      <c r="AS10" s="302" t="s">
        <v>22</v>
      </c>
      <c r="AT10" s="293" t="s">
        <v>22</v>
      </c>
      <c r="AU10" s="306" t="s">
        <v>22</v>
      </c>
    </row>
    <row r="11" spans="1:48" s="307" customFormat="1" ht="25.5">
      <c r="A11" s="295" t="s">
        <v>91</v>
      </c>
      <c r="B11" s="286" t="s">
        <v>19</v>
      </c>
      <c r="C11" s="287">
        <v>14.4</v>
      </c>
      <c r="D11" s="288">
        <v>8.1999999999999993</v>
      </c>
      <c r="E11" s="289">
        <v>4.5999999999999996</v>
      </c>
      <c r="F11" s="290">
        <v>3.6</v>
      </c>
      <c r="G11" s="290">
        <v>2.4</v>
      </c>
      <c r="H11" s="290">
        <v>-1.3</v>
      </c>
      <c r="I11" s="290">
        <v>-5.4</v>
      </c>
      <c r="J11" s="290">
        <v>-5.4</v>
      </c>
      <c r="K11" s="290">
        <v>-8.9</v>
      </c>
      <c r="L11" s="290">
        <v>-12.7</v>
      </c>
      <c r="M11" s="290">
        <v>-11.4</v>
      </c>
      <c r="N11" s="290">
        <v>-13.1</v>
      </c>
      <c r="O11" s="290">
        <v>-13.5</v>
      </c>
      <c r="P11" s="291">
        <v>-13.6</v>
      </c>
      <c r="Q11" s="292">
        <f>93.5-100</f>
        <v>-6.5</v>
      </c>
      <c r="R11" s="289">
        <f>82.7-100</f>
        <v>-17.299999999999997</v>
      </c>
      <c r="S11" s="290">
        <f>81.8-100</f>
        <v>-18.200000000000003</v>
      </c>
      <c r="T11" s="290">
        <v>-24.6</v>
      </c>
      <c r="U11" s="290">
        <v>-29.6</v>
      </c>
      <c r="V11" s="290">
        <v>-27.6</v>
      </c>
      <c r="W11" s="290">
        <v>-26.3</v>
      </c>
      <c r="X11" s="290">
        <v>-22.2</v>
      </c>
      <c r="Y11" s="290">
        <v>-19.2</v>
      </c>
      <c r="Z11" s="290">
        <v>-18.600000000000001</v>
      </c>
      <c r="AA11" s="290">
        <v>-12.7</v>
      </c>
      <c r="AB11" s="290">
        <v>-14</v>
      </c>
      <c r="AC11" s="291">
        <v>-9.9</v>
      </c>
      <c r="AD11" s="287">
        <v>-20.2</v>
      </c>
      <c r="AE11" s="289">
        <v>-13.2</v>
      </c>
      <c r="AF11" s="290">
        <v>-8.3000000000000007</v>
      </c>
      <c r="AG11" s="290">
        <v>1.6</v>
      </c>
      <c r="AH11" s="290">
        <v>7.6</v>
      </c>
      <c r="AI11" s="290">
        <v>12.2</v>
      </c>
      <c r="AJ11" s="290">
        <v>17.3</v>
      </c>
      <c r="AK11" s="290">
        <v>14.8</v>
      </c>
      <c r="AL11" s="290">
        <v>15.4</v>
      </c>
      <c r="AM11" s="290">
        <v>15.6</v>
      </c>
      <c r="AN11" s="290">
        <v>6.2</v>
      </c>
      <c r="AO11" s="290">
        <v>8.4</v>
      </c>
      <c r="AP11" s="291">
        <v>11.6</v>
      </c>
      <c r="AQ11" s="357">
        <v>9</v>
      </c>
      <c r="AR11" s="289">
        <v>21.4</v>
      </c>
      <c r="AS11" s="291">
        <v>18</v>
      </c>
      <c r="AT11" s="293">
        <v>2.2999999999999998</v>
      </c>
      <c r="AU11" s="297" t="s">
        <v>22</v>
      </c>
    </row>
    <row r="12" spans="1:48" ht="25.5">
      <c r="A12" s="295" t="s">
        <v>23</v>
      </c>
      <c r="B12" s="286" t="s">
        <v>19</v>
      </c>
      <c r="C12" s="287">
        <v>33.58010068107788</v>
      </c>
      <c r="D12" s="288">
        <v>33.65570599613153</v>
      </c>
      <c r="E12" s="289">
        <f>E19/E9*100</f>
        <v>38.459109567413954</v>
      </c>
      <c r="F12" s="290">
        <f>F19/F9*100</f>
        <v>37.955749454658772</v>
      </c>
      <c r="G12" s="290">
        <v>35.700000000000003</v>
      </c>
      <c r="H12" s="290">
        <v>35.5</v>
      </c>
      <c r="I12" s="290">
        <v>35.5</v>
      </c>
      <c r="J12" s="290">
        <v>33.799999999999997</v>
      </c>
      <c r="K12" s="290">
        <v>34.4</v>
      </c>
      <c r="L12" s="290">
        <v>36.1</v>
      </c>
      <c r="M12" s="290">
        <v>35</v>
      </c>
      <c r="N12" s="290">
        <v>34.700000000000003</v>
      </c>
      <c r="O12" s="290">
        <v>34.5</v>
      </c>
      <c r="P12" s="291">
        <v>30.4</v>
      </c>
      <c r="Q12" s="292">
        <v>30.4</v>
      </c>
      <c r="R12" s="289">
        <v>35.299999999999997</v>
      </c>
      <c r="S12" s="290">
        <v>33.5</v>
      </c>
      <c r="T12" s="290">
        <v>31.5</v>
      </c>
      <c r="U12" s="290">
        <v>30.5</v>
      </c>
      <c r="V12" s="290">
        <v>30.1</v>
      </c>
      <c r="W12" s="290">
        <v>28.3</v>
      </c>
      <c r="X12" s="290">
        <v>27.7</v>
      </c>
      <c r="Y12" s="290">
        <v>29</v>
      </c>
      <c r="Z12" s="290">
        <v>31.7</v>
      </c>
      <c r="AA12" s="290">
        <v>30.4</v>
      </c>
      <c r="AB12" s="290">
        <v>30.6</v>
      </c>
      <c r="AC12" s="291">
        <v>26.3</v>
      </c>
      <c r="AD12" s="287">
        <v>26.3</v>
      </c>
      <c r="AE12" s="289">
        <v>31.6</v>
      </c>
      <c r="AF12" s="290">
        <v>30.1</v>
      </c>
      <c r="AG12" s="290">
        <v>28</v>
      </c>
      <c r="AH12" s="290">
        <v>28.2</v>
      </c>
      <c r="AI12" s="290">
        <v>29.1</v>
      </c>
      <c r="AJ12" s="290">
        <v>27.2</v>
      </c>
      <c r="AK12" s="290">
        <v>27</v>
      </c>
      <c r="AL12" s="290">
        <v>27.9</v>
      </c>
      <c r="AM12" s="290">
        <v>27.1</v>
      </c>
      <c r="AN12" s="290">
        <v>27.1</v>
      </c>
      <c r="AO12" s="290">
        <v>26.8</v>
      </c>
      <c r="AP12" s="291">
        <v>24.7</v>
      </c>
      <c r="AQ12" s="357">
        <v>24.7</v>
      </c>
      <c r="AR12" s="289">
        <v>53.3</v>
      </c>
      <c r="AS12" s="291">
        <v>51.5</v>
      </c>
      <c r="AT12" s="296" t="s">
        <v>305</v>
      </c>
      <c r="AU12" s="308" t="s">
        <v>306</v>
      </c>
    </row>
    <row r="13" spans="1:48" ht="25.5">
      <c r="A13" s="295" t="s">
        <v>24</v>
      </c>
      <c r="B13" s="286" t="s">
        <v>87</v>
      </c>
      <c r="C13" s="287">
        <v>893.702</v>
      </c>
      <c r="D13" s="288">
        <v>808.16700000000003</v>
      </c>
      <c r="E13" s="289">
        <v>748.2</v>
      </c>
      <c r="F13" s="290">
        <v>930.2</v>
      </c>
      <c r="G13" s="290">
        <v>1046.9000000000001</v>
      </c>
      <c r="H13" s="290">
        <v>1008.5</v>
      </c>
      <c r="I13" s="290">
        <v>999.3</v>
      </c>
      <c r="J13" s="290">
        <v>970.7</v>
      </c>
      <c r="K13" s="309">
        <v>1084.8</v>
      </c>
      <c r="L13" s="290">
        <v>1424.4</v>
      </c>
      <c r="M13" s="290">
        <v>1927.7</v>
      </c>
      <c r="N13" s="290">
        <v>2205.7510000000002</v>
      </c>
      <c r="O13" s="290">
        <v>2366.8690000000001</v>
      </c>
      <c r="P13" s="291">
        <v>2436.8000000000002</v>
      </c>
      <c r="Q13" s="292">
        <v>2436.8000000000002</v>
      </c>
      <c r="R13" s="289" t="s">
        <v>212</v>
      </c>
      <c r="S13" s="290" t="s">
        <v>213</v>
      </c>
      <c r="T13" s="290" t="s">
        <v>214</v>
      </c>
      <c r="U13" s="290" t="s">
        <v>215</v>
      </c>
      <c r="V13" s="290" t="s">
        <v>216</v>
      </c>
      <c r="W13" s="290" t="s">
        <v>217</v>
      </c>
      <c r="X13" s="309" t="s">
        <v>218</v>
      </c>
      <c r="Y13" s="290" t="s">
        <v>219</v>
      </c>
      <c r="Z13" s="290" t="s">
        <v>220</v>
      </c>
      <c r="AA13" s="290" t="s">
        <v>221</v>
      </c>
      <c r="AB13" s="290" t="s">
        <v>222</v>
      </c>
      <c r="AC13" s="304" t="s">
        <v>223</v>
      </c>
      <c r="AD13" s="305" t="s">
        <v>224</v>
      </c>
      <c r="AE13" s="289">
        <v>2092.5</v>
      </c>
      <c r="AF13" s="290">
        <v>2013.442</v>
      </c>
      <c r="AG13" s="290">
        <v>1949</v>
      </c>
      <c r="AH13" s="290">
        <v>1849.1</v>
      </c>
      <c r="AI13" s="290">
        <v>1866.5</v>
      </c>
      <c r="AJ13" s="290">
        <v>1968</v>
      </c>
      <c r="AK13" s="309">
        <v>2046.2</v>
      </c>
      <c r="AL13" s="290">
        <v>1902.2929999999999</v>
      </c>
      <c r="AM13" s="290">
        <v>1978.5229999999999</v>
      </c>
      <c r="AN13" s="290">
        <v>1962</v>
      </c>
      <c r="AO13" s="290">
        <v>2004</v>
      </c>
      <c r="AP13" s="304">
        <v>1791</v>
      </c>
      <c r="AQ13" s="359">
        <v>1791</v>
      </c>
      <c r="AR13" s="360">
        <v>1907.6</v>
      </c>
      <c r="AS13" s="304">
        <v>1995.3</v>
      </c>
      <c r="AT13" s="293">
        <f>AS13/AR13*100-100</f>
        <v>4.5973998741874595</v>
      </c>
      <c r="AU13" s="294">
        <f>AS13/AF13*100-100</f>
        <v>-0.90104408272003411</v>
      </c>
    </row>
    <row r="14" spans="1:48">
      <c r="A14" s="295" t="s">
        <v>25</v>
      </c>
      <c r="B14" s="286" t="s">
        <v>87</v>
      </c>
      <c r="C14" s="287">
        <v>2.581</v>
      </c>
      <c r="D14" s="288">
        <v>0.503</v>
      </c>
      <c r="E14" s="289">
        <v>0.219</v>
      </c>
      <c r="F14" s="290">
        <v>6.3E-2</v>
      </c>
      <c r="G14" s="290">
        <v>0.1</v>
      </c>
      <c r="H14" s="290">
        <v>0.2</v>
      </c>
      <c r="I14" s="290">
        <v>2.8</v>
      </c>
      <c r="J14" s="290">
        <v>3</v>
      </c>
      <c r="K14" s="290">
        <v>17.399999999999999</v>
      </c>
      <c r="L14" s="290">
        <v>126.2</v>
      </c>
      <c r="M14" s="290">
        <v>298.10000000000002</v>
      </c>
      <c r="N14" s="290">
        <v>386.12700000000001</v>
      </c>
      <c r="O14" s="290">
        <v>432.8</v>
      </c>
      <c r="P14" s="291">
        <v>463.7</v>
      </c>
      <c r="Q14" s="292">
        <v>463.7</v>
      </c>
      <c r="R14" s="289" t="s">
        <v>225</v>
      </c>
      <c r="S14" s="290" t="s">
        <v>226</v>
      </c>
      <c r="T14" s="290" t="s">
        <v>227</v>
      </c>
      <c r="U14" s="290" t="s">
        <v>228</v>
      </c>
      <c r="V14" s="290" t="s">
        <v>229</v>
      </c>
      <c r="W14" s="290" t="s">
        <v>230</v>
      </c>
      <c r="X14" s="290" t="s">
        <v>231</v>
      </c>
      <c r="Y14" s="290" t="s">
        <v>232</v>
      </c>
      <c r="Z14" s="290" t="s">
        <v>233</v>
      </c>
      <c r="AA14" s="290" t="s">
        <v>234</v>
      </c>
      <c r="AB14" s="290" t="s">
        <v>235</v>
      </c>
      <c r="AC14" s="304" t="s">
        <v>236</v>
      </c>
      <c r="AD14" s="305" t="s">
        <v>237</v>
      </c>
      <c r="AE14" s="289">
        <v>23</v>
      </c>
      <c r="AF14" s="290">
        <v>12.6</v>
      </c>
      <c r="AG14" s="290">
        <v>6.2</v>
      </c>
      <c r="AH14" s="290">
        <v>3.2</v>
      </c>
      <c r="AI14" s="290">
        <v>5.6</v>
      </c>
      <c r="AJ14" s="290">
        <v>5.2389999999999999</v>
      </c>
      <c r="AK14" s="290">
        <v>3.8</v>
      </c>
      <c r="AL14" s="290">
        <v>16.399999999999999</v>
      </c>
      <c r="AM14" s="290">
        <v>21.5</v>
      </c>
      <c r="AN14" s="290">
        <v>15.206</v>
      </c>
      <c r="AO14" s="290">
        <v>8.2140000000000004</v>
      </c>
      <c r="AP14" s="304">
        <v>1.1240000000000001</v>
      </c>
      <c r="AQ14" s="359">
        <v>1.1000000000000001</v>
      </c>
      <c r="AR14" s="360">
        <v>1.486</v>
      </c>
      <c r="AS14" s="304" t="s">
        <v>22</v>
      </c>
      <c r="AT14" s="293">
        <f t="shared" ref="AT14" si="0">AR14/AP14*100-100</f>
        <v>32.20640569395016</v>
      </c>
      <c r="AU14" s="294">
        <f t="shared" ref="AU14" si="1">AR14/AE14*100-100</f>
        <v>-93.539130434782606</v>
      </c>
    </row>
    <row r="15" spans="1:48" ht="40.5">
      <c r="A15" s="295" t="s">
        <v>238</v>
      </c>
      <c r="B15" s="286" t="s">
        <v>88</v>
      </c>
      <c r="C15" s="287">
        <v>292.39999999999998</v>
      </c>
      <c r="D15" s="310">
        <v>272.5</v>
      </c>
      <c r="E15" s="289">
        <v>12.3</v>
      </c>
      <c r="F15" s="290">
        <v>7.8</v>
      </c>
      <c r="G15" s="290">
        <v>5</v>
      </c>
      <c r="H15" s="290">
        <v>3.9</v>
      </c>
      <c r="I15" s="290">
        <v>8.6</v>
      </c>
      <c r="J15" s="290">
        <v>8.4</v>
      </c>
      <c r="K15" s="290">
        <v>3.8</v>
      </c>
      <c r="L15" s="290">
        <v>4.5</v>
      </c>
      <c r="M15" s="290">
        <v>2.6</v>
      </c>
      <c r="N15" s="290">
        <v>21.100999999999999</v>
      </c>
      <c r="O15" s="290">
        <v>143.80000000000001</v>
      </c>
      <c r="P15" s="291">
        <v>136.4</v>
      </c>
      <c r="Q15" s="311">
        <v>348.8</v>
      </c>
      <c r="R15" s="289">
        <v>63.4</v>
      </c>
      <c r="S15" s="290">
        <v>37.299999999999997</v>
      </c>
      <c r="T15" s="290">
        <v>27</v>
      </c>
      <c r="U15" s="290">
        <v>40.5</v>
      </c>
      <c r="V15" s="290">
        <v>66.7</v>
      </c>
      <c r="W15" s="290">
        <v>141</v>
      </c>
      <c r="X15" s="290">
        <v>144.9</v>
      </c>
      <c r="Y15" s="290">
        <v>104.8</v>
      </c>
      <c r="Z15" s="290">
        <v>79.599999999999994</v>
      </c>
      <c r="AA15" s="290">
        <v>200.06226899999999</v>
      </c>
      <c r="AB15" s="290">
        <v>577.1</v>
      </c>
      <c r="AC15" s="291">
        <v>863.4</v>
      </c>
      <c r="AD15" s="312">
        <v>2345.9550129999998</v>
      </c>
      <c r="AE15" s="289">
        <v>703.6</v>
      </c>
      <c r="AF15" s="290">
        <v>703.5</v>
      </c>
      <c r="AG15" s="290">
        <v>395.755743</v>
      </c>
      <c r="AH15" s="290">
        <v>263.60000000000002</v>
      </c>
      <c r="AI15" s="290">
        <v>243.769961</v>
      </c>
      <c r="AJ15" s="290">
        <v>174.9</v>
      </c>
      <c r="AK15" s="290">
        <v>101.5</v>
      </c>
      <c r="AL15" s="290">
        <v>67.7</v>
      </c>
      <c r="AM15" s="290">
        <v>76.2</v>
      </c>
      <c r="AN15" s="290">
        <v>489.48828900000001</v>
      </c>
      <c r="AO15" s="290">
        <v>1238.9433610000001</v>
      </c>
      <c r="AP15" s="291">
        <v>1251.6996670000001</v>
      </c>
      <c r="AQ15" s="357">
        <v>5704.7</v>
      </c>
      <c r="AR15" s="289">
        <v>920.2</v>
      </c>
      <c r="AS15" s="291">
        <v>715.9</v>
      </c>
      <c r="AT15" s="293">
        <f>AS15/AR15*100-100</f>
        <v>-22.20169528363401</v>
      </c>
      <c r="AU15" s="294">
        <f>AS15/AF15*100-100</f>
        <v>1.7626154939587764</v>
      </c>
    </row>
    <row r="16" spans="1:48" ht="18.75" customHeight="1">
      <c r="A16" s="295" t="s">
        <v>239</v>
      </c>
      <c r="B16" s="313" t="s">
        <v>21</v>
      </c>
      <c r="C16" s="312">
        <v>142.5</v>
      </c>
      <c r="D16" s="310">
        <v>124</v>
      </c>
      <c r="E16" s="314">
        <v>203</v>
      </c>
      <c r="F16" s="315">
        <v>135.4</v>
      </c>
      <c r="G16" s="315">
        <v>88.4</v>
      </c>
      <c r="H16" s="315">
        <v>71.599999999999994</v>
      </c>
      <c r="I16" s="315">
        <v>66.7</v>
      </c>
      <c r="J16" s="315">
        <v>71.7</v>
      </c>
      <c r="K16" s="315">
        <v>72.900000000000006</v>
      </c>
      <c r="L16" s="315">
        <v>75.2</v>
      </c>
      <c r="M16" s="315">
        <v>84.7</v>
      </c>
      <c r="N16" s="315">
        <v>218.4</v>
      </c>
      <c r="O16" s="315">
        <v>311.7</v>
      </c>
      <c r="P16" s="316">
        <v>335.3</v>
      </c>
      <c r="Q16" s="311">
        <v>144.6</v>
      </c>
      <c r="R16" s="314">
        <v>354.2</v>
      </c>
      <c r="S16" s="315">
        <v>326.39999999999998</v>
      </c>
      <c r="T16" s="315">
        <v>273.89999999999998</v>
      </c>
      <c r="U16" s="315">
        <v>335.2</v>
      </c>
      <c r="V16" s="315">
        <v>267.60000000000002</v>
      </c>
      <c r="W16" s="315">
        <v>205.2</v>
      </c>
      <c r="X16" s="315">
        <v>212.8</v>
      </c>
      <c r="Y16" s="315">
        <v>190.9</v>
      </c>
      <c r="Z16" s="315">
        <v>143.80000000000001</v>
      </c>
      <c r="AA16" s="315">
        <v>321.3</v>
      </c>
      <c r="AB16" s="315">
        <v>771.5</v>
      </c>
      <c r="AC16" s="316">
        <v>1090.9000000000001</v>
      </c>
      <c r="AD16" s="312">
        <f>AVERAGE(R16:AC16)</f>
        <v>374.47500000000008</v>
      </c>
      <c r="AE16" s="314">
        <v>1319.5</v>
      </c>
      <c r="AF16" s="315">
        <v>1356</v>
      </c>
      <c r="AG16" s="315">
        <v>1196.5999999999999</v>
      </c>
      <c r="AH16" s="315">
        <v>825.1</v>
      </c>
      <c r="AI16" s="315">
        <v>414.5</v>
      </c>
      <c r="AJ16" s="315">
        <v>217.6</v>
      </c>
      <c r="AK16" s="315">
        <v>171.5</v>
      </c>
      <c r="AL16" s="315">
        <v>142</v>
      </c>
      <c r="AM16" s="315">
        <v>124.4</v>
      </c>
      <c r="AN16" s="315">
        <v>566.79999999999995</v>
      </c>
      <c r="AO16" s="315">
        <v>1104.5</v>
      </c>
      <c r="AP16" s="316">
        <v>1364.5</v>
      </c>
      <c r="AQ16" s="361">
        <v>733.6</v>
      </c>
      <c r="AR16" s="314">
        <v>1521.2</v>
      </c>
      <c r="AS16" s="316">
        <v>1571.2</v>
      </c>
      <c r="AT16" s="293">
        <f>AS16/AR16*100-100</f>
        <v>3.2868787799106087</v>
      </c>
      <c r="AU16" s="294">
        <f>AS16/AF16*100-100</f>
        <v>15.870206489675525</v>
      </c>
    </row>
    <row r="17" spans="1:47" ht="25.5">
      <c r="A17" s="295" t="s">
        <v>27</v>
      </c>
      <c r="B17" s="286" t="s">
        <v>21</v>
      </c>
      <c r="C17" s="317">
        <v>966.8</v>
      </c>
      <c r="D17" s="318">
        <v>1124.9000000000001</v>
      </c>
      <c r="E17" s="300">
        <v>1154</v>
      </c>
      <c r="F17" s="301">
        <v>1128</v>
      </c>
      <c r="G17" s="301">
        <v>1252</v>
      </c>
      <c r="H17" s="301">
        <v>1150</v>
      </c>
      <c r="I17" s="301">
        <v>1161</v>
      </c>
      <c r="J17" s="301">
        <v>1145</v>
      </c>
      <c r="K17" s="301">
        <v>1201</v>
      </c>
      <c r="L17" s="301">
        <v>1185</v>
      </c>
      <c r="M17" s="301">
        <v>1154</v>
      </c>
      <c r="N17" s="301">
        <v>1199</v>
      </c>
      <c r="O17" s="301">
        <v>1182</v>
      </c>
      <c r="P17" s="302">
        <v>1232</v>
      </c>
      <c r="Q17" s="319">
        <v>1178.5999999999999</v>
      </c>
      <c r="R17" s="300">
        <v>1252</v>
      </c>
      <c r="S17" s="301">
        <v>1206</v>
      </c>
      <c r="T17" s="301">
        <v>1288</v>
      </c>
      <c r="U17" s="301">
        <v>1196</v>
      </c>
      <c r="V17" s="301">
        <v>1219</v>
      </c>
      <c r="W17" s="301">
        <v>1221</v>
      </c>
      <c r="X17" s="301">
        <v>1270</v>
      </c>
      <c r="Y17" s="301">
        <v>1260</v>
      </c>
      <c r="Z17" s="301">
        <v>1378</v>
      </c>
      <c r="AA17" s="301">
        <v>1373</v>
      </c>
      <c r="AB17" s="301">
        <v>1357</v>
      </c>
      <c r="AC17" s="302">
        <v>1444</v>
      </c>
      <c r="AD17" s="320">
        <v>1289</v>
      </c>
      <c r="AE17" s="300">
        <v>1516</v>
      </c>
      <c r="AF17" s="301">
        <v>1509</v>
      </c>
      <c r="AG17" s="301">
        <v>1566</v>
      </c>
      <c r="AH17" s="301">
        <v>1472</v>
      </c>
      <c r="AI17" s="301">
        <v>1498</v>
      </c>
      <c r="AJ17" s="301">
        <v>1547</v>
      </c>
      <c r="AK17" s="301">
        <v>1740</v>
      </c>
      <c r="AL17" s="301">
        <v>1741</v>
      </c>
      <c r="AM17" s="301">
        <v>1793</v>
      </c>
      <c r="AN17" s="301">
        <v>1884</v>
      </c>
      <c r="AO17" s="301">
        <v>1873</v>
      </c>
      <c r="AP17" s="302">
        <v>1997</v>
      </c>
      <c r="AQ17" s="358">
        <v>1678</v>
      </c>
      <c r="AR17" s="300">
        <v>2015</v>
      </c>
      <c r="AS17" s="302">
        <v>1923</v>
      </c>
      <c r="AT17" s="293">
        <f>AS17/AR17*100-100</f>
        <v>-4.5657568238213457</v>
      </c>
      <c r="AU17" s="294">
        <f>AS17/AF17*100-100</f>
        <v>27.435387673956257</v>
      </c>
    </row>
    <row r="18" spans="1:47">
      <c r="A18" s="295" t="s">
        <v>240</v>
      </c>
      <c r="B18" s="286" t="s">
        <v>21</v>
      </c>
      <c r="C18" s="317">
        <v>1095</v>
      </c>
      <c r="D18" s="321">
        <v>1176</v>
      </c>
      <c r="E18" s="300">
        <v>1176</v>
      </c>
      <c r="F18" s="301">
        <v>1176</v>
      </c>
      <c r="G18" s="301">
        <v>1176</v>
      </c>
      <c r="H18" s="301">
        <v>1176</v>
      </c>
      <c r="I18" s="301">
        <v>1176</v>
      </c>
      <c r="J18" s="301">
        <v>1176</v>
      </c>
      <c r="K18" s="301">
        <v>1176</v>
      </c>
      <c r="L18" s="301">
        <v>1176</v>
      </c>
      <c r="M18" s="301">
        <v>1176</v>
      </c>
      <c r="N18" s="301">
        <v>1176</v>
      </c>
      <c r="O18" s="301">
        <v>1176</v>
      </c>
      <c r="P18" s="302">
        <v>1176</v>
      </c>
      <c r="Q18" s="303">
        <v>1176</v>
      </c>
      <c r="R18" s="300">
        <v>1176</v>
      </c>
      <c r="S18" s="301">
        <v>1176</v>
      </c>
      <c r="T18" s="301">
        <v>1176</v>
      </c>
      <c r="U18" s="301">
        <v>1176</v>
      </c>
      <c r="V18" s="301">
        <v>1176</v>
      </c>
      <c r="W18" s="301">
        <v>1176</v>
      </c>
      <c r="X18" s="301">
        <v>1176</v>
      </c>
      <c r="Y18" s="301">
        <v>1176</v>
      </c>
      <c r="Z18" s="301">
        <v>1330</v>
      </c>
      <c r="AA18" s="301">
        <v>1330</v>
      </c>
      <c r="AB18" s="301">
        <v>1330</v>
      </c>
      <c r="AC18" s="302">
        <v>1330</v>
      </c>
      <c r="AD18" s="298">
        <v>1330</v>
      </c>
      <c r="AE18" s="300">
        <v>1330</v>
      </c>
      <c r="AF18" s="301">
        <v>1330</v>
      </c>
      <c r="AG18" s="301">
        <v>1330</v>
      </c>
      <c r="AH18" s="301">
        <v>1330</v>
      </c>
      <c r="AI18" s="301">
        <v>1399</v>
      </c>
      <c r="AJ18" s="301">
        <v>1399</v>
      </c>
      <c r="AK18" s="301">
        <v>1399</v>
      </c>
      <c r="AL18" s="301">
        <v>1399</v>
      </c>
      <c r="AM18" s="301">
        <v>1399</v>
      </c>
      <c r="AN18" s="301">
        <v>1399</v>
      </c>
      <c r="AO18" s="301">
        <v>1399</v>
      </c>
      <c r="AP18" s="302">
        <v>1544</v>
      </c>
      <c r="AQ18" s="358">
        <v>1544</v>
      </c>
      <c r="AR18" s="300">
        <v>1544</v>
      </c>
      <c r="AS18" s="302">
        <v>1544</v>
      </c>
      <c r="AT18" s="293">
        <f>AS18/AR18*100-100</f>
        <v>0</v>
      </c>
      <c r="AU18" s="294">
        <f>AS18/AF18*100-100</f>
        <v>16.090225563909783</v>
      </c>
    </row>
    <row r="19" spans="1:47" ht="15.75" thickBot="1">
      <c r="A19" s="322" t="s">
        <v>28</v>
      </c>
      <c r="B19" s="323" t="s">
        <v>21</v>
      </c>
      <c r="C19" s="324">
        <v>1134</v>
      </c>
      <c r="D19" s="325">
        <v>1218</v>
      </c>
      <c r="E19" s="326">
        <v>1218</v>
      </c>
      <c r="F19" s="327">
        <v>1218</v>
      </c>
      <c r="G19" s="327">
        <v>1218</v>
      </c>
      <c r="H19" s="327">
        <v>1218</v>
      </c>
      <c r="I19" s="327">
        <v>1218</v>
      </c>
      <c r="J19" s="327">
        <v>1218</v>
      </c>
      <c r="K19" s="327">
        <v>1218</v>
      </c>
      <c r="L19" s="327">
        <v>1218</v>
      </c>
      <c r="M19" s="327">
        <v>1218</v>
      </c>
      <c r="N19" s="327">
        <v>1218</v>
      </c>
      <c r="O19" s="327">
        <v>1218</v>
      </c>
      <c r="P19" s="328">
        <v>1218</v>
      </c>
      <c r="Q19" s="329">
        <v>1218</v>
      </c>
      <c r="R19" s="326">
        <v>1218</v>
      </c>
      <c r="S19" s="327">
        <v>1218</v>
      </c>
      <c r="T19" s="327">
        <v>1218</v>
      </c>
      <c r="U19" s="327">
        <v>1218</v>
      </c>
      <c r="V19" s="327">
        <v>1218</v>
      </c>
      <c r="W19" s="327">
        <v>1218</v>
      </c>
      <c r="X19" s="327">
        <v>1218</v>
      </c>
      <c r="Y19" s="327">
        <v>1218</v>
      </c>
      <c r="Z19" s="327">
        <v>1378</v>
      </c>
      <c r="AA19" s="327">
        <v>1378</v>
      </c>
      <c r="AB19" s="327">
        <v>1378</v>
      </c>
      <c r="AC19" s="328">
        <v>1378</v>
      </c>
      <c r="AD19" s="330">
        <v>1378</v>
      </c>
      <c r="AE19" s="326">
        <v>1378</v>
      </c>
      <c r="AF19" s="327">
        <v>1378</v>
      </c>
      <c r="AG19" s="327">
        <v>1378</v>
      </c>
      <c r="AH19" s="327">
        <v>1378</v>
      </c>
      <c r="AI19" s="327">
        <v>1450</v>
      </c>
      <c r="AJ19" s="327">
        <v>1450</v>
      </c>
      <c r="AK19" s="327">
        <v>1450</v>
      </c>
      <c r="AL19" s="327">
        <v>1450</v>
      </c>
      <c r="AM19" s="327">
        <v>1450</v>
      </c>
      <c r="AN19" s="327">
        <v>1450</v>
      </c>
      <c r="AO19" s="327">
        <v>1450</v>
      </c>
      <c r="AP19" s="328">
        <v>1600</v>
      </c>
      <c r="AQ19" s="362">
        <v>1600</v>
      </c>
      <c r="AR19" s="326">
        <v>3200</v>
      </c>
      <c r="AS19" s="328">
        <v>3200</v>
      </c>
      <c r="AT19" s="331">
        <f>AS19/AR19*100-100</f>
        <v>0</v>
      </c>
      <c r="AU19" s="332">
        <f>AS19/AF19*100-100</f>
        <v>132.22060957910014</v>
      </c>
    </row>
    <row r="20" spans="1:47" ht="3" customHeight="1">
      <c r="A20" s="333"/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</row>
    <row r="21" spans="1:47">
      <c r="A21" s="441" t="s">
        <v>29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1"/>
      <c r="AU21" s="351"/>
    </row>
    <row r="22" spans="1:47" ht="4.5" customHeight="1">
      <c r="A22" s="351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</row>
    <row r="23" spans="1:47" ht="15.75">
      <c r="A23" s="442" t="s">
        <v>241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2"/>
      <c r="AQ23" s="352"/>
      <c r="AR23" s="352"/>
      <c r="AS23" s="352"/>
      <c r="AT23" s="351"/>
      <c r="AU23" s="351"/>
    </row>
    <row r="24" spans="1:47" ht="15.75">
      <c r="A24" s="443" t="s">
        <v>242</v>
      </c>
      <c r="B24" s="443"/>
      <c r="C24" s="443"/>
      <c r="D24" s="443"/>
      <c r="E24" s="443"/>
      <c r="F24" s="44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53"/>
      <c r="AU24" s="353"/>
    </row>
    <row r="25" spans="1:47" ht="15.75">
      <c r="A25" s="443" t="s">
        <v>243</v>
      </c>
      <c r="B25" s="443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5"/>
      <c r="R25" s="445"/>
      <c r="S25" s="445"/>
      <c r="T25" s="445"/>
      <c r="U25" s="445"/>
      <c r="V25" s="445"/>
      <c r="W25" s="445"/>
      <c r="X25" s="445"/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  <c r="AP25" s="445"/>
      <c r="AQ25" s="445"/>
      <c r="AR25" s="445"/>
      <c r="AS25" s="445"/>
      <c r="AT25" s="445"/>
      <c r="AU25" s="445"/>
    </row>
    <row r="26" spans="1:47" ht="15.75">
      <c r="A26" s="444" t="s">
        <v>244</v>
      </c>
      <c r="B26" s="443"/>
      <c r="C26" s="443"/>
      <c r="D26" s="443"/>
      <c r="E26" s="44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53"/>
      <c r="AU26" s="353"/>
    </row>
    <row r="27" spans="1:47" ht="15.75">
      <c r="A27" s="439" t="s">
        <v>245</v>
      </c>
      <c r="B27" s="440"/>
      <c r="C27" s="440"/>
      <c r="D27" s="440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</row>
    <row r="28" spans="1:47" ht="15.75">
      <c r="A28" s="335" t="s">
        <v>246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</row>
    <row r="29" spans="1:47" ht="15.75">
      <c r="A29" s="336" t="s">
        <v>282</v>
      </c>
    </row>
  </sheetData>
  <mergeCells count="19">
    <mergeCell ref="AD2:AD3"/>
    <mergeCell ref="AE2:AP2"/>
    <mergeCell ref="AQ2:AQ3"/>
    <mergeCell ref="A1:AU1"/>
    <mergeCell ref="AR2:AS2"/>
    <mergeCell ref="AT2:AU2"/>
    <mergeCell ref="A2:A3"/>
    <mergeCell ref="B2:B3"/>
    <mergeCell ref="C2:C3"/>
    <mergeCell ref="D2:D3"/>
    <mergeCell ref="E2:P2"/>
    <mergeCell ref="Q2:Q3"/>
    <mergeCell ref="R2:AC2"/>
    <mergeCell ref="A27:D27"/>
    <mergeCell ref="A21:S21"/>
    <mergeCell ref="A23:S23"/>
    <mergeCell ref="A24:F24"/>
    <mergeCell ref="A26:E26"/>
    <mergeCell ref="A25:AU25"/>
  </mergeCells>
  <pageMargins left="0.51181102362204722" right="0.51181102362204722" top="0.78740157480314965" bottom="0.35433070866141736" header="0.51181102362204722" footer="0.47244094488188981"/>
  <pageSetup paperSize="9" scale="61" orientation="landscape" r:id="rId1"/>
  <headerFooter>
    <oddHeader>&amp;L&amp;"-,звичайний"&amp;12&amp;K8CBA97Макроекономічний та монетарний огляд  &amp;R&amp;"-,звичайний"&amp;12&amp;K8CBA97Лютий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zoomScale="91" zoomScaleNormal="91" zoomScaleSheetLayoutView="50" workbookViewId="0">
      <selection activeCell="B2" sqref="B2:B4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9.28515625" style="20"/>
    <col min="43" max="43" width="9.5703125" style="20" bestFit="1" customWidth="1"/>
    <col min="44" max="44" width="9.28515625" style="20"/>
    <col min="45" max="45" width="9.5703125" style="20" bestFit="1" customWidth="1"/>
    <col min="46" max="46" width="9.28515625" style="20"/>
    <col min="47" max="48" width="9.5703125" style="20" bestFit="1" customWidth="1"/>
    <col min="49" max="49" width="11" style="20" bestFit="1" customWidth="1"/>
    <col min="50" max="16384" width="9.28515625" style="20"/>
  </cols>
  <sheetData>
    <row r="1" spans="1:44" s="40" customFormat="1" ht="25.35" customHeight="1">
      <c r="A1" s="41"/>
      <c r="B1" s="166" t="s">
        <v>118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7"/>
      <c r="AL1" s="243"/>
      <c r="AM1" s="243"/>
      <c r="AN1" s="243"/>
      <c r="AO1" s="243"/>
    </row>
    <row r="2" spans="1:44" s="40" customFormat="1" ht="9.75" customHeight="1">
      <c r="A2" s="41"/>
      <c r="B2" s="470" t="s">
        <v>247</v>
      </c>
      <c r="C2" s="473">
        <v>2013</v>
      </c>
      <c r="D2" s="476">
        <v>2014</v>
      </c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>
        <v>2015</v>
      </c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84"/>
      <c r="AB2" s="476">
        <v>2016</v>
      </c>
      <c r="AC2" s="477"/>
      <c r="AD2" s="477"/>
      <c r="AE2" s="477"/>
      <c r="AF2" s="477"/>
      <c r="AG2" s="477"/>
      <c r="AH2" s="477"/>
      <c r="AI2" s="223"/>
      <c r="AJ2" s="227"/>
      <c r="AK2" s="229"/>
      <c r="AL2" s="232"/>
      <c r="AM2" s="375"/>
      <c r="AN2" s="464">
        <v>2017</v>
      </c>
      <c r="AO2" s="465"/>
    </row>
    <row r="3" spans="1:44" s="40" customFormat="1" ht="11.25" customHeight="1">
      <c r="A3" s="41"/>
      <c r="B3" s="471"/>
      <c r="C3" s="474"/>
      <c r="D3" s="480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5"/>
      <c r="AB3" s="478"/>
      <c r="AC3" s="479"/>
      <c r="AD3" s="479"/>
      <c r="AE3" s="479"/>
      <c r="AF3" s="479"/>
      <c r="AG3" s="479"/>
      <c r="AH3" s="479"/>
      <c r="AI3" s="224"/>
      <c r="AJ3" s="224"/>
      <c r="AK3" s="230"/>
      <c r="AL3" s="233"/>
      <c r="AM3" s="249"/>
      <c r="AN3" s="466"/>
      <c r="AO3" s="467"/>
    </row>
    <row r="4" spans="1:44" s="40" customFormat="1" ht="23.25" customHeight="1">
      <c r="A4" s="41"/>
      <c r="B4" s="472"/>
      <c r="C4" s="475"/>
      <c r="D4" s="482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6"/>
      <c r="AB4" s="169" t="s">
        <v>248</v>
      </c>
      <c r="AC4" s="169" t="s">
        <v>249</v>
      </c>
      <c r="AD4" s="169" t="s">
        <v>250</v>
      </c>
      <c r="AE4" s="169" t="s">
        <v>251</v>
      </c>
      <c r="AF4" s="169" t="s">
        <v>252</v>
      </c>
      <c r="AG4" s="169" t="s">
        <v>253</v>
      </c>
      <c r="AH4" s="169" t="s">
        <v>254</v>
      </c>
      <c r="AI4" s="169" t="s">
        <v>255</v>
      </c>
      <c r="AJ4" s="169" t="s">
        <v>268</v>
      </c>
      <c r="AK4" s="169" t="s">
        <v>283</v>
      </c>
      <c r="AL4" s="169" t="s">
        <v>284</v>
      </c>
      <c r="AM4" s="250" t="s">
        <v>285</v>
      </c>
      <c r="AN4" s="169" t="s">
        <v>248</v>
      </c>
      <c r="AO4" s="376" t="s">
        <v>249</v>
      </c>
    </row>
    <row r="5" spans="1:44" s="40" customFormat="1" ht="12.75">
      <c r="A5" s="41"/>
      <c r="B5" s="135" t="s">
        <v>116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5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5">
        <v>616.28321956596994</v>
      </c>
      <c r="AN5" s="363">
        <v>59.446808527050003</v>
      </c>
      <c r="AO5" s="377">
        <v>112.04783506691999</v>
      </c>
    </row>
    <row r="6" spans="1:44" s="40" customFormat="1" ht="22.5" customHeight="1">
      <c r="A6" s="41"/>
      <c r="B6" s="98" t="s">
        <v>119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378">
        <v>101.99431253697999</v>
      </c>
    </row>
    <row r="7" spans="1:44" s="40" customFormat="1" ht="12.75">
      <c r="A7" s="41"/>
      <c r="B7" s="99" t="s">
        <v>115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64">
        <v>4.5567725808699988</v>
      </c>
      <c r="AO7" s="379">
        <v>10.101270595299999</v>
      </c>
    </row>
    <row r="8" spans="1:44" s="40" customFormat="1" ht="12.75">
      <c r="A8" s="41"/>
      <c r="B8" s="99" t="s">
        <v>114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64">
        <v>0.4346728565900001</v>
      </c>
      <c r="AO8" s="379">
        <v>8.8277157602300029</v>
      </c>
    </row>
    <row r="9" spans="1:44" s="40" customFormat="1" ht="12.75">
      <c r="A9" s="41"/>
      <c r="B9" s="99" t="s">
        <v>298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64">
        <v>37.037114340899997</v>
      </c>
      <c r="AO9" s="379">
        <v>52.355787288769996</v>
      </c>
    </row>
    <row r="10" spans="1:44" s="40" customFormat="1" ht="12.75">
      <c r="A10" s="41"/>
      <c r="B10" s="256" t="s">
        <v>113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65">
        <v>-2.785940491E-2</v>
      </c>
      <c r="AO10" s="379">
        <v>-17.008055606829998</v>
      </c>
    </row>
    <row r="11" spans="1:44" s="40" customFormat="1" ht="12.75">
      <c r="A11" s="41"/>
      <c r="B11" s="99" t="s">
        <v>112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64">
        <v>6.8349817168000015</v>
      </c>
      <c r="AO11" s="379">
        <v>14.626884189480002</v>
      </c>
      <c r="AR11" s="231"/>
    </row>
    <row r="12" spans="1:44" s="40" customFormat="1" ht="12.75">
      <c r="A12" s="41"/>
      <c r="B12" s="98" t="s">
        <v>111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378">
        <v>9.0308937927400006</v>
      </c>
      <c r="AR12" s="231"/>
    </row>
    <row r="13" spans="1:44" s="40" customFormat="1" ht="12.75">
      <c r="A13" s="41"/>
      <c r="B13" s="98" t="s">
        <v>110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O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64">
        <f t="shared" si="1"/>
        <v>0.43870715289000417</v>
      </c>
      <c r="AO13" s="380">
        <f t="shared" si="1"/>
        <v>1.0226287371999963</v>
      </c>
    </row>
    <row r="14" spans="1:44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66"/>
      <c r="AO14" s="381"/>
    </row>
    <row r="15" spans="1:44" s="40" customFormat="1" ht="12.75">
      <c r="A15" s="41"/>
      <c r="B15" s="135" t="s">
        <v>109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6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6">
        <v>684.88372547364986</v>
      </c>
      <c r="AN15" s="367">
        <v>42.892389209139999</v>
      </c>
      <c r="AO15" s="382">
        <v>110.57745827119</v>
      </c>
    </row>
    <row r="16" spans="1:44" s="40" customFormat="1" ht="12.75">
      <c r="A16" s="41"/>
      <c r="B16" s="31" t="s">
        <v>108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68"/>
      <c r="AO16" s="378"/>
    </row>
    <row r="17" spans="1:41" s="40" customFormat="1" ht="12.75">
      <c r="A17" s="41"/>
      <c r="B17" s="21" t="s">
        <v>107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64">
        <v>7.1478389021899993</v>
      </c>
      <c r="AO17" s="380">
        <v>15.419577470969999</v>
      </c>
    </row>
    <row r="18" spans="1:41" s="40" customFormat="1" ht="12.75">
      <c r="A18" s="41"/>
      <c r="B18" s="21" t="s">
        <v>106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64">
        <v>2.8886543170900003</v>
      </c>
      <c r="AO18" s="380">
        <v>6.3448632334999999</v>
      </c>
    </row>
    <row r="19" spans="1:41" s="40" customFormat="1" ht="25.5">
      <c r="A19" s="41"/>
      <c r="B19" s="21" t="s">
        <v>105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64">
        <v>3.8899223209300007</v>
      </c>
      <c r="AO19" s="380">
        <v>9.0129783857999985</v>
      </c>
    </row>
    <row r="20" spans="1:41" s="40" customFormat="1" ht="12.75">
      <c r="A20" s="41"/>
      <c r="B20" s="21" t="s">
        <v>260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64">
        <v>1.2934295825</v>
      </c>
      <c r="AO20" s="380">
        <v>2.9156755535300007</v>
      </c>
    </row>
    <row r="21" spans="1:41" s="40" customFormat="1" ht="25.5">
      <c r="A21" s="41"/>
      <c r="B21" s="21" t="s">
        <v>261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64">
        <v>0.14109472900000003</v>
      </c>
      <c r="AO21" s="380">
        <v>0.47986686482000002</v>
      </c>
    </row>
    <row r="22" spans="1:41" s="40" customFormat="1" ht="24.75" customHeight="1">
      <c r="A22" s="41"/>
      <c r="B22" s="21" t="s">
        <v>262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69">
        <v>1.5837E-6</v>
      </c>
      <c r="AO22" s="383">
        <v>9.5877563000000001E-4</v>
      </c>
    </row>
    <row r="23" spans="1:41" s="40" customFormat="1" ht="12.75">
      <c r="A23" s="41"/>
      <c r="B23" s="21" t="s">
        <v>104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64">
        <v>0.35581552908000003</v>
      </c>
      <c r="AO23" s="380">
        <v>0.82636973325999996</v>
      </c>
    </row>
    <row r="24" spans="1:41" s="40" customFormat="1" ht="12.75">
      <c r="A24" s="41"/>
      <c r="B24" s="21" t="s">
        <v>263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64">
        <v>0.21110004502999996</v>
      </c>
      <c r="AO24" s="380">
        <v>0.57244329245999992</v>
      </c>
    </row>
    <row r="25" spans="1:41" s="40" customFormat="1" ht="12.75">
      <c r="A25" s="41"/>
      <c r="B25" s="21" t="s">
        <v>103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64">
        <v>2.2322327515400002</v>
      </c>
      <c r="AO25" s="380">
        <v>4.2618594569699999</v>
      </c>
    </row>
    <row r="26" spans="1:41" s="40" customFormat="1" ht="25.5" customHeight="1">
      <c r="A26" s="41"/>
      <c r="B26" s="21" t="s">
        <v>102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64">
        <v>0.38641935033999997</v>
      </c>
      <c r="AO26" s="380">
        <v>15.494709717400003</v>
      </c>
    </row>
    <row r="27" spans="1:41" s="40" customFormat="1" ht="12.75" customHeight="1">
      <c r="A27" s="41"/>
      <c r="B27" s="21" t="s">
        <v>264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64">
        <v>24.34588009774</v>
      </c>
      <c r="AO27" s="380">
        <v>55.248155786849999</v>
      </c>
    </row>
    <row r="28" spans="1:41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68"/>
      <c r="AO28" s="378"/>
    </row>
    <row r="29" spans="1:41" s="40" customFormat="1" ht="12.75">
      <c r="A29" s="41"/>
      <c r="B29" s="31" t="s">
        <v>101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68"/>
      <c r="AO29" s="378"/>
    </row>
    <row r="30" spans="1:41" s="40" customFormat="1" ht="12.75">
      <c r="A30" s="41"/>
      <c r="B30" s="21" t="s">
        <v>100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64">
        <v>42.852292722840005</v>
      </c>
      <c r="AO30" s="380">
        <v>110.40552988480999</v>
      </c>
    </row>
    <row r="31" spans="1:41" s="40" customFormat="1" ht="25.5">
      <c r="A31" s="41"/>
      <c r="B31" s="33" t="s">
        <v>99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64">
        <v>5.6982492972100012</v>
      </c>
      <c r="AO31" s="380">
        <v>12.122324211829998</v>
      </c>
    </row>
    <row r="32" spans="1:41" s="40" customFormat="1" ht="12.75">
      <c r="A32" s="41"/>
      <c r="B32" s="21" t="s">
        <v>98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65">
        <v>4.0096486299999998E-2</v>
      </c>
      <c r="AO32" s="380">
        <v>0.17192838637999999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68"/>
      <c r="AO33" s="378"/>
    </row>
    <row r="34" spans="1:49" s="40" customFormat="1" ht="12.75">
      <c r="A34" s="41"/>
      <c r="B34" s="135" t="s">
        <v>97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63">
        <v>0.80008671393000008</v>
      </c>
      <c r="AO34" s="384">
        <v>9.9487660599999847E-2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53"/>
      <c r="AN35" s="370"/>
      <c r="AO35" s="385"/>
    </row>
    <row r="36" spans="1:49" s="41" customFormat="1" ht="12.75">
      <c r="B36" s="135" t="s">
        <v>96</v>
      </c>
      <c r="C36" s="170">
        <f t="shared" ref="C36:AO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63">
        <f t="shared" si="4"/>
        <v>15.754332603980004</v>
      </c>
      <c r="AO36" s="384">
        <f t="shared" si="4"/>
        <v>1.3708891351299903</v>
      </c>
    </row>
    <row r="37" spans="1:49" s="41" customFormat="1" ht="25.5">
      <c r="B37" s="135" t="s">
        <v>265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63"/>
      <c r="AO37" s="384"/>
    </row>
    <row r="38" spans="1:49" s="41" customFormat="1" ht="12.75">
      <c r="B38" s="194" t="s">
        <v>95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O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71">
        <f t="shared" si="6"/>
        <v>1.59222483956</v>
      </c>
      <c r="AO38" s="386">
        <f t="shared" si="6"/>
        <v>21.47032231567</v>
      </c>
    </row>
    <row r="39" spans="1:49" s="41" customFormat="1" ht="12.75">
      <c r="B39" s="198" t="s">
        <v>266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72">
        <v>1.0763296</v>
      </c>
      <c r="AO39" s="387">
        <v>20.262075020000001</v>
      </c>
      <c r="AW39" s="257"/>
    </row>
    <row r="40" spans="1:49" s="41" customFormat="1" ht="12">
      <c r="B40" s="198" t="s">
        <v>267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72">
        <v>0.51589523956000005</v>
      </c>
      <c r="AO40" s="387">
        <v>1.2082472956700001</v>
      </c>
    </row>
    <row r="41" spans="1:49" s="41" customFormat="1" ht="12.75">
      <c r="B41" s="194" t="s">
        <v>94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O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71">
        <f t="shared" si="8"/>
        <v>-2.14447771192</v>
      </c>
      <c r="AO41" s="386">
        <f t="shared" si="8"/>
        <v>-4.5123550720000001</v>
      </c>
    </row>
    <row r="42" spans="1:49" s="41" customFormat="1" ht="12">
      <c r="B42" s="198" t="s">
        <v>286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72">
        <v>-0.85018921126000002</v>
      </c>
      <c r="AO42" s="387">
        <v>-2.2381651112600003</v>
      </c>
    </row>
    <row r="43" spans="1:49" s="41" customFormat="1" ht="12">
      <c r="B43" s="198" t="s">
        <v>287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72">
        <v>-1.29428850066</v>
      </c>
      <c r="AO43" s="387">
        <v>-2.2741899607399998</v>
      </c>
    </row>
    <row r="44" spans="1:49" s="41" customFormat="1" ht="12.75">
      <c r="B44" s="220" t="s">
        <v>138</v>
      </c>
      <c r="C44" s="172" t="s">
        <v>139</v>
      </c>
      <c r="D44" s="173" t="s">
        <v>139</v>
      </c>
      <c r="E44" s="173" t="s">
        <v>139</v>
      </c>
      <c r="F44" s="173" t="s">
        <v>139</v>
      </c>
      <c r="G44" s="173" t="s">
        <v>139</v>
      </c>
      <c r="H44" s="173" t="s">
        <v>139</v>
      </c>
      <c r="I44" s="173" t="s">
        <v>139</v>
      </c>
      <c r="J44" s="173" t="s">
        <v>139</v>
      </c>
      <c r="K44" s="173" t="s">
        <v>139</v>
      </c>
      <c r="L44" s="173" t="s">
        <v>139</v>
      </c>
      <c r="M44" s="173" t="s">
        <v>139</v>
      </c>
      <c r="N44" s="196" t="s">
        <v>139</v>
      </c>
      <c r="O44" s="197" t="s">
        <v>139</v>
      </c>
      <c r="P44" s="221" t="s">
        <v>139</v>
      </c>
      <c r="Q44" s="173" t="s">
        <v>139</v>
      </c>
      <c r="R44" s="173" t="s">
        <v>139</v>
      </c>
      <c r="S44" s="173" t="s">
        <v>139</v>
      </c>
      <c r="T44" s="173" t="s">
        <v>139</v>
      </c>
      <c r="U44" s="173" t="s">
        <v>139</v>
      </c>
      <c r="V44" s="173" t="s">
        <v>139</v>
      </c>
      <c r="W44" s="173" t="s">
        <v>139</v>
      </c>
      <c r="X44" s="173" t="s">
        <v>139</v>
      </c>
      <c r="Y44" s="173" t="s">
        <v>139</v>
      </c>
      <c r="Z44" s="196">
        <v>28.254816708130001</v>
      </c>
      <c r="AA44" s="197">
        <v>19.99839315809</v>
      </c>
      <c r="AB44" s="221" t="s">
        <v>139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378">
        <v>0</v>
      </c>
    </row>
    <row r="45" spans="1:49" ht="12.75">
      <c r="B45" s="194" t="s">
        <v>93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73">
        <v>6.5101102300000003E-3</v>
      </c>
      <c r="AO45" s="389">
        <v>1.230023712E-2</v>
      </c>
    </row>
    <row r="46" spans="1:49" ht="25.5">
      <c r="B46" s="205" t="s">
        <v>92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74">
        <v>-15.208589841850001</v>
      </c>
      <c r="AO46" s="388">
        <v>-18.341156615920003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1" ht="11.25" customHeight="1">
      <c r="B49" s="470" t="s">
        <v>170</v>
      </c>
      <c r="C49" s="473">
        <v>2013</v>
      </c>
      <c r="D49" s="476">
        <v>2014</v>
      </c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>
        <v>2015</v>
      </c>
      <c r="Q49" s="477"/>
      <c r="R49" s="477"/>
      <c r="S49" s="477"/>
      <c r="T49" s="477"/>
      <c r="U49" s="477"/>
      <c r="V49" s="477"/>
      <c r="W49" s="477"/>
      <c r="X49" s="477"/>
      <c r="Y49" s="477"/>
      <c r="Z49" s="477"/>
      <c r="AA49" s="484"/>
      <c r="AB49" s="476">
        <v>2016</v>
      </c>
      <c r="AC49" s="477"/>
      <c r="AD49" s="477"/>
      <c r="AE49" s="477"/>
      <c r="AF49" s="477"/>
      <c r="AG49" s="477"/>
      <c r="AH49" s="477"/>
      <c r="AI49" s="477"/>
      <c r="AJ49" s="477"/>
      <c r="AK49" s="229"/>
      <c r="AL49" s="232"/>
      <c r="AM49" s="248"/>
      <c r="AN49" s="464">
        <v>2017</v>
      </c>
      <c r="AO49" s="465"/>
    </row>
    <row r="50" spans="2:41" ht="11.25" customHeight="1">
      <c r="B50" s="471"/>
      <c r="C50" s="474"/>
      <c r="D50" s="480"/>
      <c r="E50" s="481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1"/>
      <c r="Q50" s="481"/>
      <c r="R50" s="481"/>
      <c r="S50" s="481"/>
      <c r="T50" s="481"/>
      <c r="U50" s="481"/>
      <c r="V50" s="481"/>
      <c r="W50" s="481"/>
      <c r="X50" s="481"/>
      <c r="Y50" s="481"/>
      <c r="Z50" s="481"/>
      <c r="AA50" s="485"/>
      <c r="AB50" s="478"/>
      <c r="AC50" s="479"/>
      <c r="AD50" s="479"/>
      <c r="AE50" s="479"/>
      <c r="AF50" s="479"/>
      <c r="AG50" s="479"/>
      <c r="AH50" s="479"/>
      <c r="AI50" s="479"/>
      <c r="AJ50" s="479"/>
      <c r="AK50" s="230"/>
      <c r="AL50" s="233"/>
      <c r="AM50" s="249"/>
      <c r="AN50" s="468"/>
      <c r="AO50" s="469"/>
    </row>
    <row r="51" spans="2:41" ht="24">
      <c r="B51" s="472"/>
      <c r="C51" s="475"/>
      <c r="D51" s="482"/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  <c r="AA51" s="486"/>
      <c r="AB51" s="169" t="s">
        <v>248</v>
      </c>
      <c r="AC51" s="169" t="s">
        <v>249</v>
      </c>
      <c r="AD51" s="169" t="s">
        <v>250</v>
      </c>
      <c r="AE51" s="169" t="s">
        <v>251</v>
      </c>
      <c r="AF51" s="169" t="s">
        <v>252</v>
      </c>
      <c r="AG51" s="169" t="s">
        <v>253</v>
      </c>
      <c r="AH51" s="169" t="s">
        <v>254</v>
      </c>
      <c r="AI51" s="169" t="s">
        <v>255</v>
      </c>
      <c r="AJ51" s="169" t="s">
        <v>256</v>
      </c>
      <c r="AK51" s="169" t="s">
        <v>257</v>
      </c>
      <c r="AL51" s="169" t="s">
        <v>258</v>
      </c>
      <c r="AM51" s="250" t="s">
        <v>259</v>
      </c>
      <c r="AN51" s="390" t="s">
        <v>248</v>
      </c>
      <c r="AO51" s="376" t="s">
        <v>249</v>
      </c>
    </row>
    <row r="52" spans="2:41" ht="12.75">
      <c r="B52" s="135" t="s">
        <v>116</v>
      </c>
      <c r="C52" s="170" t="s">
        <v>139</v>
      </c>
      <c r="D52" s="171" t="s">
        <v>139</v>
      </c>
      <c r="E52" s="171" t="s">
        <v>139</v>
      </c>
      <c r="F52" s="171" t="s">
        <v>139</v>
      </c>
      <c r="G52" s="171" t="s">
        <v>139</v>
      </c>
      <c r="H52" s="171" t="s">
        <v>139</v>
      </c>
      <c r="I52" s="171" t="s">
        <v>139</v>
      </c>
      <c r="J52" s="171" t="s">
        <v>139</v>
      </c>
      <c r="K52" s="171" t="s">
        <v>139</v>
      </c>
      <c r="L52" s="171" t="s">
        <v>139</v>
      </c>
      <c r="M52" s="171" t="s">
        <v>139</v>
      </c>
      <c r="N52" s="171" t="s">
        <v>139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5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O60" si="13">AK5/Y5*100-100</f>
        <v>8.4519466345334422</v>
      </c>
      <c r="AL52" s="218">
        <f t="shared" si="13"/>
        <v>13.248486112541414</v>
      </c>
      <c r="AM52" s="251">
        <f t="shared" si="13"/>
        <v>15.258873941120214</v>
      </c>
      <c r="AN52" s="363">
        <f t="shared" si="13"/>
        <v>100.5839965417799</v>
      </c>
      <c r="AO52" s="384">
        <f t="shared" si="13"/>
        <v>58.740712223606835</v>
      </c>
    </row>
    <row r="53" spans="2:41" ht="22.5" customHeight="1">
      <c r="B53" s="98" t="s">
        <v>119</v>
      </c>
      <c r="C53" s="175" t="s">
        <v>139</v>
      </c>
      <c r="D53" s="176" t="s">
        <v>139</v>
      </c>
      <c r="E53" s="176" t="s">
        <v>139</v>
      </c>
      <c r="F53" s="176" t="s">
        <v>139</v>
      </c>
      <c r="G53" s="176" t="s">
        <v>139</v>
      </c>
      <c r="H53" s="176" t="s">
        <v>139</v>
      </c>
      <c r="I53" s="176" t="s">
        <v>139</v>
      </c>
      <c r="J53" s="176" t="s">
        <v>139</v>
      </c>
      <c r="K53" s="176" t="s">
        <v>139</v>
      </c>
      <c r="L53" s="176" t="s">
        <v>139</v>
      </c>
      <c r="M53" s="176" t="s">
        <v>139</v>
      </c>
      <c r="N53" s="178" t="s">
        <v>139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386">
        <f t="shared" si="13"/>
        <v>61.33356028561434</v>
      </c>
    </row>
    <row r="54" spans="2:41" ht="12" customHeight="1">
      <c r="B54" s="99" t="s">
        <v>115</v>
      </c>
      <c r="C54" s="175" t="s">
        <v>139</v>
      </c>
      <c r="D54" s="176" t="s">
        <v>139</v>
      </c>
      <c r="E54" s="176" t="s">
        <v>139</v>
      </c>
      <c r="F54" s="176" t="s">
        <v>139</v>
      </c>
      <c r="G54" s="176" t="s">
        <v>139</v>
      </c>
      <c r="H54" s="176" t="s">
        <v>139</v>
      </c>
      <c r="I54" s="176" t="s">
        <v>139</v>
      </c>
      <c r="J54" s="176" t="s">
        <v>139</v>
      </c>
      <c r="K54" s="176" t="s">
        <v>139</v>
      </c>
      <c r="L54" s="176" t="s">
        <v>139</v>
      </c>
      <c r="M54" s="176" t="s">
        <v>139</v>
      </c>
      <c r="N54" s="178" t="s">
        <v>139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64">
        <f t="shared" si="13"/>
        <v>27.117631889576359</v>
      </c>
      <c r="AO54" s="380">
        <f t="shared" si="13"/>
        <v>27.470759065202969</v>
      </c>
    </row>
    <row r="55" spans="2:41" ht="12.75">
      <c r="B55" s="99" t="s">
        <v>114</v>
      </c>
      <c r="C55" s="175" t="s">
        <v>139</v>
      </c>
      <c r="D55" s="176" t="s">
        <v>139</v>
      </c>
      <c r="E55" s="176" t="s">
        <v>139</v>
      </c>
      <c r="F55" s="176" t="s">
        <v>139</v>
      </c>
      <c r="G55" s="176" t="s">
        <v>139</v>
      </c>
      <c r="H55" s="176" t="s">
        <v>139</v>
      </c>
      <c r="I55" s="176" t="s">
        <v>139</v>
      </c>
      <c r="J55" s="176" t="s">
        <v>139</v>
      </c>
      <c r="K55" s="176" t="s">
        <v>139</v>
      </c>
      <c r="L55" s="176" t="s">
        <v>139</v>
      </c>
      <c r="M55" s="176" t="s">
        <v>139</v>
      </c>
      <c r="N55" s="178" t="s">
        <v>139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64">
        <f t="shared" si="13"/>
        <v>-12.109545615912737</v>
      </c>
      <c r="AO55" s="380">
        <f t="shared" si="13"/>
        <v>305.10241347012055</v>
      </c>
    </row>
    <row r="56" spans="2:41" ht="12.75">
      <c r="B56" s="99" t="s">
        <v>298</v>
      </c>
      <c r="C56" s="175" t="s">
        <v>139</v>
      </c>
      <c r="D56" s="176" t="s">
        <v>139</v>
      </c>
      <c r="E56" s="176" t="s">
        <v>139</v>
      </c>
      <c r="F56" s="176" t="s">
        <v>139</v>
      </c>
      <c r="G56" s="176" t="s">
        <v>139</v>
      </c>
      <c r="H56" s="176" t="s">
        <v>139</v>
      </c>
      <c r="I56" s="176" t="s">
        <v>139</v>
      </c>
      <c r="J56" s="176" t="s">
        <v>139</v>
      </c>
      <c r="K56" s="176" t="s">
        <v>139</v>
      </c>
      <c r="L56" s="176" t="s">
        <v>139</v>
      </c>
      <c r="M56" s="176" t="s">
        <v>139</v>
      </c>
      <c r="N56" s="178" t="s">
        <v>139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64">
        <f t="shared" si="13"/>
        <v>164.39499065922536</v>
      </c>
      <c r="AO56" s="380">
        <f t="shared" si="13"/>
        <v>71.769826391550794</v>
      </c>
    </row>
    <row r="57" spans="2:41" ht="12.75">
      <c r="B57" s="256" t="s">
        <v>113</v>
      </c>
      <c r="C57" s="175" t="s">
        <v>139</v>
      </c>
      <c r="D57" s="176" t="s">
        <v>139</v>
      </c>
      <c r="E57" s="176" t="s">
        <v>139</v>
      </c>
      <c r="F57" s="176" t="s">
        <v>139</v>
      </c>
      <c r="G57" s="176" t="s">
        <v>139</v>
      </c>
      <c r="H57" s="176" t="s">
        <v>139</v>
      </c>
      <c r="I57" s="176" t="s">
        <v>139</v>
      </c>
      <c r="J57" s="176" t="s">
        <v>139</v>
      </c>
      <c r="K57" s="176" t="s">
        <v>139</v>
      </c>
      <c r="L57" s="176" t="s">
        <v>139</v>
      </c>
      <c r="M57" s="176" t="s">
        <v>139</v>
      </c>
      <c r="N57" s="178" t="s">
        <v>139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64">
        <f t="shared" si="13"/>
        <v>-99.646772515753568</v>
      </c>
      <c r="AO57" s="380">
        <f t="shared" si="13"/>
        <v>6.6081718301161771</v>
      </c>
    </row>
    <row r="58" spans="2:41" ht="12.75">
      <c r="B58" s="99" t="s">
        <v>112</v>
      </c>
      <c r="C58" s="175" t="s">
        <v>139</v>
      </c>
      <c r="D58" s="176" t="s">
        <v>139</v>
      </c>
      <c r="E58" s="176" t="s">
        <v>139</v>
      </c>
      <c r="F58" s="176" t="s">
        <v>139</v>
      </c>
      <c r="G58" s="176" t="s">
        <v>139</v>
      </c>
      <c r="H58" s="176" t="s">
        <v>139</v>
      </c>
      <c r="I58" s="176" t="s">
        <v>139</v>
      </c>
      <c r="J58" s="176" t="s">
        <v>139</v>
      </c>
      <c r="K58" s="176" t="s">
        <v>139</v>
      </c>
      <c r="L58" s="176" t="s">
        <v>139</v>
      </c>
      <c r="M58" s="176" t="s">
        <v>139</v>
      </c>
      <c r="N58" s="178" t="s">
        <v>139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64">
        <f t="shared" si="13"/>
        <v>30.398679212749897</v>
      </c>
      <c r="AO58" s="380">
        <f t="shared" si="13"/>
        <v>23.310267744225598</v>
      </c>
    </row>
    <row r="59" spans="2:41" ht="12.75">
      <c r="B59" s="98" t="s">
        <v>111</v>
      </c>
      <c r="C59" s="175" t="s">
        <v>139</v>
      </c>
      <c r="D59" s="176" t="s">
        <v>139</v>
      </c>
      <c r="E59" s="176" t="s">
        <v>139</v>
      </c>
      <c r="F59" s="176" t="s">
        <v>139</v>
      </c>
      <c r="G59" s="176" t="s">
        <v>139</v>
      </c>
      <c r="H59" s="176" t="s">
        <v>139</v>
      </c>
      <c r="I59" s="176" t="s">
        <v>139</v>
      </c>
      <c r="J59" s="176" t="s">
        <v>139</v>
      </c>
      <c r="K59" s="176" t="s">
        <v>139</v>
      </c>
      <c r="L59" s="176" t="s">
        <v>139</v>
      </c>
      <c r="M59" s="176" t="s">
        <v>139</v>
      </c>
      <c r="N59" s="178" t="s">
        <v>139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386">
        <f t="shared" si="13"/>
        <v>36.60021047146526</v>
      </c>
    </row>
    <row r="60" spans="2:41" ht="12.75">
      <c r="B60" s="98" t="s">
        <v>110</v>
      </c>
      <c r="C60" s="175" t="s">
        <v>139</v>
      </c>
      <c r="D60" s="176" t="s">
        <v>139</v>
      </c>
      <c r="E60" s="176" t="s">
        <v>139</v>
      </c>
      <c r="F60" s="176" t="s">
        <v>139</v>
      </c>
      <c r="G60" s="176" t="s">
        <v>139</v>
      </c>
      <c r="H60" s="176" t="s">
        <v>139</v>
      </c>
      <c r="I60" s="176" t="s">
        <v>139</v>
      </c>
      <c r="J60" s="176" t="s">
        <v>139</v>
      </c>
      <c r="K60" s="176" t="s">
        <v>139</v>
      </c>
      <c r="L60" s="176" t="s">
        <v>139</v>
      </c>
      <c r="M60" s="176" t="s">
        <v>139</v>
      </c>
      <c r="N60" s="178" t="s">
        <v>139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64">
        <f t="shared" si="13"/>
        <v>34.825265193714245</v>
      </c>
      <c r="AO60" s="380">
        <f t="shared" si="13"/>
        <v>35.495800548206148</v>
      </c>
    </row>
    <row r="61" spans="2:41" ht="12.75">
      <c r="B61" s="98"/>
      <c r="C61" s="175" t="s">
        <v>139</v>
      </c>
      <c r="D61" s="176" t="s">
        <v>139</v>
      </c>
      <c r="E61" s="176" t="s">
        <v>139</v>
      </c>
      <c r="F61" s="176" t="s">
        <v>139</v>
      </c>
      <c r="G61" s="176" t="s">
        <v>139</v>
      </c>
      <c r="H61" s="176" t="s">
        <v>139</v>
      </c>
      <c r="I61" s="176" t="s">
        <v>139</v>
      </c>
      <c r="J61" s="176" t="s">
        <v>139</v>
      </c>
      <c r="K61" s="176" t="s">
        <v>139</v>
      </c>
      <c r="L61" s="176" t="s">
        <v>139</v>
      </c>
      <c r="M61" s="176" t="s">
        <v>139</v>
      </c>
      <c r="N61" s="178" t="s">
        <v>139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66"/>
      <c r="AO61" s="381"/>
    </row>
    <row r="62" spans="2:41" ht="12.75">
      <c r="B62" s="135" t="s">
        <v>109</v>
      </c>
      <c r="C62" s="213" t="s">
        <v>139</v>
      </c>
      <c r="D62" s="181" t="s">
        <v>139</v>
      </c>
      <c r="E62" s="181" t="s">
        <v>139</v>
      </c>
      <c r="F62" s="181" t="s">
        <v>139</v>
      </c>
      <c r="G62" s="181" t="s">
        <v>139</v>
      </c>
      <c r="H62" s="181" t="s">
        <v>139</v>
      </c>
      <c r="I62" s="181" t="s">
        <v>139</v>
      </c>
      <c r="J62" s="181" t="s">
        <v>139</v>
      </c>
      <c r="K62" s="181" t="s">
        <v>139</v>
      </c>
      <c r="L62" s="181" t="s">
        <v>139</v>
      </c>
      <c r="M62" s="181" t="s">
        <v>139</v>
      </c>
      <c r="N62" s="181" t="s">
        <v>139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6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O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54">
        <f t="shared" si="14"/>
        <v>18.715579775827877</v>
      </c>
      <c r="AN62" s="367">
        <f t="shared" si="14"/>
        <v>57.931439672027864</v>
      </c>
      <c r="AO62" s="382">
        <f t="shared" si="14"/>
        <v>51.639460814130615</v>
      </c>
    </row>
    <row r="63" spans="2:41" ht="12.75">
      <c r="B63" s="31" t="s">
        <v>108</v>
      </c>
      <c r="C63" s="175" t="s">
        <v>139</v>
      </c>
      <c r="D63" s="176" t="s">
        <v>139</v>
      </c>
      <c r="E63" s="176" t="s">
        <v>139</v>
      </c>
      <c r="F63" s="176" t="s">
        <v>139</v>
      </c>
      <c r="G63" s="176" t="s">
        <v>139</v>
      </c>
      <c r="H63" s="176" t="s">
        <v>139</v>
      </c>
      <c r="I63" s="176" t="s">
        <v>139</v>
      </c>
      <c r="J63" s="176" t="s">
        <v>139</v>
      </c>
      <c r="K63" s="176" t="s">
        <v>139</v>
      </c>
      <c r="L63" s="176" t="s">
        <v>139</v>
      </c>
      <c r="M63" s="176" t="s">
        <v>139</v>
      </c>
      <c r="N63" s="178" t="s">
        <v>139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52"/>
      <c r="AN63" s="368"/>
      <c r="AO63" s="378"/>
    </row>
    <row r="64" spans="2:41" ht="12.75">
      <c r="B64" s="21" t="s">
        <v>107</v>
      </c>
      <c r="C64" s="175" t="s">
        <v>139</v>
      </c>
      <c r="D64" s="176" t="s">
        <v>139</v>
      </c>
      <c r="E64" s="176" t="s">
        <v>139</v>
      </c>
      <c r="F64" s="176" t="s">
        <v>139</v>
      </c>
      <c r="G64" s="176" t="s">
        <v>139</v>
      </c>
      <c r="H64" s="176" t="s">
        <v>139</v>
      </c>
      <c r="I64" s="176" t="s">
        <v>139</v>
      </c>
      <c r="J64" s="176" t="s">
        <v>139</v>
      </c>
      <c r="K64" s="176" t="s">
        <v>139</v>
      </c>
      <c r="L64" s="176" t="s">
        <v>139</v>
      </c>
      <c r="M64" s="176" t="s">
        <v>139</v>
      </c>
      <c r="N64" s="178" t="s">
        <v>139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O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64">
        <f t="shared" si="18"/>
        <v>32.573479039248895</v>
      </c>
      <c r="AO64" s="380">
        <f t="shared" si="18"/>
        <v>23.793941686077119</v>
      </c>
    </row>
    <row r="65" spans="2:41" ht="12.75">
      <c r="B65" s="21" t="s">
        <v>106</v>
      </c>
      <c r="C65" s="175" t="s">
        <v>139</v>
      </c>
      <c r="D65" s="176" t="s">
        <v>139</v>
      </c>
      <c r="E65" s="176" t="s">
        <v>139</v>
      </c>
      <c r="F65" s="176" t="s">
        <v>139</v>
      </c>
      <c r="G65" s="176" t="s">
        <v>139</v>
      </c>
      <c r="H65" s="176" t="s">
        <v>139</v>
      </c>
      <c r="I65" s="176" t="s">
        <v>139</v>
      </c>
      <c r="J65" s="176" t="s">
        <v>139</v>
      </c>
      <c r="K65" s="176" t="s">
        <v>139</v>
      </c>
      <c r="L65" s="176" t="s">
        <v>139</v>
      </c>
      <c r="M65" s="176" t="s">
        <v>139</v>
      </c>
      <c r="N65" s="178" t="s">
        <v>139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64">
        <f t="shared" si="18"/>
        <v>0.16018286845817897</v>
      </c>
      <c r="AO65" s="380">
        <f t="shared" si="18"/>
        <v>-6.9087125256231019</v>
      </c>
    </row>
    <row r="66" spans="2:41" ht="25.5">
      <c r="B66" s="21" t="s">
        <v>105</v>
      </c>
      <c r="C66" s="175" t="s">
        <v>139</v>
      </c>
      <c r="D66" s="176" t="s">
        <v>139</v>
      </c>
      <c r="E66" s="176" t="s">
        <v>139</v>
      </c>
      <c r="F66" s="176" t="s">
        <v>139</v>
      </c>
      <c r="G66" s="176" t="s">
        <v>139</v>
      </c>
      <c r="H66" s="176" t="s">
        <v>139</v>
      </c>
      <c r="I66" s="176" t="s">
        <v>139</v>
      </c>
      <c r="J66" s="176" t="s">
        <v>139</v>
      </c>
      <c r="K66" s="176" t="s">
        <v>139</v>
      </c>
      <c r="L66" s="176" t="s">
        <v>139</v>
      </c>
      <c r="M66" s="176" t="s">
        <v>139</v>
      </c>
      <c r="N66" s="178" t="s">
        <v>139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64">
        <f t="shared" si="18"/>
        <v>35.46437759558134</v>
      </c>
      <c r="AO66" s="380">
        <f t="shared" si="18"/>
        <v>39.609786369267653</v>
      </c>
    </row>
    <row r="67" spans="2:41" ht="12.75">
      <c r="B67" s="21" t="s">
        <v>260</v>
      </c>
      <c r="C67" s="175" t="s">
        <v>139</v>
      </c>
      <c r="D67" s="176" t="s">
        <v>139</v>
      </c>
      <c r="E67" s="176" t="s">
        <v>139</v>
      </c>
      <c r="F67" s="176" t="s">
        <v>139</v>
      </c>
      <c r="G67" s="176" t="s">
        <v>139</v>
      </c>
      <c r="H67" s="176" t="s">
        <v>139</v>
      </c>
      <c r="I67" s="176" t="s">
        <v>139</v>
      </c>
      <c r="J67" s="176" t="s">
        <v>139</v>
      </c>
      <c r="K67" s="176" t="s">
        <v>139</v>
      </c>
      <c r="L67" s="176" t="s">
        <v>139</v>
      </c>
      <c r="M67" s="176" t="s">
        <v>139</v>
      </c>
      <c r="N67" s="178" t="s">
        <v>139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64">
        <f t="shared" si="18"/>
        <v>-1.6737424286098985</v>
      </c>
      <c r="AO67" s="380">
        <f t="shared" si="18"/>
        <v>21.021186415950098</v>
      </c>
    </row>
    <row r="68" spans="2:41" ht="25.5">
      <c r="B68" s="21" t="s">
        <v>261</v>
      </c>
      <c r="C68" s="175" t="s">
        <v>139</v>
      </c>
      <c r="D68" s="176" t="s">
        <v>139</v>
      </c>
      <c r="E68" s="176" t="s">
        <v>139</v>
      </c>
      <c r="F68" s="176" t="s">
        <v>139</v>
      </c>
      <c r="G68" s="176" t="s">
        <v>139</v>
      </c>
      <c r="H68" s="176" t="s">
        <v>139</v>
      </c>
      <c r="I68" s="176" t="s">
        <v>139</v>
      </c>
      <c r="J68" s="176" t="s">
        <v>139</v>
      </c>
      <c r="K68" s="176" t="s">
        <v>139</v>
      </c>
      <c r="L68" s="176" t="s">
        <v>139</v>
      </c>
      <c r="M68" s="176" t="s">
        <v>139</v>
      </c>
      <c r="N68" s="178" t="s">
        <v>139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64">
        <f t="shared" si="18"/>
        <v>47.384566080527094</v>
      </c>
      <c r="AO68" s="380">
        <f t="shared" si="18"/>
        <v>8.9478044304208737</v>
      </c>
    </row>
    <row r="69" spans="2:41" ht="22.5" customHeight="1">
      <c r="B69" s="21" t="s">
        <v>262</v>
      </c>
      <c r="C69" s="175" t="s">
        <v>139</v>
      </c>
      <c r="D69" s="176" t="s">
        <v>139</v>
      </c>
      <c r="E69" s="176" t="s">
        <v>139</v>
      </c>
      <c r="F69" s="176" t="s">
        <v>139</v>
      </c>
      <c r="G69" s="176" t="s">
        <v>139</v>
      </c>
      <c r="H69" s="176" t="s">
        <v>139</v>
      </c>
      <c r="I69" s="176" t="s">
        <v>139</v>
      </c>
      <c r="J69" s="176" t="s">
        <v>139</v>
      </c>
      <c r="K69" s="176" t="s">
        <v>139</v>
      </c>
      <c r="L69" s="176" t="s">
        <v>139</v>
      </c>
      <c r="M69" s="176" t="s">
        <v>139</v>
      </c>
      <c r="N69" s="178" t="s">
        <v>139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64">
        <f t="shared" si="18"/>
        <v>779.49130893541394</v>
      </c>
      <c r="AO69" s="380">
        <f t="shared" si="18"/>
        <v>87.414420604381888</v>
      </c>
    </row>
    <row r="70" spans="2:41" ht="12.75">
      <c r="B70" s="21" t="s">
        <v>104</v>
      </c>
      <c r="C70" s="175" t="s">
        <v>139</v>
      </c>
      <c r="D70" s="176" t="s">
        <v>139</v>
      </c>
      <c r="E70" s="176" t="s">
        <v>139</v>
      </c>
      <c r="F70" s="176" t="s">
        <v>139</v>
      </c>
      <c r="G70" s="176" t="s">
        <v>139</v>
      </c>
      <c r="H70" s="176" t="s">
        <v>139</v>
      </c>
      <c r="I70" s="176" t="s">
        <v>139</v>
      </c>
      <c r="J70" s="176" t="s">
        <v>139</v>
      </c>
      <c r="K70" s="176" t="s">
        <v>139</v>
      </c>
      <c r="L70" s="176" t="s">
        <v>139</v>
      </c>
      <c r="M70" s="176" t="s">
        <v>139</v>
      </c>
      <c r="N70" s="178" t="s">
        <v>139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64">
        <f t="shared" si="18"/>
        <v>33.031098169539973</v>
      </c>
      <c r="AO70" s="380">
        <f t="shared" si="18"/>
        <v>29.392979175673219</v>
      </c>
    </row>
    <row r="71" spans="2:41" ht="12.75">
      <c r="B71" s="21" t="s">
        <v>263</v>
      </c>
      <c r="C71" s="175" t="s">
        <v>139</v>
      </c>
      <c r="D71" s="176" t="s">
        <v>139</v>
      </c>
      <c r="E71" s="176" t="s">
        <v>139</v>
      </c>
      <c r="F71" s="176" t="s">
        <v>139</v>
      </c>
      <c r="G71" s="176" t="s">
        <v>139</v>
      </c>
      <c r="H71" s="176" t="s">
        <v>139</v>
      </c>
      <c r="I71" s="176" t="s">
        <v>139</v>
      </c>
      <c r="J71" s="176" t="s">
        <v>139</v>
      </c>
      <c r="K71" s="176" t="s">
        <v>139</v>
      </c>
      <c r="L71" s="176" t="s">
        <v>139</v>
      </c>
      <c r="M71" s="176" t="s">
        <v>139</v>
      </c>
      <c r="N71" s="178" t="s">
        <v>139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64">
        <f t="shared" si="18"/>
        <v>17.996745611546473</v>
      </c>
      <c r="AO71" s="380">
        <f t="shared" si="18"/>
        <v>42.391050285212714</v>
      </c>
    </row>
    <row r="72" spans="2:41" ht="12.75">
      <c r="B72" s="21" t="s">
        <v>103</v>
      </c>
      <c r="C72" s="175" t="s">
        <v>139</v>
      </c>
      <c r="D72" s="176" t="s">
        <v>139</v>
      </c>
      <c r="E72" s="176" t="s">
        <v>139</v>
      </c>
      <c r="F72" s="176" t="s">
        <v>139</v>
      </c>
      <c r="G72" s="176" t="s">
        <v>139</v>
      </c>
      <c r="H72" s="176" t="s">
        <v>139</v>
      </c>
      <c r="I72" s="176" t="s">
        <v>139</v>
      </c>
      <c r="J72" s="176" t="s">
        <v>139</v>
      </c>
      <c r="K72" s="176" t="s">
        <v>139</v>
      </c>
      <c r="L72" s="176" t="s">
        <v>139</v>
      </c>
      <c r="M72" s="176" t="s">
        <v>139</v>
      </c>
      <c r="N72" s="178" t="s">
        <v>139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64">
        <f t="shared" si="18"/>
        <v>24.913324780658414</v>
      </c>
      <c r="AO72" s="380">
        <f t="shared" si="18"/>
        <v>39.602135108064175</v>
      </c>
    </row>
    <row r="73" spans="2:41" ht="25.5">
      <c r="B73" s="21" t="s">
        <v>102</v>
      </c>
      <c r="C73" s="175" t="s">
        <v>139</v>
      </c>
      <c r="D73" s="176" t="s">
        <v>139</v>
      </c>
      <c r="E73" s="176" t="s">
        <v>139</v>
      </c>
      <c r="F73" s="176" t="s">
        <v>139</v>
      </c>
      <c r="G73" s="176" t="s">
        <v>139</v>
      </c>
      <c r="H73" s="176" t="s">
        <v>139</v>
      </c>
      <c r="I73" s="176" t="s">
        <v>139</v>
      </c>
      <c r="J73" s="176" t="s">
        <v>139</v>
      </c>
      <c r="K73" s="176" t="s">
        <v>139</v>
      </c>
      <c r="L73" s="176" t="s">
        <v>139</v>
      </c>
      <c r="M73" s="176" t="s">
        <v>139</v>
      </c>
      <c r="N73" s="178" t="s">
        <v>139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64">
        <f t="shared" si="18"/>
        <v>10.966180562362553</v>
      </c>
      <c r="AO73" s="380">
        <f t="shared" si="18"/>
        <v>18.370083156092591</v>
      </c>
    </row>
    <row r="74" spans="2:41" ht="12.75">
      <c r="B74" s="21" t="s">
        <v>264</v>
      </c>
      <c r="C74" s="175" t="s">
        <v>139</v>
      </c>
      <c r="D74" s="176" t="s">
        <v>139</v>
      </c>
      <c r="E74" s="176" t="s">
        <v>139</v>
      </c>
      <c r="F74" s="176" t="s">
        <v>139</v>
      </c>
      <c r="G74" s="176" t="s">
        <v>139</v>
      </c>
      <c r="H74" s="176" t="s">
        <v>139</v>
      </c>
      <c r="I74" s="176" t="s">
        <v>139</v>
      </c>
      <c r="J74" s="176" t="s">
        <v>139</v>
      </c>
      <c r="K74" s="176" t="s">
        <v>139</v>
      </c>
      <c r="L74" s="176" t="s">
        <v>139</v>
      </c>
      <c r="M74" s="176" t="s">
        <v>139</v>
      </c>
      <c r="N74" s="178" t="s">
        <v>139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64">
        <f t="shared" si="18"/>
        <v>102.56375365803194</v>
      </c>
      <c r="AO74" s="380">
        <f t="shared" si="18"/>
        <v>103.41669340787908</v>
      </c>
    </row>
    <row r="75" spans="2:41" ht="12.75">
      <c r="B75" s="21"/>
      <c r="C75" s="175" t="s">
        <v>139</v>
      </c>
      <c r="D75" s="176" t="s">
        <v>139</v>
      </c>
      <c r="E75" s="176" t="s">
        <v>139</v>
      </c>
      <c r="F75" s="176" t="s">
        <v>139</v>
      </c>
      <c r="G75" s="176" t="s">
        <v>139</v>
      </c>
      <c r="H75" s="176" t="s">
        <v>139</v>
      </c>
      <c r="I75" s="176" t="s">
        <v>139</v>
      </c>
      <c r="J75" s="176" t="s">
        <v>139</v>
      </c>
      <c r="K75" s="176" t="s">
        <v>139</v>
      </c>
      <c r="L75" s="176" t="s">
        <v>139</v>
      </c>
      <c r="M75" s="176" t="s">
        <v>139</v>
      </c>
      <c r="N75" s="178" t="s">
        <v>139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52"/>
      <c r="AN75" s="368"/>
      <c r="AO75" s="378"/>
    </row>
    <row r="76" spans="2:41" ht="12.75">
      <c r="B76" s="31" t="s">
        <v>101</v>
      </c>
      <c r="C76" s="175" t="s">
        <v>139</v>
      </c>
      <c r="D76" s="176" t="s">
        <v>139</v>
      </c>
      <c r="E76" s="176" t="s">
        <v>139</v>
      </c>
      <c r="F76" s="176" t="s">
        <v>139</v>
      </c>
      <c r="G76" s="176" t="s">
        <v>139</v>
      </c>
      <c r="H76" s="176" t="s">
        <v>139</v>
      </c>
      <c r="I76" s="176" t="s">
        <v>139</v>
      </c>
      <c r="J76" s="176" t="s">
        <v>139</v>
      </c>
      <c r="K76" s="176" t="s">
        <v>139</v>
      </c>
      <c r="L76" s="176" t="s">
        <v>139</v>
      </c>
      <c r="M76" s="176" t="s">
        <v>139</v>
      </c>
      <c r="N76" s="178" t="s">
        <v>139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52"/>
      <c r="AN76" s="368"/>
      <c r="AO76" s="378"/>
    </row>
    <row r="77" spans="2:41" ht="12.75">
      <c r="B77" s="21" t="s">
        <v>100</v>
      </c>
      <c r="C77" s="175" t="s">
        <v>139</v>
      </c>
      <c r="D77" s="176" t="s">
        <v>139</v>
      </c>
      <c r="E77" s="176" t="s">
        <v>139</v>
      </c>
      <c r="F77" s="176" t="s">
        <v>139</v>
      </c>
      <c r="G77" s="176" t="s">
        <v>139</v>
      </c>
      <c r="H77" s="176" t="s">
        <v>139</v>
      </c>
      <c r="I77" s="176" t="s">
        <v>139</v>
      </c>
      <c r="J77" s="176" t="s">
        <v>139</v>
      </c>
      <c r="K77" s="176" t="s">
        <v>139</v>
      </c>
      <c r="L77" s="176" t="s">
        <v>139</v>
      </c>
      <c r="M77" s="176" t="s">
        <v>139</v>
      </c>
      <c r="N77" s="178" t="s">
        <v>139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O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64">
        <f t="shared" si="23"/>
        <v>57.931486080672641</v>
      </c>
      <c r="AO77" s="380">
        <f t="shared" si="23"/>
        <v>52.175197027539298</v>
      </c>
    </row>
    <row r="78" spans="2:41" ht="25.5">
      <c r="B78" s="33" t="s">
        <v>99</v>
      </c>
      <c r="C78" s="175" t="s">
        <v>139</v>
      </c>
      <c r="D78" s="176" t="s">
        <v>139</v>
      </c>
      <c r="E78" s="176" t="s">
        <v>139</v>
      </c>
      <c r="F78" s="176" t="s">
        <v>139</v>
      </c>
      <c r="G78" s="176" t="s">
        <v>139</v>
      </c>
      <c r="H78" s="176" t="s">
        <v>139</v>
      </c>
      <c r="I78" s="176" t="s">
        <v>139</v>
      </c>
      <c r="J78" s="176" t="s">
        <v>139</v>
      </c>
      <c r="K78" s="176" t="s">
        <v>139</v>
      </c>
      <c r="L78" s="176" t="s">
        <v>139</v>
      </c>
      <c r="M78" s="176" t="s">
        <v>139</v>
      </c>
      <c r="N78" s="178" t="s">
        <v>139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64">
        <f t="shared" si="23"/>
        <v>26.20515070381073</v>
      </c>
      <c r="AO78" s="380">
        <f t="shared" si="23"/>
        <v>16.012369009955336</v>
      </c>
    </row>
    <row r="79" spans="2:41" ht="12.75">
      <c r="B79" s="21" t="s">
        <v>98</v>
      </c>
      <c r="C79" s="175" t="s">
        <v>139</v>
      </c>
      <c r="D79" s="176" t="s">
        <v>139</v>
      </c>
      <c r="E79" s="176" t="s">
        <v>139</v>
      </c>
      <c r="F79" s="176" t="s">
        <v>139</v>
      </c>
      <c r="G79" s="176" t="s">
        <v>139</v>
      </c>
      <c r="H79" s="176" t="s">
        <v>139</v>
      </c>
      <c r="I79" s="176" t="s">
        <v>139</v>
      </c>
      <c r="J79" s="176" t="s">
        <v>139</v>
      </c>
      <c r="K79" s="176" t="s">
        <v>139</v>
      </c>
      <c r="L79" s="176" t="s">
        <v>139</v>
      </c>
      <c r="M79" s="176" t="s">
        <v>139</v>
      </c>
      <c r="N79" s="178" t="s">
        <v>139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64">
        <f t="shared" si="23"/>
        <v>57.881856976098931</v>
      </c>
      <c r="AO79" s="380">
        <f t="shared" si="23"/>
        <v>-53.495365810025483</v>
      </c>
    </row>
    <row r="80" spans="2:41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8"/>
      <c r="AK80" s="228"/>
      <c r="AL80" s="212"/>
      <c r="AM80" s="255"/>
      <c r="AN80" s="391"/>
      <c r="AO80" s="388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O3"/>
    <mergeCell ref="AN49:AO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H3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Березень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showGridLines="0" topLeftCell="G1" zoomScale="80" zoomScaleNormal="80" zoomScalePageLayoutView="80" workbookViewId="0">
      <selection activeCell="AA3" sqref="AA3"/>
    </sheetView>
  </sheetViews>
  <sheetFormatPr defaultColWidth="9.28515625" defaultRowHeight="12.75"/>
  <cols>
    <col min="1" max="1" width="82.42578125" style="22" customWidth="1"/>
    <col min="2" max="15" width="11.5703125" style="22" customWidth="1"/>
    <col min="16" max="16" width="13.7109375" style="22" customWidth="1"/>
    <col min="17" max="17" width="18.28515625" style="22" customWidth="1"/>
    <col min="18" max="18" width="13.42578125" style="22" customWidth="1"/>
    <col min="19" max="19" width="13.7109375" style="22" customWidth="1"/>
    <col min="20" max="16384" width="9.28515625" style="22"/>
  </cols>
  <sheetData>
    <row r="1" spans="1:20" ht="15.75">
      <c r="A1" s="489" t="s">
        <v>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90"/>
      <c r="S1" s="490"/>
    </row>
    <row r="2" spans="1:20" ht="27.75" customHeight="1">
      <c r="A2" s="491" t="s">
        <v>59</v>
      </c>
      <c r="B2" s="493" t="s">
        <v>168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88"/>
      <c r="N2" s="487" t="s">
        <v>292</v>
      </c>
      <c r="O2" s="488"/>
      <c r="P2" s="487" t="s">
        <v>60</v>
      </c>
      <c r="Q2" s="488"/>
      <c r="R2" s="487" t="s">
        <v>89</v>
      </c>
      <c r="S2" s="488"/>
    </row>
    <row r="3" spans="1:20" ht="69.75" customHeight="1">
      <c r="A3" s="492"/>
      <c r="B3" s="136" t="s">
        <v>85</v>
      </c>
      <c r="C3" s="137" t="s">
        <v>84</v>
      </c>
      <c r="D3" s="136" t="s">
        <v>117</v>
      </c>
      <c r="E3" s="137" t="s">
        <v>121</v>
      </c>
      <c r="F3" s="162" t="s">
        <v>122</v>
      </c>
      <c r="G3" s="162" t="s">
        <v>124</v>
      </c>
      <c r="H3" s="162" t="s">
        <v>127</v>
      </c>
      <c r="I3" s="222" t="s">
        <v>128</v>
      </c>
      <c r="J3" s="137" t="s">
        <v>131</v>
      </c>
      <c r="K3" s="137" t="s">
        <v>133</v>
      </c>
      <c r="L3" s="162" t="s">
        <v>137</v>
      </c>
      <c r="M3" s="234" t="s">
        <v>140</v>
      </c>
      <c r="N3" s="244" t="s">
        <v>85</v>
      </c>
      <c r="O3" s="342" t="s">
        <v>84</v>
      </c>
      <c r="P3" s="138" t="s">
        <v>61</v>
      </c>
      <c r="Q3" s="139" t="s">
        <v>62</v>
      </c>
      <c r="R3" s="138" t="s">
        <v>61</v>
      </c>
      <c r="S3" s="139" t="s">
        <v>62</v>
      </c>
    </row>
    <row r="4" spans="1:20">
      <c r="A4" s="10" t="s">
        <v>63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5">
        <v>381575.48956979002</v>
      </c>
      <c r="N4" s="12">
        <v>362001.74882241001</v>
      </c>
      <c r="O4" s="343">
        <v>361483.24657110998</v>
      </c>
      <c r="P4" s="43">
        <v>-518.50225130002946</v>
      </c>
      <c r="Q4" s="44">
        <v>32973.743973670003</v>
      </c>
      <c r="R4" s="45">
        <v>-0.14323197415114786</v>
      </c>
      <c r="S4" s="46">
        <v>10.037379044732386</v>
      </c>
    </row>
    <row r="5" spans="1:20">
      <c r="A5" s="13" t="s">
        <v>64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344">
        <v>1059983.61299174</v>
      </c>
      <c r="P5" s="47">
        <v>-6021.4454783599358</v>
      </c>
      <c r="Q5" s="48">
        <v>44475.92103473004</v>
      </c>
      <c r="R5" s="49">
        <v>-0.56486087289320253</v>
      </c>
      <c r="S5" s="50">
        <v>4.3796734763297929</v>
      </c>
      <c r="T5" s="89"/>
    </row>
    <row r="6" spans="1:20">
      <c r="A6" s="16" t="s">
        <v>186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345">
        <v>291614.99052465998</v>
      </c>
      <c r="P6" s="51">
        <v>-3138.2186518100207</v>
      </c>
      <c r="Q6" s="52">
        <v>22327.398594959988</v>
      </c>
      <c r="R6" s="53">
        <v>-1.0646936332188162</v>
      </c>
      <c r="S6" s="54">
        <v>8.2912838408049527</v>
      </c>
    </row>
    <row r="7" spans="1:20">
      <c r="A7" s="10" t="s">
        <v>65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344">
        <v>48724.637299920003</v>
      </c>
      <c r="P7" s="47">
        <v>3376.8084623000032</v>
      </c>
      <c r="Q7" s="48">
        <v>9315.0723526300426</v>
      </c>
      <c r="R7" s="49">
        <v>7.4464611622125698</v>
      </c>
      <c r="S7" s="50">
        <v>23.636577478307341</v>
      </c>
    </row>
    <row r="8" spans="1:20">
      <c r="A8" s="13" t="s">
        <v>295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344">
        <v>782723.9737338</v>
      </c>
      <c r="P8" s="47">
        <v>2648.8481794301188</v>
      </c>
      <c r="Q8" s="48">
        <v>27442.429076819913</v>
      </c>
      <c r="R8" s="49">
        <v>0.3395632154720607</v>
      </c>
      <c r="S8" s="50">
        <v>3.6334038969909166</v>
      </c>
    </row>
    <row r="9" spans="1:20">
      <c r="A9" s="19" t="s">
        <v>66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345">
        <v>424864.82689961995</v>
      </c>
      <c r="P9" s="51">
        <v>4822.3074216299574</v>
      </c>
      <c r="Q9" s="52">
        <v>35694.762082409929</v>
      </c>
      <c r="R9" s="53">
        <v>1.1480522085294931</v>
      </c>
      <c r="S9" s="54">
        <v>9.1720215169107213</v>
      </c>
    </row>
    <row r="10" spans="1:20">
      <c r="A10" s="19" t="s">
        <v>67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345">
        <v>357859.14683417999</v>
      </c>
      <c r="P10" s="51">
        <v>-2173.4592422000715</v>
      </c>
      <c r="Q10" s="52">
        <v>-8252.3330055900151</v>
      </c>
      <c r="R10" s="53">
        <v>-0.6036840012593081</v>
      </c>
      <c r="S10" s="54">
        <v>-2.2540492336382556</v>
      </c>
    </row>
    <row r="11" spans="1:20">
      <c r="A11" s="19" t="s">
        <v>68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345">
        <v>13227.747672633126</v>
      </c>
      <c r="P11" s="51">
        <v>-48.262804891961423</v>
      </c>
      <c r="Q11" s="52">
        <v>-304.67694947791097</v>
      </c>
      <c r="R11" s="53">
        <v>-0.36353394699156771</v>
      </c>
      <c r="S11" s="54">
        <v>-2.251458685238783</v>
      </c>
    </row>
    <row r="12" spans="1:20">
      <c r="A12" s="16" t="s">
        <v>171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345"/>
      <c r="P12" s="51"/>
      <c r="Q12" s="52"/>
      <c r="R12" s="53"/>
      <c r="S12" s="54"/>
    </row>
    <row r="13" spans="1:20">
      <c r="A13" s="19" t="s">
        <v>172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345">
        <v>298194.61718082998</v>
      </c>
      <c r="P13" s="51">
        <v>-1494.7292829100043</v>
      </c>
      <c r="Q13" s="52">
        <v>16376.782168509963</v>
      </c>
      <c r="R13" s="53">
        <v>-0.49875956571278079</v>
      </c>
      <c r="S13" s="54">
        <v>5.8111234045191029</v>
      </c>
    </row>
    <row r="14" spans="1:20">
      <c r="A14" s="19" t="s">
        <v>66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345">
        <v>184287.67224168999</v>
      </c>
      <c r="P14" s="51">
        <v>-2107.0017880000232</v>
      </c>
      <c r="Q14" s="52">
        <v>12471.68502689962</v>
      </c>
      <c r="R14" s="53">
        <v>-1.1303980647346168</v>
      </c>
      <c r="S14" s="54">
        <v>7.2587453758354403</v>
      </c>
    </row>
    <row r="15" spans="1:20">
      <c r="A15" s="19" t="s">
        <v>67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345">
        <v>113906.94493914</v>
      </c>
      <c r="P15" s="51">
        <v>612.27250508998986</v>
      </c>
      <c r="Q15" s="52">
        <v>3905.0971416099637</v>
      </c>
      <c r="R15" s="53">
        <v>0.54042479839147006</v>
      </c>
      <c r="S15" s="54">
        <v>3.5500286766070532</v>
      </c>
    </row>
    <row r="16" spans="1:20">
      <c r="A16" s="16" t="s">
        <v>68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345">
        <v>4210.4060749734817</v>
      </c>
      <c r="P16" s="51">
        <v>32.725406897743596</v>
      </c>
      <c r="Q16" s="52">
        <v>144.45404783548065</v>
      </c>
      <c r="R16" s="53">
        <v>0.78333911799000067</v>
      </c>
      <c r="S16" s="54">
        <v>3.552773049739133</v>
      </c>
    </row>
    <row r="17" spans="1:19">
      <c r="A17" s="19" t="s">
        <v>173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345">
        <v>436924.30568922003</v>
      </c>
      <c r="P17" s="51">
        <v>-764.57292710995534</v>
      </c>
      <c r="Q17" s="52">
        <v>7758.5799556900165</v>
      </c>
      <c r="R17" s="53">
        <v>-0.17468411112637749</v>
      </c>
      <c r="S17" s="54">
        <v>1.8078284192963201</v>
      </c>
    </row>
    <row r="18" spans="1:19">
      <c r="A18" s="19" t="s">
        <v>66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345">
        <v>208393.03055172</v>
      </c>
      <c r="P18" s="51">
        <v>2318.416316960007</v>
      </c>
      <c r="Q18" s="52">
        <v>18003.760042909998</v>
      </c>
      <c r="R18" s="53">
        <v>1.1250373198897989</v>
      </c>
      <c r="S18" s="54">
        <v>9.4562892093632556</v>
      </c>
    </row>
    <row r="19" spans="1:19">
      <c r="A19" s="19" t="s">
        <v>67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345">
        <v>228531.27513749999</v>
      </c>
      <c r="P19" s="51">
        <v>-3082.9892440700205</v>
      </c>
      <c r="Q19" s="52">
        <v>-10245.180087219895</v>
      </c>
      <c r="R19" s="53">
        <v>-1.3310878120144531</v>
      </c>
      <c r="S19" s="54">
        <v>-4.2906994651452752</v>
      </c>
    </row>
    <row r="20" spans="1:19">
      <c r="A20" s="19" t="s">
        <v>68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345">
        <v>8447.3292622716781</v>
      </c>
      <c r="P20" s="51">
        <v>-93.323303017516082</v>
      </c>
      <c r="Q20" s="52">
        <v>-378.46440931040343</v>
      </c>
      <c r="R20" s="53">
        <v>-1.0926952279595059</v>
      </c>
      <c r="S20" s="54">
        <v>-4.2881628938257421</v>
      </c>
    </row>
    <row r="21" spans="1:19" s="90" customFormat="1">
      <c r="A21" s="30" t="s">
        <v>185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344">
        <v>974633.95507843001</v>
      </c>
      <c r="P21" s="47">
        <v>-10053.560955269961</v>
      </c>
      <c r="Q21" s="48">
        <v>-70488.543370330008</v>
      </c>
      <c r="R21" s="49">
        <v>-1.0209899883534157</v>
      </c>
      <c r="S21" s="50">
        <v>-6.744524538985031</v>
      </c>
    </row>
    <row r="22" spans="1:19">
      <c r="A22" s="19" t="s">
        <v>66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345">
        <v>503616.43607140001</v>
      </c>
      <c r="P22" s="51">
        <v>1026.3934692299808</v>
      </c>
      <c r="Q22" s="52">
        <v>67709.379515670007</v>
      </c>
      <c r="R22" s="53">
        <v>0.20422081263604674</v>
      </c>
      <c r="S22" s="54">
        <v>15.53298541452115</v>
      </c>
    </row>
    <row r="23" spans="1:19">
      <c r="A23" s="19" t="s">
        <v>67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345">
        <v>471017.51900703</v>
      </c>
      <c r="P23" s="51">
        <v>-11079.954424499942</v>
      </c>
      <c r="Q23" s="52">
        <v>-138197.92288599984</v>
      </c>
      <c r="R23" s="53">
        <v>-2.2982809566774454</v>
      </c>
      <c r="S23" s="54">
        <v>-22.68457320395132</v>
      </c>
    </row>
    <row r="24" spans="1:19">
      <c r="A24" s="19" t="s">
        <v>68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345">
        <v>17410.483834025559</v>
      </c>
      <c r="P24" s="51">
        <v>-366.60357540632322</v>
      </c>
      <c r="Q24" s="52">
        <v>-5107.6902741766207</v>
      </c>
      <c r="R24" s="53">
        <v>-2.0622251945041192</v>
      </c>
      <c r="S24" s="54">
        <v>-22.682524123108895</v>
      </c>
    </row>
    <row r="25" spans="1:19">
      <c r="A25" s="19" t="s">
        <v>171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345"/>
      <c r="P25" s="51"/>
      <c r="Q25" s="52"/>
      <c r="R25" s="53"/>
      <c r="S25" s="54"/>
    </row>
    <row r="26" spans="1:19">
      <c r="A26" s="19" t="s">
        <v>174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345">
        <v>800416.88833807001</v>
      </c>
      <c r="P26" s="51">
        <v>-8176.5507970299805</v>
      </c>
      <c r="Q26" s="52">
        <v>-41555.93741442007</v>
      </c>
      <c r="R26" s="53">
        <v>-1.0112066709044631</v>
      </c>
      <c r="S26" s="54">
        <v>-4.9355437780643996</v>
      </c>
    </row>
    <row r="27" spans="1:19">
      <c r="A27" s="19" t="s">
        <v>66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345">
        <v>415110.48174871004</v>
      </c>
      <c r="P27" s="51">
        <v>441.72496158001013</v>
      </c>
      <c r="Q27" s="52">
        <v>73536.157216530002</v>
      </c>
      <c r="R27" s="53">
        <v>0.1065247753417653</v>
      </c>
      <c r="S27" s="54">
        <v>21.528596248340691</v>
      </c>
    </row>
    <row r="28" spans="1:19">
      <c r="A28" s="19" t="s">
        <v>67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345">
        <v>385306.40658936003</v>
      </c>
      <c r="P28" s="51">
        <v>-8618.2757586099324</v>
      </c>
      <c r="Q28" s="52">
        <v>-115092.09463095001</v>
      </c>
      <c r="R28" s="53">
        <v>-2.187797857001772</v>
      </c>
      <c r="S28" s="54">
        <v>-23.000087800078862</v>
      </c>
    </row>
    <row r="29" spans="1:19">
      <c r="A29" s="19" t="s">
        <v>68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345">
        <v>14242.296076826835</v>
      </c>
      <c r="P29" s="51">
        <v>-283.4666511687301</v>
      </c>
      <c r="Q29" s="52">
        <v>-4253.7232278527154</v>
      </c>
      <c r="R29" s="53">
        <v>-1.951475158150584</v>
      </c>
      <c r="S29" s="54">
        <v>-22.998047081279328</v>
      </c>
    </row>
    <row r="30" spans="1:19">
      <c r="A30" s="19" t="s">
        <v>175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345">
        <v>161936.75162190001</v>
      </c>
      <c r="P30" s="51">
        <v>-1721.0780961900018</v>
      </c>
      <c r="Q30" s="52">
        <v>-22521.048134269979</v>
      </c>
      <c r="R30" s="53">
        <v>-1.0516319928931317</v>
      </c>
      <c r="S30" s="54">
        <v>-12.209322763277008</v>
      </c>
    </row>
    <row r="31" spans="1:19">
      <c r="A31" s="19" t="s">
        <v>69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345">
        <v>78543.429897859998</v>
      </c>
      <c r="P31" s="51">
        <v>675.20752799000184</v>
      </c>
      <c r="Q31" s="52">
        <v>-1456.8399041300145</v>
      </c>
      <c r="R31" s="53">
        <v>0.86711563130694724</v>
      </c>
      <c r="S31" s="54">
        <v>-1.82104373864721</v>
      </c>
    </row>
    <row r="32" spans="1:19" s="91" customFormat="1">
      <c r="A32" s="19" t="s">
        <v>67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345">
        <v>83393.321724039997</v>
      </c>
      <c r="P32" s="51">
        <v>-2396.2856241800037</v>
      </c>
      <c r="Q32" s="52">
        <v>-21064.208230139993</v>
      </c>
      <c r="R32" s="53">
        <v>-2.7932120197886934</v>
      </c>
      <c r="S32" s="54">
        <v>-20.165332493865929</v>
      </c>
    </row>
    <row r="33" spans="1:19" s="91" customFormat="1">
      <c r="A33" s="19" t="s">
        <v>68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345">
        <v>3082.5139642426357</v>
      </c>
      <c r="P33" s="51">
        <v>-80.932087018920811</v>
      </c>
      <c r="Q33" s="52">
        <v>-778.50577470545113</v>
      </c>
      <c r="R33" s="53">
        <v>-2.5583520536614057</v>
      </c>
      <c r="S33" s="54">
        <v>-20.163216645909987</v>
      </c>
    </row>
    <row r="34" spans="1:19" s="90" customFormat="1">
      <c r="A34" s="10" t="s">
        <v>183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344">
        <v>58171</v>
      </c>
      <c r="P34" s="47">
        <v>-2479</v>
      </c>
      <c r="Q34" s="48">
        <v>-11258</v>
      </c>
      <c r="R34" s="49">
        <v>-4.0873866446826002</v>
      </c>
      <c r="S34" s="50">
        <v>-16.215126244076682</v>
      </c>
    </row>
    <row r="35" spans="1:19" s="90" customFormat="1">
      <c r="A35" s="10" t="s">
        <v>182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344">
        <v>73062.97183491</v>
      </c>
      <c r="P35" s="55">
        <v>-829.7479552099976</v>
      </c>
      <c r="Q35" s="56">
        <v>-28170.365915200004</v>
      </c>
      <c r="R35" s="49">
        <v>-1.1229089382103652</v>
      </c>
      <c r="S35" s="157">
        <v>-27.827163009025046</v>
      </c>
    </row>
    <row r="36" spans="1:19" s="90" customFormat="1">
      <c r="A36" s="10" t="s">
        <v>70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346"/>
      <c r="P36" s="60"/>
      <c r="Q36" s="61"/>
      <c r="R36" s="49"/>
      <c r="S36" s="57"/>
    </row>
    <row r="37" spans="1:19">
      <c r="A37" s="19" t="s">
        <v>71</v>
      </c>
      <c r="B37" s="18">
        <v>46.862192281009982</v>
      </c>
      <c r="C37" s="130">
        <v>48.473510630534975</v>
      </c>
      <c r="D37" s="130">
        <v>48.291148921178554</v>
      </c>
      <c r="E37" s="130">
        <v>47.10367654233513</v>
      </c>
      <c r="F37" s="17">
        <v>46.134723172153343</v>
      </c>
      <c r="G37" s="17">
        <v>45.820734916606575</v>
      </c>
      <c r="H37" s="17">
        <v>45.593913121788972</v>
      </c>
      <c r="I37" s="18">
        <v>47.180157850971838</v>
      </c>
      <c r="J37" s="130">
        <v>46.933199302048664</v>
      </c>
      <c r="K37" s="130">
        <v>45.782969297185829</v>
      </c>
      <c r="L37" s="17">
        <v>45.383588585906587</v>
      </c>
      <c r="M37" s="52">
        <v>46.259361094595661</v>
      </c>
      <c r="N37" s="18">
        <v>46.153581146497721</v>
      </c>
      <c r="O37" s="345">
        <v>45.719712036811316</v>
      </c>
      <c r="P37" s="62">
        <v>-0.43386910968640535</v>
      </c>
      <c r="Q37" s="63">
        <v>-2.7537985937236584</v>
      </c>
      <c r="R37" s="53">
        <v>-0.94005513528678808</v>
      </c>
      <c r="S37" s="54">
        <v>-5.6810380719339859</v>
      </c>
    </row>
    <row r="38" spans="1:19">
      <c r="A38" s="19" t="s">
        <v>72</v>
      </c>
      <c r="B38" s="18">
        <v>56.971301322346143</v>
      </c>
      <c r="C38" s="130">
        <v>58.291295307226441</v>
      </c>
      <c r="D38" s="130">
        <v>57.424798873236817</v>
      </c>
      <c r="E38" s="130">
        <v>56.692343954953827</v>
      </c>
      <c r="F38" s="17">
        <v>56.440641298992652</v>
      </c>
      <c r="G38" s="17">
        <v>55.633220739921484</v>
      </c>
      <c r="H38" s="17">
        <v>55.179776541510286</v>
      </c>
      <c r="I38" s="18">
        <v>54.184487509638146</v>
      </c>
      <c r="J38" s="130">
        <v>53.767579626286079</v>
      </c>
      <c r="K38" s="130">
        <v>51.177259821301149</v>
      </c>
      <c r="L38" s="17">
        <v>48.074493535308541</v>
      </c>
      <c r="M38" s="52">
        <v>49.433490555043392</v>
      </c>
      <c r="N38" s="18">
        <v>48.959437951788821</v>
      </c>
      <c r="O38" s="345">
        <v>48.327632805397862</v>
      </c>
      <c r="P38" s="62">
        <v>-0.63180514639095975</v>
      </c>
      <c r="Q38" s="63">
        <v>-9.9636625018285798</v>
      </c>
      <c r="R38" s="53">
        <v>-1.290466502113663</v>
      </c>
      <c r="S38" s="54">
        <v>-17.092882306551481</v>
      </c>
    </row>
    <row r="39" spans="1:19" s="90" customFormat="1">
      <c r="A39" s="10" t="s">
        <v>184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344">
        <v>15460.302743823</v>
      </c>
      <c r="P39" s="64">
        <v>15.32094596800016</v>
      </c>
      <c r="Q39" s="65">
        <v>1970.8069438229995</v>
      </c>
      <c r="R39" s="49">
        <v>9.9196918251642785E-2</v>
      </c>
      <c r="S39" s="50">
        <v>14.609937784501925</v>
      </c>
    </row>
    <row r="40" spans="1:19" s="90" customFormat="1">
      <c r="A40" s="10" t="s">
        <v>187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344">
        <v>80.899999999999991</v>
      </c>
      <c r="P40" s="64">
        <v>158.90199999999999</v>
      </c>
      <c r="Q40" s="65">
        <v>239.7</v>
      </c>
      <c r="R40" s="49">
        <v>-203.71528935155513</v>
      </c>
      <c r="S40" s="50">
        <v>-150.94458438287154</v>
      </c>
    </row>
    <row r="41" spans="1:19">
      <c r="A41" s="92" t="s">
        <v>74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345">
        <v>133.6</v>
      </c>
      <c r="P41" s="62">
        <v>-24.198000000000008</v>
      </c>
      <c r="Q41" s="63">
        <v>111.39999999999999</v>
      </c>
      <c r="R41" s="53">
        <v>-15.334795117808852</v>
      </c>
      <c r="S41" s="54">
        <v>501.80180180180167</v>
      </c>
    </row>
    <row r="42" spans="1:19">
      <c r="A42" s="19" t="s">
        <v>73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345">
        <v>52.7</v>
      </c>
      <c r="P42" s="62">
        <v>-183.09999999999997</v>
      </c>
      <c r="Q42" s="63">
        <v>-128.30000000000001</v>
      </c>
      <c r="R42" s="53">
        <v>-77.65055131467345</v>
      </c>
      <c r="S42" s="54">
        <v>-70.88397790055248</v>
      </c>
    </row>
    <row r="43" spans="1:19" s="90" customFormat="1">
      <c r="A43" s="10" t="s">
        <v>176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344">
        <v>-85.975805898708643</v>
      </c>
      <c r="P43" s="64">
        <v>-32.623801579312897</v>
      </c>
      <c r="Q43" s="65">
        <v>60.6153675042884</v>
      </c>
      <c r="R43" s="49">
        <v>61.148221131502531</v>
      </c>
      <c r="S43" s="50">
        <v>-41.349943586063908</v>
      </c>
    </row>
    <row r="44" spans="1:19">
      <c r="A44" s="19" t="s">
        <v>73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345">
        <v>186.77041125253351</v>
      </c>
      <c r="P44" s="66">
        <v>42.337562711502471</v>
      </c>
      <c r="Q44" s="247">
        <v>147.45151581012018</v>
      </c>
      <c r="R44" s="67">
        <v>29.312973564649347</v>
      </c>
      <c r="S44" s="68">
        <v>375.01438977622985</v>
      </c>
    </row>
    <row r="45" spans="1:19">
      <c r="A45" s="19" t="s">
        <v>74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345">
        <v>272.74621715124215</v>
      </c>
      <c r="P45" s="69">
        <v>74.961364290815368</v>
      </c>
      <c r="Q45" s="70">
        <v>86.836148305831784</v>
      </c>
      <c r="R45" s="67">
        <v>37.900457596575542</v>
      </c>
      <c r="S45" s="68">
        <v>46.708684927677901</v>
      </c>
    </row>
    <row r="46" spans="1:19" s="90" customFormat="1">
      <c r="A46" s="10" t="s">
        <v>75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6">
        <v>14</v>
      </c>
      <c r="N46" s="72">
        <v>14</v>
      </c>
      <c r="O46" s="347">
        <v>14</v>
      </c>
      <c r="P46" s="55">
        <v>0</v>
      </c>
      <c r="Q46" s="241">
        <v>-8</v>
      </c>
      <c r="R46" s="239">
        <v>0</v>
      </c>
      <c r="S46" s="240">
        <v>-36.363636363636367</v>
      </c>
    </row>
    <row r="47" spans="1:19" s="90" customFormat="1" ht="27.75" customHeight="1">
      <c r="A47" s="30" t="s">
        <v>180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6">
        <v>14.007688641797449</v>
      </c>
      <c r="N47" s="72">
        <v>13.635697411894835</v>
      </c>
      <c r="O47" s="347">
        <v>13.734465827276154</v>
      </c>
      <c r="P47" s="73"/>
      <c r="Q47" s="74"/>
      <c r="R47" s="75"/>
      <c r="S47" s="76"/>
    </row>
    <row r="48" spans="1:19">
      <c r="A48" s="93" t="s">
        <v>177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7">
        <v>16.08104009895764</v>
      </c>
      <c r="N48" s="78">
        <v>15.94521861603218</v>
      </c>
      <c r="O48" s="348">
        <v>15.496308667829796</v>
      </c>
      <c r="P48" s="79"/>
      <c r="Q48" s="80"/>
      <c r="R48" s="81"/>
      <c r="S48" s="82"/>
    </row>
    <row r="49" spans="1:19">
      <c r="A49" s="93" t="s">
        <v>178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7">
        <v>7.6359158409190293</v>
      </c>
      <c r="N49" s="78">
        <v>7.8510194396973265</v>
      </c>
      <c r="O49" s="348">
        <v>7.7999759484153559</v>
      </c>
      <c r="P49" s="79"/>
      <c r="Q49" s="80"/>
      <c r="R49" s="81"/>
      <c r="S49" s="82"/>
    </row>
    <row r="50" spans="1:19">
      <c r="A50" s="94" t="s">
        <v>171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7"/>
      <c r="N50" s="78"/>
      <c r="O50" s="348"/>
      <c r="P50" s="79"/>
      <c r="Q50" s="80"/>
      <c r="R50" s="81"/>
      <c r="S50" s="82"/>
    </row>
    <row r="51" spans="1:19">
      <c r="A51" s="94" t="s">
        <v>188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7">
        <v>13.195724924059965</v>
      </c>
      <c r="N51" s="78">
        <v>12.685643147296625</v>
      </c>
      <c r="O51" s="348">
        <v>12.800708095146049</v>
      </c>
      <c r="P51" s="79"/>
      <c r="Q51" s="80"/>
      <c r="R51" s="81"/>
      <c r="S51" s="82"/>
    </row>
    <row r="52" spans="1:19">
      <c r="A52" s="93" t="s">
        <v>177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7">
        <v>15.121370733667218</v>
      </c>
      <c r="N52" s="78">
        <v>14.791868181061163</v>
      </c>
      <c r="O52" s="348">
        <v>14.419738925032865</v>
      </c>
      <c r="P52" s="79"/>
      <c r="Q52" s="80"/>
      <c r="R52" s="81"/>
      <c r="S52" s="82"/>
    </row>
    <row r="53" spans="1:19">
      <c r="A53" s="93" t="s">
        <v>178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7">
        <v>7.6788707037007171</v>
      </c>
      <c r="N53" s="78">
        <v>7.853294147298536</v>
      </c>
      <c r="O53" s="348">
        <v>7.7989581834512958</v>
      </c>
      <c r="P53" s="79"/>
      <c r="Q53" s="80"/>
      <c r="R53" s="81"/>
      <c r="S53" s="82"/>
    </row>
    <row r="54" spans="1:19">
      <c r="A54" s="94" t="s">
        <v>189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7">
        <v>29.479666565629277</v>
      </c>
      <c r="N54" s="78">
        <v>29.710066581002611</v>
      </c>
      <c r="O54" s="348">
        <v>30.147942240368447</v>
      </c>
      <c r="P54" s="79"/>
      <c r="Q54" s="80"/>
      <c r="R54" s="81"/>
      <c r="S54" s="82"/>
    </row>
    <row r="55" spans="1:19">
      <c r="A55" s="93" t="s">
        <v>177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7">
        <v>29.511144253487451</v>
      </c>
      <c r="N55" s="78">
        <v>29.754803513155785</v>
      </c>
      <c r="O55" s="348">
        <v>30.189711317020539</v>
      </c>
      <c r="P55" s="79"/>
      <c r="Q55" s="80"/>
      <c r="R55" s="81"/>
      <c r="S55" s="82"/>
    </row>
    <row r="56" spans="1:19">
      <c r="A56" s="93" t="s">
        <v>178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7">
        <v>10.335127443950007</v>
      </c>
      <c r="N56" s="78">
        <v>9.1568582200640112</v>
      </c>
      <c r="O56" s="348">
        <v>6.8769339181299936</v>
      </c>
      <c r="P56" s="79"/>
      <c r="Q56" s="80"/>
      <c r="R56" s="81"/>
      <c r="S56" s="82"/>
    </row>
    <row r="57" spans="1:19" s="90" customFormat="1" ht="25.5">
      <c r="A57" s="30" t="s">
        <v>181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6">
        <v>9.1570452438282519</v>
      </c>
      <c r="N57" s="72">
        <v>8.8888341258564356</v>
      </c>
      <c r="O57" s="347">
        <v>8.8112361530047068</v>
      </c>
      <c r="P57" s="73"/>
      <c r="Q57" s="74"/>
      <c r="R57" s="75"/>
      <c r="S57" s="76"/>
    </row>
    <row r="58" spans="1:19">
      <c r="A58" s="95" t="s">
        <v>177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7">
        <v>9.9870770302809024</v>
      </c>
      <c r="N58" s="78">
        <v>9.6311953543269055</v>
      </c>
      <c r="O58" s="348">
        <v>9.5390137883523742</v>
      </c>
      <c r="P58" s="79"/>
      <c r="Q58" s="80"/>
      <c r="R58" s="81"/>
      <c r="S58" s="82"/>
    </row>
    <row r="59" spans="1:19">
      <c r="A59" s="96" t="s">
        <v>178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7">
        <v>4.6255805021352465</v>
      </c>
      <c r="N59" s="78">
        <v>4.490583821851974</v>
      </c>
      <c r="O59" s="348">
        <v>4.1175438640269819</v>
      </c>
      <c r="P59" s="79"/>
      <c r="Q59" s="80"/>
      <c r="R59" s="81"/>
      <c r="S59" s="82"/>
    </row>
    <row r="60" spans="1:19">
      <c r="A60" s="94" t="s">
        <v>171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7"/>
      <c r="N60" s="78"/>
      <c r="O60" s="348"/>
      <c r="P60" s="79"/>
      <c r="Q60" s="80"/>
      <c r="R60" s="81"/>
      <c r="S60" s="82"/>
    </row>
    <row r="61" spans="1:19">
      <c r="A61" s="94" t="s">
        <v>188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7">
        <v>8.9809378620039162</v>
      </c>
      <c r="N61" s="78">
        <v>8.4544076854037762</v>
      </c>
      <c r="O61" s="348">
        <v>8.5362846103405783</v>
      </c>
      <c r="P61" s="79"/>
      <c r="Q61" s="80"/>
      <c r="R61" s="81"/>
      <c r="S61" s="82"/>
    </row>
    <row r="62" spans="1:19">
      <c r="A62" s="95" t="s">
        <v>177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7">
        <v>9.3917519540398295</v>
      </c>
      <c r="N62" s="78">
        <v>8.7182272303329658</v>
      </c>
      <c r="O62" s="348">
        <v>8.7626748863919754</v>
      </c>
      <c r="P62" s="79"/>
      <c r="Q62" s="80"/>
      <c r="R62" s="81"/>
      <c r="S62" s="82"/>
    </row>
    <row r="63" spans="1:19">
      <c r="A63" s="95" t="s">
        <v>178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7">
        <v>3.7084514143818184</v>
      </c>
      <c r="N63" s="78">
        <v>3.9684108282641199</v>
      </c>
      <c r="O63" s="348">
        <v>3.4906033616471217</v>
      </c>
      <c r="P63" s="79"/>
      <c r="Q63" s="80"/>
      <c r="R63" s="81"/>
      <c r="S63" s="82"/>
    </row>
    <row r="64" spans="1:19">
      <c r="A64" s="94" t="s">
        <v>189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7">
        <v>9.6811982101803622</v>
      </c>
      <c r="N64" s="78">
        <v>9.6737325052446419</v>
      </c>
      <c r="O64" s="348">
        <v>8.8743176276489208</v>
      </c>
      <c r="P64" s="79"/>
      <c r="Q64" s="80"/>
      <c r="R64" s="81"/>
      <c r="S64" s="82"/>
    </row>
    <row r="65" spans="1:19">
      <c r="A65" s="95" t="s">
        <v>177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7">
        <v>13.91344205219505</v>
      </c>
      <c r="N65" s="78">
        <v>14.383546111481602</v>
      </c>
      <c r="O65" s="348">
        <v>13.578975455717957</v>
      </c>
      <c r="P65" s="79"/>
      <c r="Q65" s="80"/>
      <c r="R65" s="81"/>
      <c r="S65" s="82"/>
    </row>
    <row r="66" spans="1:19">
      <c r="A66" s="95" t="s">
        <v>178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7">
        <v>5.1302585486217636</v>
      </c>
      <c r="N66" s="78">
        <v>4.7042010506352181</v>
      </c>
      <c r="O66" s="348">
        <v>4.3014084027486765</v>
      </c>
      <c r="P66" s="79"/>
      <c r="Q66" s="80"/>
      <c r="R66" s="81"/>
      <c r="S66" s="82"/>
    </row>
    <row r="67" spans="1:19" s="90" customFormat="1">
      <c r="A67" s="30" t="s">
        <v>179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6">
        <v>13.632915508588816</v>
      </c>
      <c r="N67" s="72">
        <v>13.313677578713829</v>
      </c>
      <c r="O67" s="347">
        <v>13.016894560188344</v>
      </c>
      <c r="P67" s="73"/>
      <c r="Q67" s="74"/>
      <c r="R67" s="75"/>
      <c r="S67" s="76"/>
    </row>
    <row r="68" spans="1:19">
      <c r="A68" s="117" t="s">
        <v>190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8">
        <v>12.824940779807973</v>
      </c>
      <c r="N68" s="119">
        <v>12.029997003403642</v>
      </c>
      <c r="O68" s="349">
        <v>12.622117601408105</v>
      </c>
      <c r="P68" s="120"/>
      <c r="Q68" s="121"/>
      <c r="R68" s="122"/>
      <c r="S68" s="123"/>
    </row>
    <row r="69" spans="1:19">
      <c r="A69" s="97" t="s">
        <v>76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</row>
    <row r="70" spans="1:19">
      <c r="A70" s="97" t="s">
        <v>77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</row>
    <row r="71" spans="1:19">
      <c r="A71" s="242" t="s">
        <v>296</v>
      </c>
    </row>
  </sheetData>
  <mergeCells count="6">
    <mergeCell ref="R2:S2"/>
    <mergeCell ref="A1:S1"/>
    <mergeCell ref="A2:A3"/>
    <mergeCell ref="P2:Q2"/>
    <mergeCell ref="B2:M2"/>
    <mergeCell ref="N2:O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zoomScale="115" zoomScaleNormal="115" zoomScaleSheetLayoutView="100" zoomScalePageLayoutView="85" workbookViewId="0">
      <selection activeCell="I1" sqref="I1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95" t="s">
        <v>271</v>
      </c>
      <c r="B2" s="495"/>
      <c r="C2" s="495"/>
      <c r="D2" s="495"/>
      <c r="E2" s="495"/>
      <c r="F2" s="495"/>
      <c r="G2" s="495"/>
      <c r="H2" s="495"/>
      <c r="I2" s="495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307</v>
      </c>
      <c r="J4" s="143" t="s">
        <v>308</v>
      </c>
      <c r="K4" s="143" t="s">
        <v>307</v>
      </c>
      <c r="L4" s="143" t="s">
        <v>308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142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-0.502</v>
      </c>
      <c r="J6" s="105">
        <v>-0.86099999999999999</v>
      </c>
      <c r="K6" s="105">
        <v>-0.39900000000000002</v>
      </c>
      <c r="L6" s="105">
        <v>-0.54100000000000004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143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3.3809999999999998</v>
      </c>
      <c r="J7" s="147">
        <v>6.0650000000000004</v>
      </c>
      <c r="K7" s="147">
        <v>3.9489999999999998</v>
      </c>
      <c r="L7" s="147">
        <v>7.74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144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4.0460000000000003</v>
      </c>
      <c r="J8" s="106">
        <v>7.2370000000000001</v>
      </c>
      <c r="K8" s="106">
        <v>4.593</v>
      </c>
      <c r="L8" s="106">
        <v>8.6489999999999991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145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2.4510000000000001</v>
      </c>
      <c r="J9" s="148">
        <v>4.2779999999999996</v>
      </c>
      <c r="K9" s="148">
        <v>2.9630000000000001</v>
      </c>
      <c r="L9" s="148">
        <v>5.7569999999999997</v>
      </c>
    </row>
    <row r="10" spans="1:21">
      <c r="A10" s="26" t="s">
        <v>146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0.52649999999999997</v>
      </c>
      <c r="J10" s="107">
        <v>0.89190000000000003</v>
      </c>
      <c r="K10" s="107">
        <v>0.68149999999999999</v>
      </c>
      <c r="L10" s="107">
        <v>1.3242</v>
      </c>
    </row>
    <row r="11" spans="1:21">
      <c r="A11" s="149" t="s">
        <v>147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1.9845998520700001</v>
      </c>
      <c r="J11" s="150">
        <v>3.2919999999999998</v>
      </c>
      <c r="K11" s="150">
        <v>1.6</v>
      </c>
      <c r="L11" s="150">
        <v>3.153</v>
      </c>
    </row>
    <row r="12" spans="1:21">
      <c r="A12" s="26" t="s">
        <v>148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265.29277398204169</v>
      </c>
      <c r="J12" s="109">
        <v>270.92952612393685</v>
      </c>
      <c r="K12" s="109">
        <v>425.93749999999994</v>
      </c>
      <c r="L12" s="109">
        <v>419.98097050428163</v>
      </c>
    </row>
    <row r="13" spans="1:21">
      <c r="A13" s="149" t="s">
        <v>149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-14.8</v>
      </c>
      <c r="J13" s="151">
        <v>-31.5</v>
      </c>
      <c r="K13" s="151">
        <v>29.439696106362788</v>
      </c>
      <c r="L13" s="151">
        <v>48.46955936764212</v>
      </c>
    </row>
    <row r="14" spans="1:21">
      <c r="A14" s="26" t="s">
        <v>150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37.5</v>
      </c>
      <c r="J14" s="109">
        <v>12.1</v>
      </c>
      <c r="K14" s="109">
        <v>-19.379213984564714</v>
      </c>
      <c r="L14" s="109">
        <v>-4.2223572296476277</v>
      </c>
    </row>
    <row r="15" spans="1:21">
      <c r="A15" s="149" t="s">
        <v>151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-38.069407418857381</v>
      </c>
      <c r="J15" s="151">
        <v>-38.532554406508268</v>
      </c>
      <c r="K15" s="151">
        <v>60.553751090420832</v>
      </c>
      <c r="L15" s="151">
        <v>55.014839656922874</v>
      </c>
    </row>
    <row r="16" spans="1:21">
      <c r="A16" s="26" t="s">
        <v>152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0.50219999999999998</v>
      </c>
      <c r="J16" s="106">
        <v>0.84199999999999997</v>
      </c>
      <c r="K16" s="106">
        <v>0.44319999999999998</v>
      </c>
      <c r="L16" s="106">
        <v>1.0086999999999999</v>
      </c>
    </row>
    <row r="17" spans="1:12">
      <c r="A17" s="149" t="s">
        <v>147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3.2657874789800001</v>
      </c>
      <c r="J17" s="151">
        <v>5.4429999999999996</v>
      </c>
      <c r="K17" s="151">
        <v>2.895161483027167</v>
      </c>
      <c r="L17" s="151">
        <v>6.6180000000000003</v>
      </c>
    </row>
    <row r="18" spans="1:12">
      <c r="A18" s="26" t="s">
        <v>148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153.77608103171843</v>
      </c>
      <c r="J18" s="109">
        <v>154.69410251699432</v>
      </c>
      <c r="K18" s="109">
        <v>153.08299816720142</v>
      </c>
      <c r="L18" s="109">
        <v>152.41764883650649</v>
      </c>
    </row>
    <row r="19" spans="1:12">
      <c r="A19" s="146" t="s">
        <v>153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3.2160000000000002</v>
      </c>
      <c r="J19" s="148">
        <v>5.64</v>
      </c>
      <c r="K19" s="148">
        <v>3.754</v>
      </c>
      <c r="L19" s="148">
        <v>6.968</v>
      </c>
    </row>
    <row r="20" spans="1:12">
      <c r="A20" s="27" t="s">
        <v>269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-0.40300000000000002</v>
      </c>
      <c r="J20" s="105">
        <v>-0.88300000000000001</v>
      </c>
      <c r="K20" s="105">
        <v>-0.36799999999999999</v>
      </c>
      <c r="L20" s="105">
        <v>-0.307</v>
      </c>
    </row>
    <row r="21" spans="1:12">
      <c r="A21" s="146" t="s">
        <v>154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-0.91700000000000004</v>
      </c>
      <c r="J21" s="147">
        <v>-0.96299999999999997</v>
      </c>
      <c r="K21" s="147">
        <v>-4.4999999999999998E-2</v>
      </c>
      <c r="L21" s="147">
        <v>-6.2E-2</v>
      </c>
    </row>
    <row r="22" spans="1:12">
      <c r="A22" s="28" t="s">
        <v>155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-0.38300000000000001</v>
      </c>
      <c r="J22" s="106">
        <v>-0.77100000000000002</v>
      </c>
      <c r="K22" s="106">
        <v>-0.29199999999999998</v>
      </c>
      <c r="L22" s="106">
        <v>-0.441</v>
      </c>
    </row>
    <row r="23" spans="1:12">
      <c r="A23" s="152" t="s">
        <v>156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-7.3999999999999996E-2</v>
      </c>
      <c r="J23" s="148">
        <v>4.5999999999999999E-2</v>
      </c>
      <c r="K23" s="148">
        <v>-2.7E-2</v>
      </c>
      <c r="L23" s="148">
        <v>-0.22900000000000001</v>
      </c>
    </row>
    <row r="24" spans="1:12">
      <c r="A24" s="29" t="s">
        <v>157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</v>
      </c>
      <c r="L24" s="111">
        <v>0</v>
      </c>
    </row>
    <row r="25" spans="1:12" ht="25.5">
      <c r="A25" s="153" t="s">
        <v>297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-7.3999999999999996E-2</v>
      </c>
      <c r="J25" s="155">
        <v>4.5999999999999999E-2</v>
      </c>
      <c r="K25" s="154">
        <v>-2.7E-2</v>
      </c>
      <c r="L25" s="155">
        <v>-0.22900000000000001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158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-9.178602153004551</v>
      </c>
      <c r="J27" s="148">
        <v>-7.8530067354174911</v>
      </c>
      <c r="K27" s="148">
        <v>-6.1924092204995711</v>
      </c>
      <c r="L27" s="148">
        <v>-4.3056856586763725</v>
      </c>
    </row>
    <row r="28" spans="1:12" s="7" customFormat="1" ht="12.75" customHeight="1">
      <c r="A28" s="9" t="s">
        <v>159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61.81843402252666</v>
      </c>
      <c r="J28" s="113">
        <v>55.317637456802665</v>
      </c>
      <c r="K28" s="113">
        <v>61.287779478077205</v>
      </c>
      <c r="L28" s="113">
        <v>61.600752307125916</v>
      </c>
    </row>
    <row r="29" spans="1:12" s="7" customFormat="1" ht="12.75" customHeight="1">
      <c r="A29" s="146" t="s">
        <v>160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73.97733926505262</v>
      </c>
      <c r="J29" s="147">
        <v>66.007212246476641</v>
      </c>
      <c r="K29" s="147">
        <v>71.282545237480022</v>
      </c>
      <c r="L29" s="147">
        <v>68.835259264125582</v>
      </c>
    </row>
    <row r="30" spans="1:12" s="7" customFormat="1">
      <c r="A30" s="84" t="s">
        <v>270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-7.3684794176510637</v>
      </c>
      <c r="J30" s="113">
        <v>-8.0536642826639326</v>
      </c>
      <c r="K30" s="113">
        <v>-5.7112947196587518</v>
      </c>
      <c r="L30" s="113">
        <v>-2.4433373331121002</v>
      </c>
    </row>
    <row r="31" spans="1:12" s="7" customFormat="1">
      <c r="A31" s="146" t="s">
        <v>161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-16.766490387062099</v>
      </c>
      <c r="J31" s="147">
        <v>-8.7833280908328035</v>
      </c>
      <c r="K31" s="147">
        <v>-0.69839201734957557</v>
      </c>
      <c r="L31" s="147">
        <v>-0.49344271873925155</v>
      </c>
    </row>
    <row r="32" spans="1:12" s="7" customFormat="1">
      <c r="A32" s="85" t="s">
        <v>162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-1.3530210345066469</v>
      </c>
      <c r="J32" s="115">
        <v>0.41955668969710175</v>
      </c>
      <c r="K32" s="115">
        <v>-0.4190352104097454</v>
      </c>
      <c r="L32" s="115">
        <v>-1.8225545579240099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163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-12</v>
      </c>
      <c r="J34" s="111">
        <v>-22.5</v>
      </c>
      <c r="K34" s="111">
        <v>20.88943288453693</v>
      </c>
      <c r="L34" s="111">
        <v>34.572230014025251</v>
      </c>
    </row>
    <row r="35" spans="1:12" s="7" customFormat="1" ht="12.75" customHeight="1">
      <c r="A35" s="163" t="s">
        <v>164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-4.5999999999999996</v>
      </c>
      <c r="J35" s="165">
        <v>-13.7</v>
      </c>
      <c r="K35" s="164">
        <v>16.728855721393018</v>
      </c>
      <c r="L35" s="165">
        <v>23.546099290780148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165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13.489000000000001</v>
      </c>
      <c r="J37" s="156">
        <v>13.489000000000001</v>
      </c>
      <c r="K37" s="156">
        <v>15.5</v>
      </c>
      <c r="L37" s="156">
        <v>15.5</v>
      </c>
    </row>
    <row r="38" spans="1:12" s="7" customFormat="1" ht="25.5">
      <c r="A38" s="87" t="s">
        <v>166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3.3878452974836661</v>
      </c>
      <c r="I38" s="109">
        <v>3.0991481300244672</v>
      </c>
      <c r="J38" s="106">
        <v>3.0991481300244672</v>
      </c>
      <c r="K38" s="109">
        <v>3.3</v>
      </c>
      <c r="L38" s="106">
        <v>3.3</v>
      </c>
    </row>
    <row r="39" spans="1:12" s="7" customFormat="1">
      <c r="B39" s="88"/>
      <c r="C39" s="88"/>
      <c r="D39" s="88"/>
      <c r="E39" s="88"/>
    </row>
    <row r="40" spans="1:12">
      <c r="A40" s="140" t="s">
        <v>167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Юхименко Тетяна Василівна</cp:lastModifiedBy>
  <cp:lastPrinted>2016-09-30T11:57:45Z</cp:lastPrinted>
  <dcterms:created xsi:type="dcterms:W3CDTF">2015-03-23T16:40:36Z</dcterms:created>
  <dcterms:modified xsi:type="dcterms:W3CDTF">2017-03-31T15:30:58Z</dcterms:modified>
</cp:coreProperties>
</file>