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9320" windowHeight="9096" activeTab="6"/>
  </bookViews>
  <sheets>
    <sheet name="Інфляція" sheetId="4" r:id="rId1"/>
    <sheet name="Економічна активність" sheetId="2" r:id="rId2"/>
    <sheet name="Зовнішній сектор" sheetId="20" r:id="rId3"/>
    <sheet name="Ринок праці" sheetId="19" r:id="rId4"/>
    <sheet name="Фіскальний сектор" sheetId="18" r:id="rId5"/>
    <sheet name="Платіжний баланс" sheetId="21" r:id="rId6"/>
    <sheet name="Монетарний сектор" sheetId="1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H" localSheetId="1">#REF!</definedName>
    <definedName name="\H" localSheetId="2">#REF!</definedName>
    <definedName name="\H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__tab06" localSheetId="2">#REF!</definedName>
    <definedName name="__tab06">#REF!</definedName>
    <definedName name="__tab07" localSheetId="2">#REF!</definedName>
    <definedName name="__tab07">#REF!</definedName>
    <definedName name="__Tab1" localSheetId="2">#REF!</definedName>
    <definedName name="__Tab1">#REF!</definedName>
    <definedName name="__UKR1" localSheetId="2">#REF!</definedName>
    <definedName name="__UKR1">#REF!</definedName>
    <definedName name="__UKR2" localSheetId="2">#REF!</definedName>
    <definedName name="__UKR2">#REF!</definedName>
    <definedName name="__UKR3" localSheetId="2">#REF!</definedName>
    <definedName name="__UKR3">#REF!</definedName>
    <definedName name="_cpi2" localSheetId="1">#REF!</definedName>
    <definedName name="_cpi2" localSheetId="2">#REF!</definedName>
    <definedName name="_cpi2" localSheetId="0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2" hidden="1">{#N/A,#N/A,FALSE,"т02бд"}</definedName>
    <definedName name="_Mn2" localSheetId="0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6" hidden="1">{#N/A,#N/A,FALSE,"т02бд"}</definedName>
    <definedName name="_Mn2_1" localSheetId="3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2" hidden="1">{#N/A,#N/A,FALSE,"т04"}</definedName>
    <definedName name="_t04" localSheetId="0" hidden="1">{#N/A,#N/A,FALSE,"т04"}</definedName>
    <definedName name="_t04" localSheetId="3" hidden="1">{#N/A,#N/A,FALSE,"т04"}</definedName>
    <definedName name="_t04" hidden="1">{#N/A,#N/A,FALSE,"т04"}</definedName>
    <definedName name="_t04_1" localSheetId="6" hidden="1">{#N/A,#N/A,FALSE,"т04"}</definedName>
    <definedName name="_t04_1" localSheetId="3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2" hidden="1">{#N/A,#N/A,FALSE,"т04"}</definedName>
    <definedName name="_t06" localSheetId="0" hidden="1">{#N/A,#N/A,FALSE,"т04"}</definedName>
    <definedName name="_t06" localSheetId="3" hidden="1">{#N/A,#N/A,FALSE,"т04"}</definedName>
    <definedName name="_t06" hidden="1">{#N/A,#N/A,FALSE,"т04"}</definedName>
    <definedName name="_t06_1" localSheetId="6" hidden="1">{#N/A,#N/A,FALSE,"т04"}</definedName>
    <definedName name="_t06_1" localSheetId="3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>#REF!</definedName>
    <definedName name="_UKR2" localSheetId="1">#REF!</definedName>
    <definedName name="_UKR2" localSheetId="2">#REF!</definedName>
    <definedName name="_UKR2">#REF!</definedName>
    <definedName name="_UKR3" localSheetId="1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2">#REF!</definedName>
    <definedName name="_wpi2" localSheetId="0">#REF!</definedName>
    <definedName name="_wpi2" localSheetId="3">#REF!</definedName>
    <definedName name="_wpi2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 hidden="1">{#N/A,#N/A,FALSE,"т02бд"}</definedName>
    <definedName name="aaa" localSheetId="2" hidden="1">{#N/A,#N/A,FALSE,"т02бд"}</definedName>
    <definedName name="aaa" localSheetId="0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6" hidden="1">{#N/A,#N/A,FALSE,"т02бд"}</definedName>
    <definedName name="aaa_1" localSheetId="3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2" hidden="1">{#N/A,#N/A,FALSE,"т02бд"}</definedName>
    <definedName name="af" localSheetId="0" hidden="1">{#N/A,#N/A,FALSE,"т02бд"}</definedName>
    <definedName name="af" localSheetId="3" hidden="1">{#N/A,#N/A,FALSE,"т02бд"}</definedName>
    <definedName name="af" hidden="1">{#N/A,#N/A,FALSE,"т02бд"}</definedName>
    <definedName name="af_1" localSheetId="6" hidden="1">{#N/A,#N/A,FALSE,"т02бд"}</definedName>
    <definedName name="af_1" localSheetId="3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0">[1]Links!#REF!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asasa" localSheetId="1" hidden="1">{#N/A,#N/A,FALSE,"т02бд"}</definedName>
    <definedName name="asasa" localSheetId="2" hidden="1">{#N/A,#N/A,FALSE,"т02бд"}</definedName>
    <definedName name="asasa" localSheetId="0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6" hidden="1">{#N/A,#N/A,FALSE,"т02бд"}</definedName>
    <definedName name="asasa_1" localSheetId="3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2" hidden="1">{#N/A,#N/A,FALSE,"т02бд"}</definedName>
    <definedName name="asf" localSheetId="0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6" hidden="1">{#N/A,#N/A,FALSE,"т02бд"}</definedName>
    <definedName name="asf_1" localSheetId="3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2" hidden="1">{#N/A,#N/A,FALSE,"т02бд"}</definedName>
    <definedName name="asfasg" localSheetId="0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6" hidden="1">{#N/A,#N/A,FALSE,"т02бд"}</definedName>
    <definedName name="asfasg_1" localSheetId="3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2" hidden="1">{#N/A,#N/A,FALSE,"т04"}</definedName>
    <definedName name="asfdasdf" localSheetId="0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6" hidden="1">{#N/A,#N/A,FALSE,"т04"}</definedName>
    <definedName name="asfdasdf_1" localSheetId="3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2" hidden="1">{#N/A,#N/A,FALSE,"т02бд"}</definedName>
    <definedName name="asgf" localSheetId="0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6" hidden="1">{#N/A,#N/A,FALSE,"т02бд"}</definedName>
    <definedName name="asgf_1" localSheetId="3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6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2" hidden="1">{#N/A,#N/A,FALSE,"т02бд"}</definedName>
    <definedName name="bbb" localSheetId="0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6" hidden="1">{#N/A,#N/A,FALSE,"т02бд"}</definedName>
    <definedName name="bbb_1" localSheetId="3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0">[1]Links!#REF!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0">[1]Links!#REF!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0">[1]Links!#REF!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0">[1]Links!#REF!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>#REF!</definedName>
    <definedName name="budget_financing" localSheetId="1">#REF!</definedName>
    <definedName name="budget_financing" localSheetId="2">#REF!</definedName>
    <definedName name="budget_financing">#REF!</definedName>
    <definedName name="bull" localSheetId="1">[2]C!#REF!</definedName>
    <definedName name="bull" localSheetId="2">[2]C!#REF!</definedName>
    <definedName name="bull" localSheetId="0">[1]C!#REF!</definedName>
    <definedName name="bull">[2]C!#REF!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NS_f" localSheetId="1">[2]Links!#REF!</definedName>
    <definedName name="CONS_f" localSheetId="2">[2]Links!#REF!</definedName>
    <definedName name="CONS_f" localSheetId="0">[1]Links!#REF!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2">#REF!</definedName>
    <definedName name="CPI" localSheetId="0">[4]Links!$B$2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2">#REF!</definedName>
    <definedName name="CPI_I" localSheetId="0">#REF!</definedName>
    <definedName name="CPI_I" localSheetId="3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0">[1]Links!#REF!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3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0">[1]Links!#REF!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0">[1]Links!#REF!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0">[1]Links!#REF!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0">[1]Links!#REF!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0">[1]Links!#REF!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0">[1]Links!#REF!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0">[1]Links!#REF!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0">[1]Links!#REF!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0">[1]Links!#REF!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>#REF!</definedName>
    <definedName name="DD_f" localSheetId="1">[2]Links!#REF!</definedName>
    <definedName name="DD_f" localSheetId="2">[2]Links!#REF!</definedName>
    <definedName name="DD_f" localSheetId="0">[1]Links!#REF!</definedName>
    <definedName name="DD_f">[2]Links!#REF!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6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2">#REF!</definedName>
    <definedName name="DEFL" localSheetId="0">#REF!</definedName>
    <definedName name="DEFL" localSheetId="3">#REF!</definedName>
    <definedName name="DEFL">#REF!</definedName>
    <definedName name="defl2" localSheetId="1">#REF!</definedName>
    <definedName name="defl2" localSheetId="2">#REF!</definedName>
    <definedName name="defl2" localSheetId="0">#REF!</definedName>
    <definedName name="defl2" localSheetId="3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2" hidden="1">{#N/A,#N/A,FALSE,"т02бд"}</definedName>
    <definedName name="dfdfdf" localSheetId="0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6" hidden="1">{#N/A,#N/A,FALSE,"т02бд"}</definedName>
    <definedName name="dfdfdf_1" localSheetId="3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3">#REF!</definedName>
    <definedName name="Dif_1">#REF!</definedName>
    <definedName name="Dif_2" localSheetId="1">#REF!</definedName>
    <definedName name="Dif_2" localSheetId="2">#REF!</definedName>
    <definedName name="Dif_2" localSheetId="0">#REF!</definedName>
    <definedName name="Dif_2" localSheetId="3">#REF!</definedName>
    <definedName name="Dif_2">#REF!</definedName>
    <definedName name="dsf" localSheetId="2" hidden="1">{#N/A,#N/A,FALSE,"т02бд"}</definedName>
    <definedName name="dsf" localSheetId="0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6" hidden="1">{#N/A,#N/A,FALSE,"т02бд"}</definedName>
    <definedName name="dsf_1" localSheetId="3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2" hidden="1">{#N/A,#N/A,FALSE,"т02бд"}</definedName>
    <definedName name="dsfb" localSheetId="0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6" hidden="1">{#N/A,#N/A,FALSE,"т02бд"}</definedName>
    <definedName name="dsfb_1" localSheetId="3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2" hidden="1">{#N/A,#N/A,FALSE,"т02бд"}</definedName>
    <definedName name="dsfg" localSheetId="0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6" hidden="1">{#N/A,#N/A,FALSE,"т02бд"}</definedName>
    <definedName name="dsfg_1" localSheetId="3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0">[1]Links!#REF!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3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0">[1]Links!#REF!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3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2">#REF!</definedName>
    <definedName name="f" localSheetId="3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2" hidden="1">{#N/A,#N/A,FALSE,"т02бд"}</definedName>
    <definedName name="fff" localSheetId="0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6" hidden="1">{#N/A,#N/A,FALSE,"т02бд"}</definedName>
    <definedName name="fff_1" localSheetId="3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6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2" hidden="1">{#N/A,#N/A,FALSE,"т02бд"}</definedName>
    <definedName name="fgf" localSheetId="0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6" hidden="1">{#N/A,#N/A,FALSE,"т02бд"}</definedName>
    <definedName name="fgf_1" localSheetId="3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2" hidden="1">{#N/A,#N/A,FALSE,"т02бд"}</definedName>
    <definedName name="fgfgf" localSheetId="0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6" hidden="1">{#N/A,#N/A,FALSE,"т02бд"}</definedName>
    <definedName name="fgfgf_1" localSheetId="3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2" hidden="1">{#N/A,#N/A,FALSE,"т02бд"}</definedName>
    <definedName name="fgfgfgfgfgf" localSheetId="0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6" hidden="1">{#N/A,#N/A,FALSE,"т02бд"}</definedName>
    <definedName name="fgfgfgfgfgf_1" localSheetId="3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2" hidden="1">{#N/A,#N/A,FALSE,"т17-1банки (2)"}</definedName>
    <definedName name="fgk" localSheetId="0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6" hidden="1">{#N/A,#N/A,FALSE,"т17-1банки (2)"}</definedName>
    <definedName name="fgk_1" localSheetId="3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2" hidden="1">{#N/A,#N/A,FALSE,"т02бд"}</definedName>
    <definedName name="fgkf" localSheetId="0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6" hidden="1">{#N/A,#N/A,FALSE,"т02бд"}</definedName>
    <definedName name="fgkf_1" localSheetId="3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2" hidden="1">{#N/A,#N/A,FALSE,"т04"}</definedName>
    <definedName name="fkfgk" localSheetId="0" hidden="1">{#N/A,#N/A,FALSE,"т04"}</definedName>
    <definedName name="fkfgk" localSheetId="3" hidden="1">{#N/A,#N/A,FALSE,"т04"}</definedName>
    <definedName name="fkfgk" hidden="1">{#N/A,#N/A,FALSE,"т04"}</definedName>
    <definedName name="fkfgk_1" localSheetId="6" hidden="1">{#N/A,#N/A,FALSE,"т04"}</definedName>
    <definedName name="fkfgk_1" localSheetId="3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2" hidden="1">{#N/A,#N/A,FALSE,"т02бд"}</definedName>
    <definedName name="fkfkgk" localSheetId="0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6" hidden="1">{#N/A,#N/A,FALSE,"т02бд"}</definedName>
    <definedName name="fkfkgk_1" localSheetId="3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2" hidden="1">{#N/A,#N/A,FALSE,"т02бд"}</definedName>
    <definedName name="Food_comp" localSheetId="0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6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2">#REF!</definedName>
    <definedName name="g" localSheetId="0">#REF!</definedName>
    <definedName name="g" localSheetId="3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0">[1]Links!#REF!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3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0">[1]Links!#REF!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0">[1]Links!#REF!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0">[1]Links!#REF!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3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3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3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2" hidden="1">{#N/A,#N/A,FALSE,"т02бд"}</definedName>
    <definedName name="ggg" localSheetId="0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6" hidden="1">{#N/A,#N/A,FALSE,"т02бд"}</definedName>
    <definedName name="ggg_1" localSheetId="3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2" hidden="1">{#N/A,#N/A,FALSE,"т02бд"}</definedName>
    <definedName name="gggggg" localSheetId="0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6" hidden="1">{#N/A,#N/A,FALSE,"т02бд"}</definedName>
    <definedName name="gggggg_1" localSheetId="3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2" hidden="1">{#N/A,#N/A,FALSE,"т02бд"}</definedName>
    <definedName name="ghghg" localSheetId="0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6" hidden="1">{#N/A,#N/A,FALSE,"т02бд"}</definedName>
    <definedName name="ghghg_1" localSheetId="3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2" hidden="1">{#N/A,#N/A,FALSE,"т02бд"}</definedName>
    <definedName name="ghghghg" localSheetId="0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6" hidden="1">{#N/A,#N/A,FALSE,"т02бд"}</definedName>
    <definedName name="ghghghg_1" localSheetId="3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0">[1]Links!#REF!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0">[1]Links!#REF!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3">[2]Links!#REF!</definedName>
    <definedName name="GRANT_f">[2]Links!#REF!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6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6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6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0">[1]Links!#REF!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0">[1]Links!#REF!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0">[1]Links!#REF!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0">[1]Links!#REF!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0">[1]Links!#REF!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2">#REF!</definedName>
    <definedName name="item" localSheetId="0">#REF!</definedName>
    <definedName name="item" localSheetId="3">#REF!</definedName>
    <definedName name="item">#REF!</definedName>
    <definedName name="j">[3]Links!$B$64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6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6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6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6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2" hidden="1">{#N/A,#N/A,FALSE,"т02бд"}</definedName>
    <definedName name="lll" localSheetId="0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6" hidden="1">{#N/A,#N/A,FALSE,"т02бд"}</definedName>
    <definedName name="lll_1" localSheetId="3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6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0">[1]Links!#REF!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0">[1]Links!#REF!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3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0">[1]Links!#REF!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3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0">[1]Links!#REF!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3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0">[1]C!#REF!</definedName>
    <definedName name="macro" localSheetId="3">[2]C!#REF!</definedName>
    <definedName name="macro">[2]C!#REF!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ain_m" localSheetId="1">[2]C!#REF!</definedName>
    <definedName name="main_m" localSheetId="0">[1]C!#REF!</definedName>
    <definedName name="main_m" localSheetId="3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0">[1]Links!#REF!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6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>[2]Links!#REF!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onth" localSheetId="1">#REF!</definedName>
    <definedName name="Month" localSheetId="2">#REF!</definedName>
    <definedName name="Month" localSheetId="0">[4]C!$H$7</definedName>
    <definedName name="Month" localSheetId="3">#REF!</definedName>
    <definedName name="Month">#REF!</definedName>
    <definedName name="Month_" localSheetId="2">#REF!</definedName>
    <definedName name="Month_" localSheetId="0">#REF!</definedName>
    <definedName name="Month_" localSheetId="3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>#REF!</definedName>
    <definedName name="NAMESQ" localSheetId="1">#REF!</definedName>
    <definedName name="NAMESQ" localSheetId="2">#REF!</definedName>
    <definedName name="NAMESQ">#REF!</definedName>
    <definedName name="NFA_assumptions" localSheetId="1">#REF!</definedName>
    <definedName name="NFA_assumptions" localSheetId="2">#REF!</definedName>
    <definedName name="NFA_assumptions">#REF!</definedName>
    <definedName name="njgf" localSheetId="2" hidden="1">{#N/A,#N/A,FALSE,"т04"}</definedName>
    <definedName name="njgf" localSheetId="0" hidden="1">{#N/A,#N/A,FALSE,"т04"}</definedName>
    <definedName name="njgf" localSheetId="3" hidden="1">{#N/A,#N/A,FALSE,"т04"}</definedName>
    <definedName name="njgf" hidden="1">{#N/A,#N/A,FALSE,"т04"}</definedName>
    <definedName name="njgf_1" localSheetId="6" hidden="1">{#N/A,#N/A,FALSE,"т04"}</definedName>
    <definedName name="njgf_1" localSheetId="3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Number" localSheetId="1">#REF!</definedName>
    <definedName name="Number" localSheetId="2">#REF!</definedName>
    <definedName name="Number" localSheetId="0">[19]C!#REF!</definedName>
    <definedName name="Number" localSheetId="3">#REF!</definedName>
    <definedName name="Number" localSheetId="4">#REF!</definedName>
    <definedName name="Number">#REF!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6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6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6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2">[21]labels!#REF!</definedName>
    <definedName name="p">[20]labels!#REF!</definedName>
    <definedName name="PAYMENT_f" localSheetId="1">[2]Links!#REF!</definedName>
    <definedName name="PAYMENT_f" localSheetId="0">[1]Links!#REF!</definedName>
    <definedName name="PAYMENT_f">[2]Links!#REF!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ENSION_f" localSheetId="1">[2]Links!#REF!</definedName>
    <definedName name="PENSION_f" localSheetId="0">[1]Links!#REF!</definedName>
    <definedName name="PENSION_f" localSheetId="3">[2]Links!#REF!</definedName>
    <definedName name="PENSION_f">[2]Links!#REF!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2" hidden="1">{#N/A,#N/A,FALSE,"т02бд"}</definedName>
    <definedName name="q" localSheetId="0" hidden="1">{#N/A,#N/A,FALSE,"т02бд"}</definedName>
    <definedName name="q" localSheetId="3" hidden="1">{#N/A,#N/A,FALSE,"т02бд"}</definedName>
    <definedName name="q" hidden="1">{#N/A,#N/A,FALSE,"т02бд"}</definedName>
    <definedName name="q_1" localSheetId="6" hidden="1">{#N/A,#N/A,FALSE,"т02бд"}</definedName>
    <definedName name="q_1" localSheetId="3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2" hidden="1">{#N/A,#N/A,FALSE,"т04"}</definedName>
    <definedName name="qart" localSheetId="0" hidden="1">{#N/A,#N/A,FALSE,"т04"}</definedName>
    <definedName name="qart" localSheetId="3" hidden="1">{#N/A,#N/A,FALSE,"т04"}</definedName>
    <definedName name="qart" hidden="1">{#N/A,#N/A,FALSE,"т04"}</definedName>
    <definedName name="qart_1" localSheetId="6" hidden="1">{#N/A,#N/A,FALSE,"т04"}</definedName>
    <definedName name="qart_1" localSheetId="3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2" hidden="1">{#N/A,#N/A,FALSE,"т02бд"}</definedName>
    <definedName name="qq" localSheetId="0" hidden="1">{#N/A,#N/A,FALSE,"т02бд"}</definedName>
    <definedName name="qq" localSheetId="3" hidden="1">{#N/A,#N/A,FALSE,"т02бд"}</definedName>
    <definedName name="qq" hidden="1">{#N/A,#N/A,FALSE,"т02бд"}</definedName>
    <definedName name="qq_1" localSheetId="6" hidden="1">{#N/A,#N/A,FALSE,"т02бд"}</definedName>
    <definedName name="qq_1" localSheetId="3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2" hidden="1">{#N/A,#N/A,FALSE,"т02бд"}</definedName>
    <definedName name="qqq" localSheetId="0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6" hidden="1">{#N/A,#N/A,FALSE,"т02бд"}</definedName>
    <definedName name="qqq_1" localSheetId="3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>#REF!</definedName>
    <definedName name="Range_DownloadDateTime" localSheetId="2">#REF!</definedName>
    <definedName name="Range_DownloadDateTime">#REF!</definedName>
    <definedName name="Range_ReportFormName" localSheetId="2">#REF!</definedName>
    <definedName name="Range_ReportFormName">#REF!</definedName>
    <definedName name="REAL" localSheetId="1">#REF!</definedName>
    <definedName name="REAL" localSheetId="2">#REF!</definedName>
    <definedName name="REAL">#REF!</definedName>
    <definedName name="REF_f" localSheetId="1">[2]Links!#REF!</definedName>
    <definedName name="REF_f" localSheetId="2">[2]Links!#REF!</definedName>
    <definedName name="REF_f" localSheetId="0">[1]Links!#REF!</definedName>
    <definedName name="REF_f">[2]Links!#REF!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EZREQ_f" localSheetId="1">[2]Links!#REF!</definedName>
    <definedName name="REZREQ_f" localSheetId="2">[2]Links!#REF!</definedName>
    <definedName name="REZREQ_f" localSheetId="0">[1]Links!#REF!</definedName>
    <definedName name="REZREQ_f" localSheetId="3">[2]Links!#REF!</definedName>
    <definedName name="REZREQ_f">[2]Links!#REF!</definedName>
    <definedName name="rrr" localSheetId="2" hidden="1">{#N/A,#N/A,FALSE,"т02бд"}</definedName>
    <definedName name="rrr" localSheetId="0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6" hidden="1">{#N/A,#N/A,FALSE,"т02бд"}</definedName>
    <definedName name="rrr_1" localSheetId="3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3">#REF!</definedName>
    <definedName name="RTab1.1">#REF!</definedName>
    <definedName name="RTab1.1a" localSheetId="1">#REF!</definedName>
    <definedName name="RTab1.1a" localSheetId="2">#REF!</definedName>
    <definedName name="RTab1.1a" localSheetId="0">#REF!</definedName>
    <definedName name="RTab1.1a" localSheetId="3">#REF!</definedName>
    <definedName name="RTab1.1a">#REF!</definedName>
    <definedName name="RTab1.2" localSheetId="1">#REF!</definedName>
    <definedName name="RTab1.2" localSheetId="2">#REF!</definedName>
    <definedName name="RTab1.2" localSheetId="0">#REF!</definedName>
    <definedName name="RTab1.2" localSheetId="3">#REF!</definedName>
    <definedName name="RTab1.2">#REF!</definedName>
    <definedName name="RTab1.2a" localSheetId="1">#REF!</definedName>
    <definedName name="RTab1.2a" localSheetId="2">#REF!</definedName>
    <definedName name="RTab1.2a">#REF!</definedName>
    <definedName name="RTab1.4" localSheetId="1">#REF!</definedName>
    <definedName name="RTab1.4" localSheetId="2">#REF!</definedName>
    <definedName name="RTab1.4">#REF!</definedName>
    <definedName name="RTab2.1" localSheetId="1">#REF!</definedName>
    <definedName name="RTab2.1" localSheetId="2">#REF!</definedName>
    <definedName name="RTab2.1">#REF!</definedName>
    <definedName name="RTab2.1a" localSheetId="1">#REF!</definedName>
    <definedName name="RTab2.1a" localSheetId="2">#REF!</definedName>
    <definedName name="RTab2.1a">#REF!</definedName>
    <definedName name="RTab2.2" localSheetId="1">#REF!</definedName>
    <definedName name="RTab2.2" localSheetId="2">#REF!</definedName>
    <definedName name="RTab2.2">#REF!</definedName>
    <definedName name="RTab2.3" localSheetId="1">#REF!</definedName>
    <definedName name="RTab2.3" localSheetId="2">#REF!</definedName>
    <definedName name="RTab2.3">#REF!</definedName>
    <definedName name="RTab3.3" localSheetId="1">#REF!</definedName>
    <definedName name="RTab3.3" localSheetId="2">#REF!</definedName>
    <definedName name="RTab3.3">#REF!</definedName>
    <definedName name="RTab4.1" localSheetId="1">#REF!</definedName>
    <definedName name="RTab4.1" localSheetId="2">#REF!</definedName>
    <definedName name="RTab4.1">#REF!</definedName>
    <definedName name="RTab4.1a" localSheetId="1">#REF!</definedName>
    <definedName name="RTab4.1a" localSheetId="2">#REF!</definedName>
    <definedName name="RTab4.1a">#REF!</definedName>
    <definedName name="RTab4.2" localSheetId="1">#REF!</definedName>
    <definedName name="RTab4.2" localSheetId="2">#REF!</definedName>
    <definedName name="RTab4.2">#REF!</definedName>
    <definedName name="RTab4.2a" localSheetId="1">#REF!</definedName>
    <definedName name="RTab4.2a" localSheetId="2">#REF!</definedName>
    <definedName name="RTab4.2a">#REF!</definedName>
    <definedName name="RTab4.3" localSheetId="1">#REF!</definedName>
    <definedName name="RTab4.3" localSheetId="2">#REF!</definedName>
    <definedName name="RTab4.3">#REF!</definedName>
    <definedName name="RTab4.3a" localSheetId="1">#REF!</definedName>
    <definedName name="RTab4.3a" localSheetId="2">#REF!</definedName>
    <definedName name="RTab4.3a">#REF!</definedName>
    <definedName name="RTab4.4" localSheetId="1">#REF!</definedName>
    <definedName name="RTab4.4" localSheetId="2">#REF!</definedName>
    <definedName name="RTab4.4">#REF!</definedName>
    <definedName name="RTab4.4a" localSheetId="1">#REF!</definedName>
    <definedName name="RTab4.4a" localSheetId="2">#REF!</definedName>
    <definedName name="RTab4.4a">#REF!</definedName>
    <definedName name="RTab5.1" localSheetId="1">#REF!</definedName>
    <definedName name="RTab5.1" localSheetId="2">#REF!</definedName>
    <definedName name="RTab5.1">#REF!</definedName>
    <definedName name="RTab5.1a" localSheetId="1">#REF!</definedName>
    <definedName name="RTab5.1a" localSheetId="2">#REF!</definedName>
    <definedName name="RTab5.1a">#REF!</definedName>
    <definedName name="RTab5.2" localSheetId="1">#REF!</definedName>
    <definedName name="RTab5.2" localSheetId="2">#REF!</definedName>
    <definedName name="RTab5.2">#REF!</definedName>
    <definedName name="RTab6.1" localSheetId="1">#REF!</definedName>
    <definedName name="RTab6.1" localSheetId="2">#REF!</definedName>
    <definedName name="RTab6.1">#REF!</definedName>
    <definedName name="RTab6.10B" localSheetId="1">#REF!</definedName>
    <definedName name="RTab6.10B" localSheetId="2">#REF!</definedName>
    <definedName name="RTab6.10B">#REF!</definedName>
    <definedName name="RTab6.10P" localSheetId="1">#REF!</definedName>
    <definedName name="RTab6.10P" localSheetId="2">#REF!</definedName>
    <definedName name="RTab6.10P">#REF!</definedName>
    <definedName name="RTab6.2" localSheetId="1">#REF!</definedName>
    <definedName name="RTab6.2" localSheetId="2">#REF!</definedName>
    <definedName name="RTab6.2">#REF!</definedName>
    <definedName name="RTab6.3" localSheetId="1">#REF!</definedName>
    <definedName name="RTab6.3" localSheetId="2">#REF!</definedName>
    <definedName name="RTab6.3">#REF!</definedName>
    <definedName name="RTab6.4" localSheetId="1">#REF!</definedName>
    <definedName name="RTab6.4" localSheetId="2">#REF!</definedName>
    <definedName name="RTab6.4">#REF!</definedName>
    <definedName name="RTab6.5" localSheetId="1">#REF!</definedName>
    <definedName name="RTab6.5" localSheetId="2">#REF!</definedName>
    <definedName name="RTab6.5">#REF!</definedName>
    <definedName name="RTab6.6" localSheetId="1">#REF!</definedName>
    <definedName name="RTab6.6" localSheetId="2">#REF!</definedName>
    <definedName name="RTab6.6">#REF!</definedName>
    <definedName name="RTab6.7" localSheetId="1">#REF!</definedName>
    <definedName name="RTab6.7" localSheetId="2">#REF!</definedName>
    <definedName name="RTab6.7">#REF!</definedName>
    <definedName name="RTab6.8" localSheetId="1">#REF!</definedName>
    <definedName name="RTab6.8" localSheetId="2">#REF!</definedName>
    <definedName name="RTab6.8">#REF!</definedName>
    <definedName name="RTab6.9" localSheetId="1">#REF!</definedName>
    <definedName name="RTab6.9" localSheetId="2">#REF!</definedName>
    <definedName name="RTab6.9">#REF!</definedName>
    <definedName name="s">[3]Links!$B$37</definedName>
    <definedName name="S_CONS_f" localSheetId="1">[2]Links!#REF!</definedName>
    <definedName name="S_CONS_f" localSheetId="0">[1]Links!#REF!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3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3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3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>[2]Links!#REF!</definedName>
    <definedName name="sf" localSheetId="2" hidden="1">{#N/A,#N/A,FALSE,"т02бд"}</definedName>
    <definedName name="sf" localSheetId="0" hidden="1">{#N/A,#N/A,FALSE,"т02бд"}</definedName>
    <definedName name="sf" localSheetId="3" hidden="1">{#N/A,#N/A,FALSE,"т02бд"}</definedName>
    <definedName name="sf" hidden="1">{#N/A,#N/A,FALSE,"т02бд"}</definedName>
    <definedName name="sf_1" localSheetId="6" hidden="1">{#N/A,#N/A,FALSE,"т02бд"}</definedName>
    <definedName name="sf_1" localSheetId="3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0">[1]Links!#REF!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0">[1]Links!#REF!</definedName>
    <definedName name="SPD_f" localSheetId="3">[2]Links!#REF!</definedName>
    <definedName name="SPD_f">[2]Links!#REF!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05n" localSheetId="1" hidden="1">{#N/A,#N/A,FALSE,"т04"}</definedName>
    <definedName name="t05n" localSheetId="2" hidden="1">{#N/A,#N/A,FALSE,"т04"}</definedName>
    <definedName name="t05n" localSheetId="0" hidden="1">{#N/A,#N/A,FALSE,"т04"}</definedName>
    <definedName name="t05n" localSheetId="3" hidden="1">{#N/A,#N/A,FALSE,"т04"}</definedName>
    <definedName name="t05n" hidden="1">{#N/A,#N/A,FALSE,"т04"}</definedName>
    <definedName name="t05n_1" localSheetId="6" hidden="1">{#N/A,#N/A,FALSE,"т04"}</definedName>
    <definedName name="t05n_1" localSheetId="3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2" hidden="1">{#N/A,#N/A,FALSE,"т04"}</definedName>
    <definedName name="t05nn" localSheetId="0" hidden="1">{#N/A,#N/A,FALSE,"т04"}</definedName>
    <definedName name="t05nn" localSheetId="3" hidden="1">{#N/A,#N/A,FALSE,"т04"}</definedName>
    <definedName name="t05nn" hidden="1">{#N/A,#N/A,FALSE,"т04"}</definedName>
    <definedName name="t05nn_1" localSheetId="6" hidden="1">{#N/A,#N/A,FALSE,"т04"}</definedName>
    <definedName name="t05nn_1" localSheetId="3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2">#REF!</definedName>
    <definedName name="Tab1.1" localSheetId="0">#REF!</definedName>
    <definedName name="Tab1.1" localSheetId="3">#REF!</definedName>
    <definedName name="Tab1.1">#REF!</definedName>
    <definedName name="Tab1.1a" localSheetId="1">#REF!</definedName>
    <definedName name="Tab1.1a" localSheetId="2">#REF!</definedName>
    <definedName name="Tab1.1a" localSheetId="0">#REF!</definedName>
    <definedName name="Tab1.1a" localSheetId="3">#REF!</definedName>
    <definedName name="Tab1.1a">#REF!</definedName>
    <definedName name="Tab6.5" localSheetId="1">#REF!</definedName>
    <definedName name="Tab6.5" localSheetId="2">#REF!</definedName>
    <definedName name="Tab6.5" localSheetId="0">#REF!</definedName>
    <definedName name="Tab6.5" localSheetId="3">#REF!</definedName>
    <definedName name="Tab6.5">#REF!</definedName>
    <definedName name="Taballgastables" localSheetId="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2">#REF!</definedName>
    <definedName name="Tabdebtflow">#REF!</definedName>
    <definedName name="TabExports" localSheetId="1">#REF!</definedName>
    <definedName name="TabExports" localSheetId="2">#REF!</definedName>
    <definedName name="TabExports">#REF!</definedName>
    <definedName name="TabFcredit2007" localSheetId="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2">#REF!</definedName>
    <definedName name="TabImports">#REF!</definedName>
    <definedName name="Table" localSheetId="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>#REF!</definedName>
    <definedName name="table130" localSheetId="1">#REF!</definedName>
    <definedName name="table130" localSheetId="2">#REF!</definedName>
    <definedName name="table130">#REF!</definedName>
    <definedName name="Table135" localSheetId="1">#REF!,[23]Contents!$A$87:$H$247</definedName>
    <definedName name="Table135" localSheetId="2">#REF!,[24]Contents!$A$87:$H$247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>#REF!</definedName>
    <definedName name="Table21" localSheetId="1">#REF!,[25]Contents!$A$87:$H$247</definedName>
    <definedName name="Table21" localSheetId="2">#REF!,[26]Contents!$A$87:$H$247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>#REF!</definedName>
    <definedName name="Table26" localSheetId="1">#REF!</definedName>
    <definedName name="Table26" localSheetId="2">#REF!</definedName>
    <definedName name="Table26">#REF!</definedName>
    <definedName name="Table27" localSheetId="1">#REF!</definedName>
    <definedName name="Table27" localSheetId="2">#REF!</definedName>
    <definedName name="Table27">#REF!</definedName>
    <definedName name="Table28" localSheetId="1">#REF!</definedName>
    <definedName name="Table28" localSheetId="2">#REF!</definedName>
    <definedName name="Table28">#REF!</definedName>
    <definedName name="Table29" localSheetId="1">#REF!</definedName>
    <definedName name="Table29" localSheetId="2">#REF!</definedName>
    <definedName name="Table29">#REF!</definedName>
    <definedName name="Table30" localSheetId="1">#REF!</definedName>
    <definedName name="Table30" localSheetId="2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 localSheetId="2">#REF!</definedName>
    <definedName name="Table32">#REF!</definedName>
    <definedName name="Table33" localSheetId="1">#REF!</definedName>
    <definedName name="Table33" localSheetId="2">#REF!</definedName>
    <definedName name="Table33">#REF!</definedName>
    <definedName name="Table330" localSheetId="1">#REF!</definedName>
    <definedName name="Table330" localSheetId="2">#REF!</definedName>
    <definedName name="Table330">#REF!</definedName>
    <definedName name="Table336" localSheetId="1">#REF!</definedName>
    <definedName name="Table336" localSheetId="2">#REF!</definedName>
    <definedName name="Table336">#REF!</definedName>
    <definedName name="Table34" localSheetId="1">#REF!</definedName>
    <definedName name="Table34" localSheetId="2">#REF!</definedName>
    <definedName name="Table34">#REF!</definedName>
    <definedName name="Table35" localSheetId="1">#REF!</definedName>
    <definedName name="Table35" localSheetId="2">#REF!</definedName>
    <definedName name="Table35">#REF!</definedName>
    <definedName name="Table36" localSheetId="1">#REF!</definedName>
    <definedName name="Table36" localSheetId="2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 localSheetId="2">#REF!</definedName>
    <definedName name="Table38">#REF!</definedName>
    <definedName name="Table39" localSheetId="1">#REF!</definedName>
    <definedName name="Table39" localSheetId="2">#REF!</definedName>
    <definedName name="Table39">#REF!</definedName>
    <definedName name="Table40" localSheetId="1">#REF!</definedName>
    <definedName name="Table40" localSheetId="2">#REF!</definedName>
    <definedName name="Table40">#REF!</definedName>
    <definedName name="Table41" localSheetId="1">#REF!</definedName>
    <definedName name="Table41" localSheetId="2">#REF!</definedName>
    <definedName name="Table41">#REF!</definedName>
    <definedName name="Table42" localSheetId="1">#REF!</definedName>
    <definedName name="Table42" localSheetId="2">#REF!</definedName>
    <definedName name="Table42">#REF!</definedName>
    <definedName name="Table43" localSheetId="1">#REF!</definedName>
    <definedName name="Table43" localSheetId="2">#REF!</definedName>
    <definedName name="Table43">#REF!</definedName>
    <definedName name="Table44" localSheetId="1">#REF!</definedName>
    <definedName name="Table44" localSheetId="2">#REF!</definedName>
    <definedName name="Table44">#REF!</definedName>
    <definedName name="TabMTBOP2006" localSheetId="1">#REF!</definedName>
    <definedName name="TabMTBOP2006" localSheetId="2">#REF!</definedName>
    <definedName name="TabMTBOP2006">#REF!</definedName>
    <definedName name="TabMTbop2010" localSheetId="1">#REF!</definedName>
    <definedName name="TabMTbop2010" localSheetId="2">#REF!</definedName>
    <definedName name="TabMTbop2010">#REF!</definedName>
    <definedName name="TabMTdebt" localSheetId="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2">#REF!</definedName>
    <definedName name="TabsimplifiedBOP">#REF!</definedName>
    <definedName name="TAX_f" localSheetId="1">[2]Links!#REF!</definedName>
    <definedName name="TAX_f" localSheetId="2">[2]Links!#REF!</definedName>
    <definedName name="TAX_f" localSheetId="0">[1]Links!#REF!</definedName>
    <definedName name="TAX_f">[2]Links!#REF!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B" localSheetId="1">[2]Links!#REF!</definedName>
    <definedName name="TB" localSheetId="2">[2]Links!#REF!</definedName>
    <definedName name="TB" localSheetId="0">[1]Links!#REF!</definedName>
    <definedName name="TB">[2]Links!#REF!</definedName>
    <definedName name="TB_f" localSheetId="1">[2]Links!#REF!</definedName>
    <definedName name="TB_f" localSheetId="2">[2]Links!#REF!</definedName>
    <definedName name="TB_f" localSheetId="0">[1]Links!#REF!</definedName>
    <definedName name="TB_f">[2]Links!#REF!</definedName>
    <definedName name="TD_f" localSheetId="1">[2]Links!#REF!</definedName>
    <definedName name="TD_f" localSheetId="2">[2]Links!#REF!</definedName>
    <definedName name="TD_f" localSheetId="0">[1]Links!#REF!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6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6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6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6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0">[1]Links!#REF!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0">[1]Links!#REF!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0">[1]Links!#REF!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3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3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3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2">#REF!</definedName>
    <definedName name="WPI" localSheetId="0">[4]Links!$B$7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0">[1]Links!#REF!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0">[1]Links!#REF!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2" hidden="1">{#N/A,#N/A,FALSE,"т04"}</definedName>
    <definedName name="wrn.04." localSheetId="0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6" hidden="1">{#N/A,#N/A,FALSE,"т04"}</definedName>
    <definedName name="wrn.04._1" localSheetId="3" hidden="1">{#N/A,#N/A,FALSE,"т02бд"}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6" hidden="1">{"BOP_TAB",#N/A,FALSE,"N";"MIDTERM_TAB",#N/A,FALSE,"O"}</definedName>
    <definedName name="wrn.BOP_MIDTERM._1" localSheetId="3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6" hidden="1">{"MONA",#N/A,FALSE,"S"}</definedName>
    <definedName name="wrn.MONA._1" localSheetId="3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6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6" hidden="1">{"WEO",#N/A,FALSE,"T"}</definedName>
    <definedName name="wrn.WEO._1" localSheetId="3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2" hidden="1">{#N/A,#N/A,FALSE,"т02бд"}</definedName>
    <definedName name="wrn.д02." localSheetId="0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6" hidden="1">{#N/A,#N/A,FALSE,"т02бд"}</definedName>
    <definedName name="wrn.д02._1" localSheetId="3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2" hidden="1">{#N/A,#N/A,FALSE,"т17-1банки (2)"}</definedName>
    <definedName name="wrn.т171банки." localSheetId="0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6" hidden="1">{#N/A,#N/A,FALSE,"т17-1банки (2)"}</definedName>
    <definedName name="wrn.т171банки._1" localSheetId="3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2" hidden="1">{#N/A,#N/A,FALSE,"т02бд"}</definedName>
    <definedName name="xxx" localSheetId="0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6" hidden="1">{#N/A,#N/A,FALSE,"т02бд"}</definedName>
    <definedName name="xxx_1" localSheetId="3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2" hidden="1">{#N/A,#N/A,FALSE,"т04"}</definedName>
    <definedName name="xzcb" localSheetId="0" hidden="1">{#N/A,#N/A,FALSE,"т04"}</definedName>
    <definedName name="xzcb" localSheetId="3" hidden="1">{#N/A,#N/A,FALSE,"т04"}</definedName>
    <definedName name="xzcb" hidden="1">{#N/A,#N/A,FALSE,"т04"}</definedName>
    <definedName name="xzcb_1" localSheetId="6" hidden="1">{#N/A,#N/A,FALSE,"т04"}</definedName>
    <definedName name="xzcb_1" localSheetId="3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0">[19]C!#REF!</definedName>
    <definedName name="Year" localSheetId="3">#REF!</definedName>
    <definedName name="Year">#REF!</definedName>
    <definedName name="Year2">[19]C!#REF!</definedName>
    <definedName name="zDollarGDP">[29]ass!$A$7:$IV$7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6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[29]oth!$A$17:$IV$17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[29]ass!$A$24:$IV$24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zxz" localSheetId="2" hidden="1">{#N/A,#N/A,FALSE,"т02бд"}</definedName>
    <definedName name="zxz" localSheetId="0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6" hidden="1">{#N/A,#N/A,FALSE,"т02бд"}</definedName>
    <definedName name="zxz_1" localSheetId="3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2" hidden="1">{#N/A,#N/A,FALSE,"т02бд"}</definedName>
    <definedName name="а" localSheetId="0" hidden="1">{#N/A,#N/A,FALSE,"т02бд"}</definedName>
    <definedName name="а" localSheetId="3" hidden="1">{#N/A,#N/A,FALSE,"т02бд"}</definedName>
    <definedName name="а" hidden="1">{#N/A,#N/A,FALSE,"т02бд"}</definedName>
    <definedName name="а_1" localSheetId="6" hidden="1">{#N/A,#N/A,FALSE,"т02бд"}</definedName>
    <definedName name="а_1" localSheetId="3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6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6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>#REF!</definedName>
    <definedName name="бюдж2" localSheetId="2" hidden="1">{#N/A,#N/A,FALSE,"т02бд"}</definedName>
    <definedName name="бюдж2" localSheetId="0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6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6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2" hidden="1">{#N/A,#N/A,FALSE,"т02бд"}</definedName>
    <definedName name="вававав" localSheetId="0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6" hidden="1">{#N/A,#N/A,FALSE,"т02бд"}</definedName>
    <definedName name="вававав_1" localSheetId="3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2" hidden="1">{#N/A,#N/A,FALSE,"т02бд"}</definedName>
    <definedName name="еппп" localSheetId="0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6" hidden="1">{#N/A,#N/A,FALSE,"т02бд"}</definedName>
    <definedName name="еппп_1" localSheetId="3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3">#REF!</definedName>
    <definedName name="збз1998">#REF!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6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6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2" hidden="1">{#N/A,#N/A,FALSE,"т02бд"}</definedName>
    <definedName name="іва" localSheetId="0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6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6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2">#REF!</definedName>
    <definedName name="нy69" localSheetId="0">#REF!</definedName>
    <definedName name="нy69" localSheetId="3">#REF!</definedName>
    <definedName name="нy69">#REF!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3">#REF!</definedName>
    <definedName name="нука69">#REF!</definedName>
    <definedName name="_xlnm.Print_Area" localSheetId="1">'Економічна активність'!$B$1:$I$20</definedName>
    <definedName name="_xlnm.Print_Area" localSheetId="2">'Зовнішній сектор'!$A$1:$J$65</definedName>
    <definedName name="_xlnm.Print_Area" localSheetId="0">Інфляція!$A$1:$F$59</definedName>
    <definedName name="_xlnm.Print_Area" localSheetId="5">'Платіжний баланс'!$A$1:$L$65</definedName>
    <definedName name="_xlnm.Print_Area" localSheetId="4">'Фіскальний сектор'!$A$2:$J$62</definedName>
    <definedName name="_xlnm.Print_Area">#N/A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6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6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2" hidden="1">{#N/A,#N/A,FALSE,"т04"}</definedName>
    <definedName name="пп" localSheetId="0" hidden="1">{#N/A,#N/A,FALSE,"т04"}</definedName>
    <definedName name="пп" localSheetId="3" hidden="1">{#N/A,#N/A,FALSE,"т04"}</definedName>
    <definedName name="пп" hidden="1">{#N/A,#N/A,FALSE,"т04"}</definedName>
    <definedName name="пп_1" localSheetId="6" hidden="1">{#N/A,#N/A,FALSE,"т04"}</definedName>
    <definedName name="пп_1" localSheetId="3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6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6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6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6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6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6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6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4">'Фіскальний сектор'!#REF!</definedName>
    <definedName name="т01" localSheetId="1">#REF!</definedName>
    <definedName name="т01" localSheetId="2">#REF!</definedName>
    <definedName name="т01" localSheetId="0">#REF!</definedName>
    <definedName name="т01" localSheetId="3">#REF!</definedName>
    <definedName name="т01">#REF!</definedName>
    <definedName name="т05" localSheetId="1" hidden="1">{#N/A,#N/A,FALSE,"т04"}</definedName>
    <definedName name="т05" localSheetId="2" hidden="1">{#N/A,#N/A,FALSE,"т04"}</definedName>
    <definedName name="т05" localSheetId="0" hidden="1">{#N/A,#N/A,FALSE,"т04"}</definedName>
    <definedName name="т05" localSheetId="3" hidden="1">{#N/A,#N/A,FALSE,"т04"}</definedName>
    <definedName name="т05" hidden="1">{#N/A,#N/A,FALSE,"т04"}</definedName>
    <definedName name="т05_1" localSheetId="6" hidden="1">{#N/A,#N/A,FALSE,"т04"}</definedName>
    <definedName name="т05_1" localSheetId="3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3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2">#REF!</definedName>
    <definedName name="т17.2" localSheetId="0">#REF!</definedName>
    <definedName name="т17.2" localSheetId="3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2">#REF!</definedName>
    <definedName name="т17.4" localSheetId="0">#REF!</definedName>
    <definedName name="т17.4" localSheetId="3">#REF!</definedName>
    <definedName name="т17.4">#REF!</definedName>
    <definedName name="т17.4.1999" localSheetId="1">#REF!</definedName>
    <definedName name="т17.4.1999" localSheetId="2">#REF!</definedName>
    <definedName name="т17.4.1999" localSheetId="0">#REF!</definedName>
    <definedName name="т17.4.1999" localSheetId="3">#REF!</definedName>
    <definedName name="т17.4.1999">#REF!</definedName>
    <definedName name="т17.4.2001" localSheetId="1">#REF!</definedName>
    <definedName name="т17.4.2001" localSheetId="2">#REF!</definedName>
    <definedName name="т17.4.2001" localSheetId="0">#REF!</definedName>
    <definedName name="т17.4.2001" localSheetId="3">#REF!</definedName>
    <definedName name="т17.4.2001">#REF!</definedName>
    <definedName name="т17.5" localSheetId="1">#REF!</definedName>
    <definedName name="т17.5" localSheetId="2">#REF!</definedName>
    <definedName name="т17.5">#REF!</definedName>
    <definedName name="т17.5.2001" localSheetId="1">#REF!</definedName>
    <definedName name="т17.5.2001" localSheetId="2">#REF!</definedName>
    <definedName name="т17.5.2001">#REF!</definedName>
    <definedName name="т17.7" localSheetId="1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2" hidden="1">{#N/A,#N/A,FALSE,"т02бд"}</definedName>
    <definedName name="ф" localSheetId="0" hidden="1">{#N/A,#N/A,FALSE,"т02бд"}</definedName>
    <definedName name="ф" localSheetId="3" hidden="1">{#N/A,#N/A,FALSE,"т02бд"}</definedName>
    <definedName name="ф" hidden="1">{#N/A,#N/A,FALSE,"т02бд"}</definedName>
    <definedName name="ф_1" localSheetId="6" hidden="1">{#N/A,#N/A,FALSE,"т02бд"}</definedName>
    <definedName name="ф_1" localSheetId="3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2" hidden="1">{#N/A,#N/A,FALSE,"т02бд"}</definedName>
    <definedName name="фіва" localSheetId="0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6" hidden="1">{#N/A,#N/A,FALSE,"т02бд"}</definedName>
    <definedName name="фіва_1" localSheetId="3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2" hidden="1">{#N/A,#N/A,FALSE,"т02бд"}</definedName>
    <definedName name="фф" localSheetId="0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6" hidden="1">{#N/A,#N/A,FALSE,"т02бд"}</definedName>
    <definedName name="фф_1" localSheetId="3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2" hidden="1">{#N/A,#N/A,FALSE,"т02бд"}</definedName>
    <definedName name="ффф" localSheetId="0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6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6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45621"/>
</workbook>
</file>

<file path=xl/calcChain.xml><?xml version="1.0" encoding="utf-8"?>
<calcChain xmlns="http://schemas.openxmlformats.org/spreadsheetml/2006/main">
  <c r="M17" i="19" l="1"/>
  <c r="L17" i="19"/>
  <c r="M16" i="19"/>
  <c r="L16" i="19"/>
  <c r="M15" i="19"/>
  <c r="L15" i="19"/>
  <c r="F12" i="19"/>
  <c r="E12" i="19"/>
  <c r="J11" i="19"/>
  <c r="I11" i="19"/>
  <c r="H11" i="19"/>
  <c r="G10" i="19"/>
  <c r="F10" i="19"/>
  <c r="M7" i="19"/>
  <c r="L7" i="19"/>
  <c r="M5" i="19"/>
  <c r="L5" i="19"/>
  <c r="M4" i="19"/>
  <c r="L4" i="19"/>
  <c r="J60" i="18" l="1"/>
  <c r="J61" i="18"/>
  <c r="J59" i="18"/>
  <c r="F58" i="18"/>
  <c r="E58" i="18"/>
  <c r="J54" i="18"/>
  <c r="J45" i="18"/>
  <c r="J46" i="18"/>
  <c r="J47" i="18"/>
  <c r="J48" i="18"/>
  <c r="J49" i="18"/>
  <c r="J50" i="18"/>
  <c r="J51" i="18"/>
  <c r="J44" i="18"/>
  <c r="F52" i="18"/>
  <c r="J52" i="18" s="1"/>
  <c r="E52" i="18"/>
  <c r="H18" i="2" l="1"/>
  <c r="H17" i="2"/>
  <c r="H16" i="2"/>
  <c r="H15" i="2"/>
  <c r="H14" i="2"/>
  <c r="H13" i="2"/>
  <c r="J8" i="2"/>
  <c r="H8" i="2"/>
  <c r="H7" i="2"/>
  <c r="H6" i="2"/>
  <c r="G4" i="2"/>
  <c r="F4" i="2"/>
  <c r="E4" i="2"/>
  <c r="D4" i="2"/>
  <c r="K44" i="16" l="1"/>
  <c r="K43" i="16"/>
  <c r="K41" i="16"/>
  <c r="K40" i="16"/>
  <c r="K39" i="16"/>
  <c r="K37" i="16"/>
  <c r="K36" i="16"/>
  <c r="K35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1" i="16"/>
  <c r="I40" i="16"/>
  <c r="I39" i="16"/>
  <c r="I37" i="16"/>
  <c r="I36" i="16"/>
  <c r="I35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J7" i="18" l="1"/>
  <c r="G8" i="18"/>
  <c r="H8" i="18"/>
  <c r="J8" i="18"/>
  <c r="G9" i="18"/>
  <c r="H9" i="18"/>
  <c r="J9" i="18"/>
  <c r="G10" i="18"/>
  <c r="H10" i="18"/>
  <c r="J10" i="18"/>
  <c r="G11" i="18"/>
  <c r="H11" i="18"/>
  <c r="J11" i="18"/>
  <c r="J12" i="18"/>
  <c r="G13" i="18"/>
  <c r="H13" i="18"/>
  <c r="J13" i="18"/>
  <c r="G14" i="18"/>
  <c r="H14" i="18"/>
  <c r="J14" i="18"/>
  <c r="C15" i="18"/>
  <c r="D15" i="18"/>
  <c r="E15" i="18"/>
  <c r="F15" i="18"/>
  <c r="G15" i="18"/>
  <c r="H15" i="18"/>
  <c r="J17" i="18"/>
  <c r="G19" i="18"/>
  <c r="H19" i="18"/>
  <c r="J19" i="18"/>
  <c r="G20" i="18"/>
  <c r="H20" i="18"/>
  <c r="J20" i="18"/>
  <c r="G21" i="18"/>
  <c r="H21" i="18"/>
  <c r="J21" i="18"/>
  <c r="G22" i="18"/>
  <c r="H22" i="18"/>
  <c r="J22" i="18"/>
  <c r="G23" i="18"/>
  <c r="H23" i="18"/>
  <c r="J23" i="18"/>
  <c r="G24" i="18"/>
  <c r="H24" i="18"/>
  <c r="J24" i="18"/>
  <c r="G25" i="18"/>
  <c r="H25" i="18"/>
  <c r="J25" i="18"/>
  <c r="C26" i="18"/>
  <c r="D26" i="18"/>
  <c r="E26" i="18"/>
  <c r="F26" i="18"/>
  <c r="G26" i="18"/>
  <c r="H26" i="18"/>
  <c r="J26" i="18"/>
  <c r="G28" i="18"/>
  <c r="H28" i="18"/>
  <c r="J28" i="18"/>
  <c r="G29" i="18"/>
  <c r="H29" i="18"/>
  <c r="J29" i="18"/>
  <c r="G30" i="18"/>
  <c r="H30" i="18"/>
  <c r="J30" i="18"/>
  <c r="C34" i="18"/>
  <c r="D34" i="18"/>
  <c r="E34" i="18"/>
  <c r="F34" i="18"/>
  <c r="J35" i="18"/>
  <c r="J36" i="18"/>
  <c r="J37" i="18"/>
  <c r="C39" i="18"/>
  <c r="D39" i="18"/>
  <c r="E39" i="18"/>
  <c r="F39" i="18"/>
  <c r="J15" i="18" l="1"/>
  <c r="H17" i="18"/>
  <c r="G7" i="18"/>
  <c r="G17" i="18"/>
  <c r="H7" i="18"/>
</calcChain>
</file>

<file path=xl/sharedStrings.xml><?xml version="1.0" encoding="utf-8"?>
<sst xmlns="http://schemas.openxmlformats.org/spreadsheetml/2006/main" count="498" uniqueCount="339">
  <si>
    <t>Компонента</t>
  </si>
  <si>
    <t>Частка в ІВБГ (дані за 2014 рік), %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</si>
  <si>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</si>
  <si>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</si>
  <si>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</si>
  <si>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</si>
  <si>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</si>
  <si>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</si>
  <si>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</si>
  <si>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 xml:space="preserve"> -19.8 *</t>
  </si>
  <si>
    <t xml:space="preserve"> -15.6 *</t>
  </si>
  <si>
    <t xml:space="preserve">   додатково: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</si>
  <si>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</si>
  <si>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</si>
  <si>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</si>
  <si>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</si>
  <si>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</si>
  <si>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</si>
  <si>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</si>
  <si>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</si>
  <si>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</si>
  <si>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</si>
  <si>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</si>
  <si>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</si>
  <si>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</si>
  <si>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</si>
  <si>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</si>
  <si>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</si>
  <si>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</si>
  <si>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</si>
  <si>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</si>
  <si>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</si>
  <si>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</si>
  <si>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</si>
  <si>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</si>
  <si>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</si>
  <si>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</si>
  <si>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</si>
  <si>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</si>
  <si>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</si>
  <si>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Зміна цінових індексів та внески компонентів у зміну ІСЦ та ІЦВ*</t>
  </si>
  <si>
    <t>Компоненти споживчого кошика (за класифікацією Національного банку)</t>
  </si>
  <si>
    <t>частка ІСЦ, %</t>
  </si>
  <si>
    <t>зміна за рік</t>
  </si>
  <si>
    <t>зміна, %</t>
  </si>
  <si>
    <t>внесок у зміну ІСЦ, в. п.</t>
  </si>
  <si>
    <t>ІСЦ</t>
  </si>
  <si>
    <t>Індекс споживчих цін</t>
  </si>
  <si>
    <t>Базова інфляція</t>
  </si>
  <si>
    <t>Небазова інфляція</t>
  </si>
  <si>
    <t>сирі продукти</t>
  </si>
  <si>
    <t>адміністративно регульовані тарифи та ціни</t>
  </si>
  <si>
    <t>паливо</t>
  </si>
  <si>
    <t>Компоненти споживчого кошика (за класифікацією ДССУ)</t>
  </si>
  <si>
    <t>Продукти харчування та безалкогольні напої, у т. ч.:</t>
  </si>
  <si>
    <t>хліб та хлібопродукти</t>
  </si>
  <si>
    <t xml:space="preserve">хліб </t>
  </si>
  <si>
    <t>борошно пшеничне</t>
  </si>
  <si>
    <t>м’ясо та м’ясопродукти</t>
  </si>
  <si>
    <t>риба та продукти з риби</t>
  </si>
  <si>
    <t>молоко</t>
  </si>
  <si>
    <t>яйця</t>
  </si>
  <si>
    <t>олія та жири</t>
  </si>
  <si>
    <t xml:space="preserve">   інші їстівні жири</t>
  </si>
  <si>
    <t>фрукти</t>
  </si>
  <si>
    <t>овочі</t>
  </si>
  <si>
    <t xml:space="preserve">   картопля</t>
  </si>
  <si>
    <t>цукор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</si>
  <si>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</si>
  <si>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</si>
  <si>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</si>
  <si>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</si>
  <si>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</si>
  <si>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</si>
  <si>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</si>
  <si>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</si>
  <si>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паливо і мастила</t>
  </si>
  <si>
    <t>залізничний пасажирський транспорт</t>
  </si>
  <si>
    <t>автодорожній пасажирський транспорт</t>
  </si>
  <si>
    <t>Зв’язок</t>
  </si>
  <si>
    <t>Освіта</t>
  </si>
  <si>
    <t>Інші</t>
  </si>
  <si>
    <t>Компоненти ІЦВ</t>
  </si>
  <si>
    <t>частка ІЦВ, %</t>
  </si>
  <si>
    <t>внесок у зміну ІЦВ, в. п.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</si>
  <si>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</si>
  <si>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</si>
  <si>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</si>
  <si>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</si>
  <si>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</si>
  <si>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</si>
  <si>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</si>
  <si>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</si>
  <si>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</si>
  <si>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</si>
  <si>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</si>
  <si>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</si>
  <si>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</si>
  <si>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* Розрахунки Національного банку на підставі даних ДCCУ. Сума внесків, наведених у таблицях, може не дорівнювати загальному значенню у зв’язку з їх округленням.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</si>
  <si>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</si>
  <si>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</si>
  <si>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</si>
  <si>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</si>
  <si>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</si>
  <si>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</si>
  <si>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</si>
  <si>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</si>
  <si>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</si>
  <si>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</si>
  <si>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</si>
  <si>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</si>
  <si>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</si>
  <si>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</si>
  <si>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</si>
  <si>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</si>
  <si>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</si>
  <si>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</si>
  <si>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</si>
  <si>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</si>
  <si>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</si>
  <si>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</si>
  <si>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</si>
  <si>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</si>
  <si>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</si>
  <si>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</si>
  <si>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</si>
  <si>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</si>
  <si>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</si>
  <si>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</si>
  <si>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</si>
  <si>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</si>
  <si>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</si>
  <si>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</si>
  <si>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</si>
  <si>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</si>
  <si>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Зовнішній сектор: основні показники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</si>
  <si>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</si>
  <si>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</si>
  <si>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</si>
  <si>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</si>
  <si>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</si>
  <si>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</si>
  <si>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</si>
  <si>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</si>
  <si>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</si>
  <si>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</si>
  <si>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</si>
  <si>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</si>
  <si>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</si>
  <si>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</si>
  <si>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операцій з капіталом та фінансових операцій 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</si>
  <si>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</si>
  <si>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</si>
  <si>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</si>
  <si>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Розрив у фінансуванні/резервні активи (мінус: зростання) (у млрд. дол. США)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</si>
  <si>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</si>
  <si>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</si>
  <si>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</si>
  <si>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</si>
  <si>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</si>
  <si>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операцій з капіталом та фінансових операцій 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</si>
  <si>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</si>
  <si>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</si>
  <si>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</si>
  <si>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</si>
  <si>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</si>
  <si>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</si>
  <si>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</si>
  <si>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</si>
  <si>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</si>
  <si>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(у % до ВВП)</t>
  </si>
  <si>
    <t>(у % до експорту товарів і послуг)</t>
  </si>
  <si>
    <t>(у % до валового зовнішнього боргу)</t>
  </si>
  <si>
    <t>Короткостроковий ЗБ за початковим терміном погашення (на к.п., у млрд. дол. США)</t>
  </si>
  <si>
    <t>(у дол. США на 1 особу)</t>
  </si>
  <si>
    <t>2014 рік</t>
  </si>
  <si>
    <t>2015 рік</t>
  </si>
  <si>
    <t xml:space="preserve"> </t>
  </si>
  <si>
    <t>Рахунок поточних операцій</t>
  </si>
  <si>
    <t>Баланс товарів та послуг</t>
  </si>
  <si>
    <t>експорт товарів та послуг</t>
  </si>
  <si>
    <t>Баланс товарів</t>
  </si>
  <si>
    <t xml:space="preserve">експорт товарів </t>
  </si>
  <si>
    <t>імпорт товарів</t>
  </si>
  <si>
    <t>Баланс послуг</t>
  </si>
  <si>
    <t xml:space="preserve">надходження    </t>
  </si>
  <si>
    <t>виплати</t>
  </si>
  <si>
    <t>Доходи (сальдо)</t>
  </si>
  <si>
    <t>оплата праці (сальдо)</t>
  </si>
  <si>
    <t>доходи від інвестицій (сальдо)</t>
  </si>
  <si>
    <t>Поточні трансферти (сальдо)</t>
  </si>
  <si>
    <t>Рахунок операцій з капіталом</t>
  </si>
  <si>
    <t>Фінансовий рахунок</t>
  </si>
  <si>
    <t xml:space="preserve">  Прямі  інвестиції (сальдо) </t>
  </si>
  <si>
    <t xml:space="preserve">  Портфельні інвестиції (акціонерний капітал)</t>
  </si>
  <si>
    <t xml:space="preserve">  Кредити та облігації (сальдо)</t>
  </si>
  <si>
    <t>Середньо і довгострокові кредити, облігації</t>
  </si>
  <si>
    <t>сектор загальнодержавного управління</t>
  </si>
  <si>
    <t>надходження</t>
  </si>
  <si>
    <t>банки</t>
  </si>
  <si>
    <t>інші сектори</t>
  </si>
  <si>
    <t>Короткострокові кредити</t>
  </si>
  <si>
    <t xml:space="preserve">  Інший капітал</t>
  </si>
  <si>
    <t xml:space="preserve"> у т. ч. готівкова валюта поза банками</t>
  </si>
  <si>
    <t>Зведений баланс</t>
  </si>
  <si>
    <t>Фінансування</t>
  </si>
  <si>
    <t xml:space="preserve">Резервні активи (мінус: зростання) </t>
  </si>
  <si>
    <t>Довідково:</t>
  </si>
  <si>
    <t xml:space="preserve">Поточний рахунок у відсотках ВВП </t>
  </si>
  <si>
    <t xml:space="preserve">Темпи зростання експорту товарів </t>
  </si>
  <si>
    <t xml:space="preserve">Темпи зростання імпорту товарів </t>
  </si>
  <si>
    <t xml:space="preserve">Темпи зростання експорту товарів та послуг </t>
  </si>
  <si>
    <t>Темпи зростання імпорту товарів та послуг</t>
  </si>
  <si>
    <t>у т. ч. кредити прямого інвестора в Україну</t>
  </si>
  <si>
    <t>* Розрахунки Національного банку.</t>
  </si>
  <si>
    <t>Темпи змін порівняно з відповідним періодом попереднього року, %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</si>
  <si>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</si>
  <si>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</si>
  <si>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</si>
  <si>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</si>
  <si>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</si>
  <si>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</si>
  <si>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</si>
  <si>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</si>
  <si>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</si>
  <si>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</si>
  <si>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</si>
  <si>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</si>
  <si>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</si>
  <si>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</si>
  <si>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</si>
  <si>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>рік</t>
  </si>
  <si>
    <t>імпорт товарів та послуг</t>
  </si>
  <si>
    <t>Рахунок операцій з капіталом та фінансових операцій</t>
  </si>
  <si>
    <t>* Попередні дані.</t>
  </si>
  <si>
    <t>Кредит МВФ для НБУ (мінус: погашення)</t>
  </si>
  <si>
    <t>Кредит МВФ для Уряду Ураїни (мінус: погашення)</t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</si>
  <si>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</si>
  <si>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</si>
  <si>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</si>
  <si>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</si>
  <si>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</si>
  <si>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</si>
  <si>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</si>
  <si>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Платіжний баланс України, 2014 – 2015 роки</t>
  </si>
  <si>
    <t>Темп приросту, %</t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</si>
  <si>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</si>
  <si>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t>Рівень безробіття за методологією МОП (у % до економічно активного населення у віці 15-70 років)</t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</si>
  <si>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</si>
  <si>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</si>
  <si>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</si>
  <si>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</si>
  <si>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</si>
  <si>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</si>
  <si>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</si>
  <si>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тимчасово окупованої території АР Крим та м. Севастополь здійснено тільки з квітня 2014 року.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</si>
  <si>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тимчасово окупованої території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</si>
  <si>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антитерористичної операції.</t>
    </r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</si>
  <si>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</si>
  <si>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</si>
  <si>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</si>
  <si>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</si>
  <si>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</si>
  <si>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</si>
  <si>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</si>
  <si>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</si>
  <si>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</si>
  <si>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</si>
  <si>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</si>
  <si>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</si>
  <si>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</si>
  <si>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</si>
  <si>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</si>
  <si>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</si>
  <si>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</si>
  <si>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</si>
  <si>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</si>
  <si>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</si>
  <si>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</si>
  <si>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</si>
  <si>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</si>
  <si>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</si>
  <si>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</si>
  <si>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</si>
  <si>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</si>
  <si>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</si>
  <si>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</si>
  <si>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</si>
  <si>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</si>
  <si>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</si>
  <si>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 xml:space="preserve"> -28.6*</t>
  </si>
  <si>
    <t xml:space="preserve"> -18.3*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</si>
  <si>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</si>
  <si>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</si>
  <si>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</si>
  <si>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Заборгованість за депозитними сертифікатами Національного банку</t>
  </si>
  <si>
    <t>Заборгованість за кредитами Національного банку, наданими банкам та ФГВФО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</si>
  <si>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</si>
  <si>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</si>
  <si>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</si>
  <si>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 xml:space="preserve"> січень – березень</t>
  </si>
  <si>
    <t>зміна за квітень</t>
  </si>
  <si>
    <t>01.05.2015*</t>
  </si>
  <si>
    <t xml:space="preserve"> січень 2015</t>
  </si>
  <si>
    <t xml:space="preserve"> лютий 2015</t>
  </si>
  <si>
    <t xml:space="preserve"> березень 2015</t>
  </si>
  <si>
    <t xml:space="preserve"> квітень 2015</t>
  </si>
  <si>
    <r>
      <t xml:space="preserve">січень </t>
    </r>
    <r>
      <rPr>
        <b/>
        <sz val="10"/>
        <color theme="1"/>
        <rFont val="Calibri"/>
        <family val="2"/>
        <charset val="204"/>
      </rPr>
      <t>‒</t>
    </r>
    <r>
      <rPr>
        <b/>
        <sz val="10"/>
        <color theme="1"/>
        <rFont val="Times New Roman"/>
        <family val="1"/>
        <charset val="204"/>
      </rPr>
      <t xml:space="preserve"> квітень 2015</t>
    </r>
  </si>
  <si>
    <t>ІВБГ у цілому</t>
  </si>
  <si>
    <t xml:space="preserve"> -28.9*</t>
  </si>
  <si>
    <t xml:space="preserve"> -30.4*</t>
  </si>
  <si>
    <t xml:space="preserve"> січень – квітень</t>
  </si>
  <si>
    <r>
      <t>42895.7</t>
    </r>
    <r>
      <rPr>
        <vertAlign val="superscript"/>
        <sz val="10"/>
        <rFont val="Times New Roman"/>
        <family val="1"/>
        <charset val="204"/>
      </rPr>
      <t>7</t>
    </r>
  </si>
  <si>
    <r>
      <t>42873.6</t>
    </r>
    <r>
      <rPr>
        <vertAlign val="superscript"/>
        <sz val="10"/>
        <rFont val="Times New Roman"/>
        <family val="1"/>
        <charset val="204"/>
      </rPr>
      <t>7</t>
    </r>
  </si>
  <si>
    <t>-0.1 в.п.</t>
  </si>
  <si>
    <t>0.1 в.п.</t>
  </si>
  <si>
    <r>
      <t>3863</t>
    </r>
    <r>
      <rPr>
        <vertAlign val="superscript"/>
        <sz val="10"/>
        <rFont val="Times New Roman"/>
        <family val="1"/>
        <charset val="204"/>
      </rPr>
      <t>6</t>
    </r>
  </si>
  <si>
    <t>-2.0 в.п.</t>
  </si>
  <si>
    <t>-4.2 в.п.</t>
  </si>
  <si>
    <r>
      <t>1617.1</t>
    </r>
    <r>
      <rPr>
        <vertAlign val="superscript"/>
        <sz val="10"/>
        <rFont val="Times New Roman"/>
        <family val="1"/>
        <charset val="204"/>
      </rPr>
      <t>6</t>
    </r>
  </si>
  <si>
    <r>
      <t>16.7</t>
    </r>
    <r>
      <rPr>
        <vertAlign val="superscript"/>
        <sz val="10"/>
        <rFont val="Times New Roman"/>
        <family val="1"/>
        <charset val="204"/>
      </rPr>
      <t>6</t>
    </r>
  </si>
  <si>
    <r>
      <t>7</t>
    </r>
    <r>
      <rPr>
        <sz val="10"/>
        <rFont val="Times New Roman"/>
        <family val="1"/>
        <charset val="204"/>
      </rPr>
      <t xml:space="preserve"> Оцінка (дані ДССУ).</t>
    </r>
  </si>
  <si>
    <t>Квітень</t>
  </si>
  <si>
    <t>Січень-Квітень</t>
  </si>
  <si>
    <t xml:space="preserve">  - фізичні обсяги, млн. т.</t>
  </si>
  <si>
    <t xml:space="preserve">  - ціна, дол. США за т.</t>
  </si>
  <si>
    <t>ПІІ (у млрд. дол. США)</t>
  </si>
  <si>
    <t>ПІІ (у % до ВВП)</t>
  </si>
  <si>
    <t>Міжнародні резерви (на к.п., у млрд. дол. США)</t>
  </si>
  <si>
    <t>Чисті міжнародні резерви (на к.п., у млрд. дол. США)</t>
  </si>
  <si>
    <t>Валовий Зовнішній Борг (на к.п., у млрд. дол. США)</t>
  </si>
  <si>
    <t>ЗБ державного сектору (на к.п., у млрд. дол. США)</t>
  </si>
  <si>
    <t>ЗБ банківського сектору (на к.п., у млрд. дол. США)</t>
  </si>
  <si>
    <t>ЗБ інших секторів (на к.п., у млрд. дол. США)</t>
  </si>
  <si>
    <t>Короткостроковий ЗБ за залишковим терміном погашення (на к.п., у млрд. дол. США)</t>
  </si>
  <si>
    <t>ПІІ в Україну (акумульований обсяг, у млрд. дол. США)</t>
  </si>
  <si>
    <t>квітень</t>
  </si>
  <si>
    <t>січень-квітень</t>
  </si>
  <si>
    <t>січень-квітень*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</si>
</sst>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* #,##0_-;\-* #,##0_-;_-* &quot;-&quot;_-;_-@_-"/>
    <numFmt numFmtId="192" formatCode="_-* #,##0.00_-;\-* #,##0.00_-;_-* &quot;-&quot;??_-;_-@_-"/>
    <numFmt numFmtId="193" formatCode="&quot;$&quot;#,##0_);\(&quot;$&quot;#,##0\)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_(* #,##0.000_);_(* \-#,##0.000_);_(* &quot;--&quot;_);_(@_)"/>
    <numFmt numFmtId="210" formatCode="_(* #,##0_);_(* \-#,##0_);_(* &quot;--&quot;_);_(@_)"/>
    <numFmt numFmtId="211" formatCode="_(* #,##0.0_);_(* \-#,##0.0_);_(* &quot;--&quot;_);_(@_)"/>
  </numFmts>
  <fonts count="17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Arial Cyr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b/>
      <u val="singleAccounting"/>
      <sz val="10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u val="singleAccounting"/>
      <sz val="9"/>
      <name val="Times New Roman"/>
      <family val="1"/>
      <charset val="204"/>
    </font>
    <font>
      <i/>
      <u val="singleAccounting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i/>
      <u val="singleAccounting"/>
      <sz val="8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u val="singleAccounting"/>
      <sz val="10"/>
      <color indexed="17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8"/>
      <name val="UkrainianKudriashov"/>
      <family val="1"/>
      <charset val="204"/>
    </font>
    <font>
      <sz val="9"/>
      <name val="UkrainianKudriashov"/>
      <family val="1"/>
      <charset val="204"/>
    </font>
    <font>
      <sz val="7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9"/>
      <name val="UkrainianKudriashov"/>
      <family val="1"/>
      <charset val="204"/>
    </font>
    <font>
      <sz val="20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 style="thin">
        <color indexed="64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50">
    <xf numFmtId="0" fontId="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9" fontId="11" fillId="0" borderId="0">
      <alignment horizontal="centerContinuous" vertical="top" wrapText="1"/>
    </xf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171" fontId="10" fillId="0" borderId="0" applyFont="0" applyFill="0" applyBorder="0" applyAlignment="0" applyProtection="0"/>
    <xf numFmtId="0" fontId="15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5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4">
      <protection hidden="1"/>
    </xf>
    <xf numFmtId="0" fontId="19" fillId="22" borderId="4" applyNumberFormat="0" applyFont="0" applyBorder="0" applyAlignment="0" applyProtection="0">
      <protection hidden="1"/>
    </xf>
    <xf numFmtId="0" fontId="20" fillId="0" borderId="4">
      <protection hidden="1"/>
    </xf>
    <xf numFmtId="0" fontId="21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5" fillId="0" borderId="6" applyNumberFormat="0" applyFont="0" applyFill="0" applyAlignment="0" applyProtection="0"/>
    <xf numFmtId="0" fontId="26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1" fontId="28" fillId="24" borderId="8">
      <alignment horizontal="right" vertical="center"/>
    </xf>
    <xf numFmtId="0" fontId="29" fillId="24" borderId="8">
      <alignment horizontal="right" vertical="center"/>
    </xf>
    <xf numFmtId="0" fontId="14" fillId="24" borderId="9"/>
    <xf numFmtId="0" fontId="28" fillId="25" borderId="8">
      <alignment horizontal="center" vertical="center"/>
    </xf>
    <xf numFmtId="1" fontId="28" fillId="24" borderId="8">
      <alignment horizontal="right" vertical="center"/>
    </xf>
    <xf numFmtId="0" fontId="14" fillId="24" borderId="0"/>
    <xf numFmtId="0" fontId="14" fillId="24" borderId="0"/>
    <xf numFmtId="0" fontId="30" fillId="24" borderId="8">
      <alignment horizontal="left" vertical="center"/>
    </xf>
    <xf numFmtId="0" fontId="30" fillId="24" borderId="10">
      <alignment vertical="center"/>
    </xf>
    <xf numFmtId="0" fontId="31" fillId="24" borderId="11">
      <alignment vertical="center"/>
    </xf>
    <xf numFmtId="0" fontId="30" fillId="24" borderId="8"/>
    <xf numFmtId="0" fontId="29" fillId="24" borderId="8">
      <alignment horizontal="right" vertical="center"/>
    </xf>
    <xf numFmtId="0" fontId="32" fillId="26" borderId="8">
      <alignment horizontal="left" vertical="center"/>
    </xf>
    <xf numFmtId="0" fontId="32" fillId="26" borderId="8">
      <alignment horizontal="left" vertical="center"/>
    </xf>
    <xf numFmtId="0" fontId="7" fillId="24" borderId="8">
      <alignment horizontal="left" vertical="center"/>
    </xf>
    <xf numFmtId="0" fontId="33" fillId="24" borderId="9"/>
    <xf numFmtId="0" fontId="28" fillId="25" borderId="8">
      <alignment horizontal="left" vertical="center"/>
    </xf>
    <xf numFmtId="172" fontId="34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38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3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38" fillId="0" borderId="0">
      <alignment horizontal="right" vertical="top"/>
    </xf>
    <xf numFmtId="179" fontId="37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40" fillId="0" borderId="0"/>
    <xf numFmtId="3" fontId="14" fillId="0" borderId="0" applyFill="0" applyBorder="0" applyAlignment="0" applyProtection="0"/>
    <xf numFmtId="0" fontId="41" fillId="0" borderId="0"/>
    <xf numFmtId="0" fontId="41" fillId="0" borderId="0"/>
    <xf numFmtId="180" fontId="35" fillId="0" borderId="0" applyFont="0" applyFill="0" applyBorder="0" applyAlignment="0" applyProtection="0"/>
    <xf numFmtId="181" fontId="37" fillId="0" borderId="0" applyFont="0" applyFill="0" applyBorder="0" applyAlignment="0" applyProtection="0"/>
    <xf numFmtId="182" fontId="39" fillId="0" borderId="0" applyFont="0" applyFill="0" applyBorder="0" applyAlignment="0" applyProtection="0"/>
    <xf numFmtId="183" fontId="42" fillId="0" borderId="0">
      <protection locked="0"/>
    </xf>
    <xf numFmtId="183" fontId="43" fillId="0" borderId="0">
      <protection locked="0"/>
    </xf>
    <xf numFmtId="0" fontId="25" fillId="0" borderId="0" applyFont="0" applyFill="0" applyBorder="0" applyAlignment="0" applyProtection="0"/>
    <xf numFmtId="184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8" fillId="0" borderId="0">
      <protection locked="0"/>
    </xf>
    <xf numFmtId="0" fontId="50" fillId="0" borderId="0"/>
    <xf numFmtId="0" fontId="48" fillId="0" borderId="0">
      <protection locked="0"/>
    </xf>
    <xf numFmtId="0" fontId="51" fillId="0" borderId="0"/>
    <xf numFmtId="0" fontId="48" fillId="0" borderId="0">
      <protection locked="0"/>
    </xf>
    <xf numFmtId="0" fontId="51" fillId="0" borderId="0"/>
    <xf numFmtId="0" fontId="49" fillId="0" borderId="0">
      <protection locked="0"/>
    </xf>
    <xf numFmtId="0" fontId="51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183" fontId="42" fillId="0" borderId="0">
      <protection locked="0"/>
    </xf>
    <xf numFmtId="183" fontId="43" fillId="0" borderId="0">
      <protection locked="0"/>
    </xf>
    <xf numFmtId="0" fontId="51" fillId="0" borderId="0"/>
    <xf numFmtId="0" fontId="52" fillId="0" borderId="0"/>
    <xf numFmtId="0" fontId="51" fillId="0" borderId="0"/>
    <xf numFmtId="0" fontId="40" fillId="0" borderId="0"/>
    <xf numFmtId="0" fontId="53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38" fontId="55" fillId="25" borderId="0" applyNumberFormat="0" applyBorder="0" applyAlignment="0" applyProtection="0"/>
    <xf numFmtId="0" fontId="56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83" fontId="62" fillId="0" borderId="0">
      <protection locked="0"/>
    </xf>
    <xf numFmtId="183" fontId="63" fillId="0" borderId="0">
      <protection locked="0"/>
    </xf>
    <xf numFmtId="183" fontId="62" fillId="0" borderId="0">
      <protection locked="0"/>
    </xf>
    <xf numFmtId="183" fontId="63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8" fillId="0" borderId="0"/>
    <xf numFmtId="0" fontId="7" fillId="0" borderId="0"/>
    <xf numFmtId="187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69" fillId="7" borderId="5" applyNumberFormat="0" applyAlignment="0" applyProtection="0"/>
    <xf numFmtId="10" fontId="55" fillId="24" borderId="8" applyNumberFormat="0" applyBorder="0" applyAlignment="0" applyProtection="0"/>
    <xf numFmtId="0" fontId="70" fillId="7" borderId="5" applyNumberFormat="0" applyAlignment="0" applyProtection="0"/>
    <xf numFmtId="0" fontId="70" fillId="7" borderId="5" applyNumberFormat="0" applyAlignment="0" applyProtection="0"/>
    <xf numFmtId="0" fontId="70" fillId="7" borderId="5" applyNumberFormat="0" applyAlignment="0" applyProtection="0"/>
    <xf numFmtId="0" fontId="70" fillId="7" borderId="5" applyNumberFormat="0" applyAlignment="0" applyProtection="0"/>
    <xf numFmtId="0" fontId="70" fillId="7" borderId="5" applyNumberFormat="0" applyAlignment="0" applyProtection="0"/>
    <xf numFmtId="0" fontId="70" fillId="7" borderId="5" applyNumberFormat="0" applyAlignment="0" applyProtection="0"/>
    <xf numFmtId="0" fontId="70" fillId="7" borderId="5" applyNumberFormat="0" applyAlignment="0" applyProtection="0"/>
    <xf numFmtId="0" fontId="70" fillId="7" borderId="5" applyNumberFormat="0" applyAlignment="0" applyProtection="0"/>
    <xf numFmtId="0" fontId="70" fillId="7" borderId="5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89" fontId="72" fillId="0" borderId="0"/>
    <xf numFmtId="0" fontId="51" fillId="0" borderId="15"/>
    <xf numFmtId="0" fontId="73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5" fillId="0" borderId="4">
      <alignment horizontal="left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90" fontId="25" fillId="0" borderId="0" applyFont="0" applyFill="0" applyBorder="0" applyAlignment="0" applyProtection="0"/>
    <xf numFmtId="191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93" fontId="25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0" fontId="77" fillId="0" borderId="0"/>
    <xf numFmtId="0" fontId="78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0" fontId="82" fillId="0" borderId="0"/>
    <xf numFmtId="0" fontId="8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4" fillId="0" borderId="0"/>
    <xf numFmtId="0" fontId="10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198" fontId="36" fillId="0" borderId="0" applyFill="0" applyBorder="0" applyAlignment="0" applyProtection="0">
      <alignment horizontal="right"/>
    </xf>
    <xf numFmtId="0" fontId="47" fillId="0" borderId="0"/>
    <xf numFmtId="199" fontId="83" fillId="0" borderId="0"/>
    <xf numFmtId="0" fontId="84" fillId="0" borderId="0"/>
    <xf numFmtId="0" fontId="7" fillId="10" borderId="17" applyNumberFormat="0" applyFont="0" applyAlignment="0" applyProtection="0"/>
    <xf numFmtId="0" fontId="82" fillId="10" borderId="17" applyNumberFormat="0" applyFont="0" applyAlignment="0" applyProtection="0"/>
    <xf numFmtId="0" fontId="13" fillId="10" borderId="17" applyNumberFormat="0" applyFont="0" applyAlignment="0" applyProtection="0"/>
    <xf numFmtId="0" fontId="82" fillId="10" borderId="17" applyNumberFormat="0" applyFont="0" applyAlignment="0" applyProtection="0"/>
    <xf numFmtId="0" fontId="82" fillId="10" borderId="17" applyNumberFormat="0" applyFont="0" applyAlignment="0" applyProtection="0"/>
    <xf numFmtId="0" fontId="82" fillId="10" borderId="17" applyNumberFormat="0" applyFont="0" applyAlignment="0" applyProtection="0"/>
    <xf numFmtId="0" fontId="82" fillId="10" borderId="17" applyNumberFormat="0" applyFont="0" applyAlignment="0" applyProtection="0"/>
    <xf numFmtId="0" fontId="82" fillId="10" borderId="17" applyNumberFormat="0" applyFont="0" applyAlignment="0" applyProtection="0"/>
    <xf numFmtId="0" fontId="82" fillId="10" borderId="17" applyNumberFormat="0" applyFont="0" applyAlignment="0" applyProtection="0"/>
    <xf numFmtId="0" fontId="82" fillId="10" borderId="17" applyNumberFormat="0" applyFont="0" applyAlignment="0" applyProtection="0"/>
    <xf numFmtId="0" fontId="82" fillId="10" borderId="17" applyNumberFormat="0" applyFont="0" applyAlignment="0" applyProtection="0"/>
    <xf numFmtId="49" fontId="85" fillId="0" borderId="0"/>
    <xf numFmtId="176" fontId="86" fillId="0" borderId="0" applyFont="0" applyFill="0" applyBorder="0" applyAlignment="0" applyProtection="0"/>
    <xf numFmtId="0" fontId="87" fillId="22" borderId="18" applyNumberFormat="0" applyAlignment="0" applyProtection="0"/>
    <xf numFmtId="0" fontId="88" fillId="22" borderId="18" applyNumberFormat="0" applyAlignment="0" applyProtection="0"/>
    <xf numFmtId="0" fontId="88" fillId="22" borderId="18" applyNumberFormat="0" applyAlignment="0" applyProtection="0"/>
    <xf numFmtId="0" fontId="88" fillId="22" borderId="18" applyNumberFormat="0" applyAlignment="0" applyProtection="0"/>
    <xf numFmtId="0" fontId="88" fillId="22" borderId="18" applyNumberFormat="0" applyAlignment="0" applyProtection="0"/>
    <xf numFmtId="0" fontId="88" fillId="22" borderId="18" applyNumberFormat="0" applyAlignment="0" applyProtection="0"/>
    <xf numFmtId="0" fontId="88" fillId="22" borderId="18" applyNumberFormat="0" applyAlignment="0" applyProtection="0"/>
    <xf numFmtId="0" fontId="88" fillId="22" borderId="18" applyNumberFormat="0" applyAlignment="0" applyProtection="0"/>
    <xf numFmtId="0" fontId="88" fillId="22" borderId="18" applyNumberFormat="0" applyAlignment="0" applyProtection="0"/>
    <xf numFmtId="0" fontId="88" fillId="22" borderId="18" applyNumberFormat="0" applyAlignment="0" applyProtection="0"/>
    <xf numFmtId="200" fontId="47" fillId="0" borderId="0" applyFont="0" applyFill="0" applyBorder="0" applyAlignment="0" applyProtection="0"/>
    <xf numFmtId="201" fontId="47" fillId="0" borderId="0" applyFont="0" applyFill="0" applyBorder="0" applyAlignment="0" applyProtection="0"/>
    <xf numFmtId="0" fontId="40" fillId="0" borderId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02" fontId="14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" fontId="25" fillId="0" borderId="0" applyFont="0" applyFill="0" applyBorder="0" applyAlignment="0" applyProtection="0"/>
    <xf numFmtId="205" fontId="36" fillId="0" borderId="0" applyFill="0" applyBorder="0" applyAlignment="0">
      <alignment horizontal="centerContinuous"/>
    </xf>
    <xf numFmtId="0" fontId="10" fillId="0" borderId="0"/>
    <xf numFmtId="0" fontId="89" fillId="0" borderId="4" applyNumberFormat="0" applyFill="0" applyBorder="0" applyAlignment="0" applyProtection="0">
      <protection hidden="1"/>
    </xf>
    <xf numFmtId="166" fontId="90" fillId="0" borderId="0"/>
    <xf numFmtId="0" fontId="91" fillId="0" borderId="0"/>
    <xf numFmtId="0" fontId="14" fillId="0" borderId="0" applyNumberFormat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0" fillId="22" borderId="4"/>
    <xf numFmtId="183" fontId="42" fillId="0" borderId="19">
      <protection locked="0"/>
    </xf>
    <xf numFmtId="0" fontId="94" fillId="0" borderId="20" applyNumberFormat="0" applyFill="0" applyAlignment="0" applyProtection="0"/>
    <xf numFmtId="183" fontId="43" fillId="0" borderId="19">
      <protection locked="0"/>
    </xf>
    <xf numFmtId="0" fontId="48" fillId="0" borderId="19">
      <protection locked="0"/>
    </xf>
    <xf numFmtId="0" fontId="77" fillId="0" borderId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6" fontId="99" fillId="0" borderId="0">
      <alignment horizontal="right"/>
    </xf>
    <xf numFmtId="0" fontId="15" fillId="27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28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69" fillId="7" borderId="5" applyNumberFormat="0" applyAlignment="0" applyProtection="0"/>
    <xf numFmtId="0" fontId="69" fillId="13" borderId="5" applyNumberFormat="0" applyAlignment="0" applyProtection="0"/>
    <xf numFmtId="0" fontId="87" fillId="29" borderId="18" applyNumberFormat="0" applyAlignment="0" applyProtection="0"/>
    <xf numFmtId="0" fontId="100" fillId="29" borderId="5" applyNumberFormat="0" applyAlignment="0" applyProtection="0"/>
    <xf numFmtId="0" fontId="101" fillId="0" borderId="0" applyProtection="0"/>
    <xf numFmtId="206" fontId="102" fillId="0" borderId="0" applyFont="0" applyFill="0" applyBorder="0" applyAlignment="0" applyProtection="0"/>
    <xf numFmtId="0" fontId="53" fillId="4" borderId="0" applyNumberFormat="0" applyBorder="0" applyAlignment="0" applyProtection="0"/>
    <xf numFmtId="0" fontId="11" fillId="0" borderId="21">
      <alignment horizontal="centerContinuous" vertical="top" wrapText="1"/>
    </xf>
    <xf numFmtId="0" fontId="103" fillId="0" borderId="22" applyNumberFormat="0" applyFill="0" applyAlignment="0" applyProtection="0"/>
    <xf numFmtId="0" fontId="104" fillId="0" borderId="23" applyNumberFormat="0" applyFill="0" applyAlignment="0" applyProtection="0"/>
    <xf numFmtId="0" fontId="105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06" fillId="0" borderId="0" applyProtection="0"/>
    <xf numFmtId="0" fontId="107" fillId="0" borderId="0" applyProtection="0"/>
    <xf numFmtId="0" fontId="80" fillId="0" borderId="0">
      <alignment wrapText="1"/>
    </xf>
    <xf numFmtId="0" fontId="73" fillId="0" borderId="16" applyNumberFormat="0" applyFill="0" applyAlignment="0" applyProtection="0"/>
    <xf numFmtId="0" fontId="108" fillId="0" borderId="25" applyNumberFormat="0" applyFill="0" applyAlignment="0" applyProtection="0"/>
    <xf numFmtId="0" fontId="101" fillId="0" borderId="19" applyProtection="0"/>
    <xf numFmtId="0" fontId="26" fillId="23" borderId="7" applyNumberFormat="0" applyAlignment="0" applyProtection="0"/>
    <xf numFmtId="0" fontId="26" fillId="23" borderId="7" applyNumberFormat="0" applyAlignment="0" applyProtection="0"/>
    <xf numFmtId="0" fontId="9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3" borderId="0" applyNumberFormat="0" applyBorder="0" applyAlignment="0" applyProtection="0"/>
    <xf numFmtId="0" fontId="23" fillId="22" borderId="5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111" fillId="0" borderId="0"/>
    <xf numFmtId="0" fontId="12" fillId="0" borderId="0"/>
    <xf numFmtId="0" fontId="80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7" fillId="0" borderId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112" fillId="0" borderId="0"/>
    <xf numFmtId="0" fontId="8" fillId="0" borderId="0"/>
    <xf numFmtId="0" fontId="80" fillId="0" borderId="0"/>
    <xf numFmtId="0" fontId="7" fillId="0" borderId="0"/>
    <xf numFmtId="0" fontId="7" fillId="0" borderId="0"/>
    <xf numFmtId="0" fontId="12" fillId="0" borderId="0"/>
    <xf numFmtId="0" fontId="112" fillId="0" borderId="0"/>
    <xf numFmtId="0" fontId="112" fillId="0" borderId="0"/>
    <xf numFmtId="0" fontId="7" fillId="0" borderId="0"/>
    <xf numFmtId="0" fontId="7" fillId="0" borderId="0"/>
    <xf numFmtId="0" fontId="113" fillId="0" borderId="0"/>
    <xf numFmtId="0" fontId="6" fillId="0" borderId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/>
    <xf numFmtId="0" fontId="7" fillId="0" borderId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" fillId="0" borderId="0"/>
    <xf numFmtId="0" fontId="8" fillId="0" borderId="0"/>
    <xf numFmtId="0" fontId="12" fillId="0" borderId="0"/>
    <xf numFmtId="0" fontId="80" fillId="0" borderId="0"/>
    <xf numFmtId="0" fontId="12" fillId="0" borderId="0"/>
    <xf numFmtId="0" fontId="12" fillId="0" borderId="0"/>
    <xf numFmtId="0" fontId="12" fillId="0" borderId="0"/>
    <xf numFmtId="0" fontId="108" fillId="0" borderId="20" applyNumberFormat="0" applyFill="0" applyAlignment="0" applyProtection="0"/>
    <xf numFmtId="0" fontId="21" fillId="5" borderId="0" applyNumberFormat="0" applyBorder="0" applyAlignment="0" applyProtection="0"/>
    <xf numFmtId="0" fontId="21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37" fillId="10" borderId="17" applyNumberFormat="0" applyFont="0" applyAlignment="0" applyProtection="0"/>
    <xf numFmtId="0" fontId="12" fillId="10" borderId="17" applyNumberFormat="0" applyFont="0" applyAlignment="0" applyProtection="0"/>
    <xf numFmtId="0" fontId="7" fillId="10" borderId="17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7" fillId="22" borderId="18" applyNumberFormat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95" fillId="0" borderId="26" applyNumberFormat="0" applyFill="0" applyAlignment="0" applyProtection="0"/>
    <xf numFmtId="0" fontId="78" fillId="13" borderId="0" applyNumberFormat="0" applyBorder="0" applyAlignment="0" applyProtection="0"/>
    <xf numFmtId="0" fontId="83" fillId="0" borderId="0"/>
    <xf numFmtId="0" fontId="101" fillId="0" borderId="0"/>
    <xf numFmtId="0" fontId="9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38" fontId="102" fillId="0" borderId="0" applyFont="0" applyFill="0" applyBorder="0" applyAlignment="0" applyProtection="0"/>
    <xf numFmtId="40" fontId="102" fillId="0" borderId="0" applyFont="0" applyFill="0" applyBorder="0" applyAlignment="0" applyProtection="0"/>
    <xf numFmtId="2" fontId="101" fillId="0" borderId="0" applyProtection="0"/>
    <xf numFmtId="165" fontId="12" fillId="0" borderId="0" applyFont="0" applyFill="0" applyBorder="0" applyAlignment="0" applyProtection="0"/>
    <xf numFmtId="177" fontId="7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3" fillId="6" borderId="0" applyNumberFormat="0" applyBorder="0" applyAlignment="0" applyProtection="0"/>
    <xf numFmtId="49" fontId="11" fillId="0" borderId="8">
      <alignment horizontal="center" vertical="center" wrapText="1"/>
    </xf>
    <xf numFmtId="0" fontId="12" fillId="8" borderId="0" applyNumberFormat="0" applyBorder="0" applyAlignment="0" applyProtection="0"/>
    <xf numFmtId="0" fontId="5" fillId="38" borderId="0" applyNumberFormat="0" applyBorder="0" applyAlignment="0" applyProtection="0"/>
    <xf numFmtId="0" fontId="12" fillId="9" borderId="0" applyNumberFormat="0" applyBorder="0" applyAlignment="0" applyProtection="0"/>
    <xf numFmtId="0" fontId="5" fillId="42" borderId="0" applyNumberFormat="0" applyBorder="0" applyAlignment="0" applyProtection="0"/>
    <xf numFmtId="0" fontId="12" fillId="10" borderId="0" applyNumberFormat="0" applyBorder="0" applyAlignment="0" applyProtection="0"/>
    <xf numFmtId="0" fontId="5" fillId="46" borderId="0" applyNumberFormat="0" applyBorder="0" applyAlignment="0" applyProtection="0"/>
    <xf numFmtId="0" fontId="12" fillId="7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5" fillId="39" borderId="0" applyNumberFormat="0" applyBorder="0" applyAlignment="0" applyProtection="0"/>
    <xf numFmtId="0" fontId="5" fillId="43" borderId="0" applyNumberFormat="0" applyBorder="0" applyAlignment="0" applyProtection="0"/>
    <xf numFmtId="0" fontId="12" fillId="13" borderId="0" applyNumberFormat="0" applyBorder="0" applyAlignment="0" applyProtection="0"/>
    <xf numFmtId="0" fontId="5" fillId="47" borderId="0" applyNumberFormat="0" applyBorder="0" applyAlignment="0" applyProtection="0"/>
    <xf numFmtId="0" fontId="5" fillId="50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131" fillId="40" borderId="0" applyNumberFormat="0" applyBorder="0" applyAlignment="0" applyProtection="0"/>
    <xf numFmtId="0" fontId="131" fillId="44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31" fillId="54" borderId="0" applyNumberFormat="0" applyBorder="0" applyAlignment="0" applyProtection="0"/>
    <xf numFmtId="0" fontId="15" fillId="9" borderId="0" applyNumberFormat="0" applyBorder="0" applyAlignment="0" applyProtection="0"/>
    <xf numFmtId="0" fontId="139" fillId="29" borderId="0">
      <alignment horizontal="right" vertical="top"/>
    </xf>
    <xf numFmtId="0" fontId="140" fillId="29" borderId="0">
      <alignment horizontal="center" vertical="center"/>
    </xf>
    <xf numFmtId="0" fontId="139" fillId="29" borderId="0">
      <alignment horizontal="left" vertical="top"/>
    </xf>
    <xf numFmtId="0" fontId="139" fillId="29" borderId="0">
      <alignment horizontal="left" vertical="top"/>
    </xf>
    <xf numFmtId="0" fontId="140" fillId="29" borderId="0">
      <alignment horizontal="left" vertical="top"/>
    </xf>
    <xf numFmtId="0" fontId="140" fillId="29" borderId="0">
      <alignment horizontal="right" vertical="top"/>
    </xf>
    <xf numFmtId="0" fontId="140" fillId="29" borderId="0">
      <alignment horizontal="right" vertical="top"/>
    </xf>
    <xf numFmtId="0" fontId="131" fillId="37" borderId="0" applyNumberFormat="0" applyBorder="0" applyAlignment="0" applyProtection="0"/>
    <xf numFmtId="0" fontId="131" fillId="41" borderId="0" applyNumberFormat="0" applyBorder="0" applyAlignment="0" applyProtection="0"/>
    <xf numFmtId="0" fontId="131" fillId="45" borderId="0" applyNumberFormat="0" applyBorder="0" applyAlignment="0" applyProtection="0"/>
    <xf numFmtId="0" fontId="131" fillId="48" borderId="0" applyNumberFormat="0" applyBorder="0" applyAlignment="0" applyProtection="0"/>
    <xf numFmtId="0" fontId="131" fillId="51" borderId="0" applyNumberFormat="0" applyBorder="0" applyAlignment="0" applyProtection="0"/>
    <xf numFmtId="0" fontId="131" fillId="55" borderId="0" applyNumberFormat="0" applyBorder="0" applyAlignment="0" applyProtection="0"/>
    <xf numFmtId="0" fontId="123" fillId="33" borderId="35" applyNumberFormat="0" applyAlignment="0" applyProtection="0"/>
    <xf numFmtId="0" fontId="124" fillId="34" borderId="36" applyNumberFormat="0" applyAlignment="0" applyProtection="0"/>
    <xf numFmtId="0" fontId="125" fillId="34" borderId="35" applyNumberFormat="0" applyAlignment="0" applyProtection="0"/>
    <xf numFmtId="0" fontId="141" fillId="0" borderId="0" applyNumberFormat="0" applyFill="0" applyBorder="0" applyAlignment="0" applyProtection="0"/>
    <xf numFmtId="0" fontId="117" fillId="0" borderId="32" applyNumberFormat="0" applyFill="0" applyAlignment="0" applyProtection="0"/>
    <xf numFmtId="0" fontId="118" fillId="0" borderId="33" applyNumberFormat="0" applyFill="0" applyAlignment="0" applyProtection="0"/>
    <xf numFmtId="0" fontId="119" fillId="0" borderId="34" applyNumberFormat="0" applyFill="0" applyAlignment="0" applyProtection="0"/>
    <xf numFmtId="0" fontId="119" fillId="0" borderId="0" applyNumberFormat="0" applyFill="0" applyBorder="0" applyAlignment="0" applyProtection="0"/>
    <xf numFmtId="0" fontId="130" fillId="0" borderId="40" applyNumberFormat="0" applyFill="0" applyAlignment="0" applyProtection="0"/>
    <xf numFmtId="0" fontId="127" fillId="35" borderId="38" applyNumberFormat="0" applyAlignment="0" applyProtection="0"/>
    <xf numFmtId="0" fontId="116" fillId="0" borderId="0" applyNumberFormat="0" applyFill="0" applyBorder="0" applyAlignment="0" applyProtection="0"/>
    <xf numFmtId="0" fontId="122" fillId="3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2" fillId="0" borderId="0"/>
    <xf numFmtId="0" fontId="12" fillId="0" borderId="0"/>
    <xf numFmtId="0" fontId="121" fillId="31" borderId="0" applyNumberFormat="0" applyBorder="0" applyAlignment="0" applyProtection="0"/>
    <xf numFmtId="0" fontId="129" fillId="0" borderId="0" applyNumberFormat="0" applyFill="0" applyBorder="0" applyAlignment="0" applyProtection="0"/>
    <xf numFmtId="0" fontId="5" fillId="36" borderId="39" applyNumberFormat="0" applyFont="0" applyAlignment="0" applyProtection="0"/>
    <xf numFmtId="0" fontId="12" fillId="10" borderId="17" applyNumberFormat="0" applyFont="0" applyAlignment="0" applyProtection="0"/>
    <xf numFmtId="9" fontId="7" fillId="0" borderId="0" applyFont="0" applyFill="0" applyBorder="0" applyAlignment="0" applyProtection="0"/>
    <xf numFmtId="0" fontId="126" fillId="0" borderId="37" applyNumberFormat="0" applyFill="0" applyAlignment="0" applyProtection="0"/>
    <xf numFmtId="0" fontId="128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20" fillId="30" borderId="0" applyNumberFormat="0" applyBorder="0" applyAlignment="0" applyProtection="0"/>
    <xf numFmtId="0" fontId="102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64" fillId="0" borderId="0"/>
    <xf numFmtId="0" fontId="53" fillId="4" borderId="0" applyNumberFormat="0" applyBorder="0" applyAlignment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7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7" fillId="0" borderId="0"/>
    <xf numFmtId="0" fontId="164" fillId="0" borderId="0"/>
    <xf numFmtId="0" fontId="7" fillId="0" borderId="0"/>
    <xf numFmtId="0" fontId="80" fillId="0" borderId="0"/>
    <xf numFmtId="0" fontId="8" fillId="0" borderId="0"/>
    <xf numFmtId="0" fontId="1" fillId="0" borderId="0"/>
  </cellStyleXfs>
  <cellXfs count="603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3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33" fillId="60" borderId="8" xfId="0" applyFont="1" applyFill="1" applyBorder="1"/>
    <xf numFmtId="166" fontId="133" fillId="60" borderId="8" xfId="0" applyNumberFormat="1" applyFont="1" applyFill="1" applyBorder="1" applyAlignment="1">
      <alignment horizontal="center" wrapText="1"/>
    </xf>
    <xf numFmtId="0" fontId="133" fillId="59" borderId="8" xfId="0" applyFont="1" applyFill="1" applyBorder="1" applyAlignment="1">
      <alignment horizontal="left" indent="1"/>
    </xf>
    <xf numFmtId="166" fontId="133" fillId="59" borderId="8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 indent="2"/>
    </xf>
    <xf numFmtId="166" fontId="133" fillId="0" borderId="8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0" fontId="8" fillId="0" borderId="8" xfId="0" applyFont="1" applyBorder="1" applyAlignment="1">
      <alignment horizontal="left" indent="3"/>
    </xf>
    <xf numFmtId="0" fontId="8" fillId="0" borderId="8" xfId="0" applyFont="1" applyBorder="1" applyAlignment="1">
      <alignment horizontal="left" wrapText="1" indent="2"/>
    </xf>
    <xf numFmtId="166" fontId="143" fillId="59" borderId="8" xfId="0" applyNumberFormat="1" applyFont="1" applyFill="1" applyBorder="1" applyAlignment="1">
      <alignment horizontal="center" wrapText="1"/>
    </xf>
    <xf numFmtId="0" fontId="143" fillId="59" borderId="8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left" wrapText="1"/>
    </xf>
    <xf numFmtId="166" fontId="8" fillId="0" borderId="8" xfId="0" applyNumberFormat="1" applyFont="1" applyBorder="1" applyAlignment="1">
      <alignment horizontal="center" vertical="center" wrapText="1"/>
    </xf>
    <xf numFmtId="0" fontId="133" fillId="60" borderId="8" xfId="0" applyFont="1" applyFill="1" applyBorder="1" applyAlignment="1">
      <alignment horizontal="center"/>
    </xf>
    <xf numFmtId="0" fontId="145" fillId="59" borderId="50" xfId="0" applyFont="1" applyFill="1" applyBorder="1" applyAlignment="1">
      <alignment horizontal="center" vertical="center" wrapText="1"/>
    </xf>
    <xf numFmtId="0" fontId="145" fillId="59" borderId="30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8" xfId="0" applyFont="1" applyBorder="1" applyAlignment="1">
      <alignment horizontal="left" wrapText="1"/>
    </xf>
    <xf numFmtId="0" fontId="8" fillId="0" borderId="8" xfId="0" applyFont="1" applyBorder="1"/>
    <xf numFmtId="166" fontId="9" fillId="0" borderId="48" xfId="0" applyNumberFormat="1" applyFont="1" applyBorder="1" applyAlignment="1">
      <alignment horizontal="center"/>
    </xf>
    <xf numFmtId="166" fontId="9" fillId="0" borderId="8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918" applyFont="1"/>
    <xf numFmtId="0" fontId="8" fillId="59" borderId="0" xfId="918" applyFont="1" applyFill="1" applyBorder="1"/>
    <xf numFmtId="0" fontId="133" fillId="59" borderId="0" xfId="918" applyFont="1" applyFill="1" applyBorder="1" applyAlignment="1">
      <alignment horizontal="center"/>
    </xf>
    <xf numFmtId="0" fontId="133" fillId="59" borderId="0" xfId="918" applyFont="1" applyFill="1" applyBorder="1" applyAlignment="1">
      <alignment horizontal="center" wrapText="1"/>
    </xf>
    <xf numFmtId="166" fontId="8" fillId="0" borderId="0" xfId="918" applyNumberFormat="1" applyFont="1" applyBorder="1"/>
    <xf numFmtId="166" fontId="143" fillId="0" borderId="0" xfId="918" applyNumberFormat="1" applyFont="1" applyBorder="1"/>
    <xf numFmtId="166" fontId="143" fillId="0" borderId="0" xfId="918" applyNumberFormat="1" applyFont="1" applyFill="1" applyBorder="1"/>
    <xf numFmtId="166" fontId="8" fillId="0" borderId="0" xfId="918" applyNumberFormat="1" applyFont="1" applyFill="1" applyBorder="1"/>
    <xf numFmtId="166" fontId="8" fillId="0" borderId="0" xfId="918" applyNumberFormat="1" applyFont="1" applyFill="1" applyBorder="1" applyAlignment="1">
      <alignment horizontal="right"/>
    </xf>
    <xf numFmtId="0" fontId="7" fillId="0" borderId="0" xfId="918" applyFont="1" applyBorder="1" applyAlignment="1">
      <alignment horizontal="left" indent="1"/>
    </xf>
    <xf numFmtId="3" fontId="146" fillId="0" borderId="0" xfId="920" applyNumberFormat="1" applyFont="1" applyFill="1"/>
    <xf numFmtId="2" fontId="147" fillId="0" borderId="0" xfId="920" applyNumberFormat="1" applyFont="1" applyFill="1"/>
    <xf numFmtId="0" fontId="148" fillId="0" borderId="0" xfId="917" applyFont="1" applyFill="1"/>
    <xf numFmtId="166" fontId="133" fillId="60" borderId="0" xfId="918" applyNumberFormat="1" applyFont="1" applyFill="1" applyBorder="1"/>
    <xf numFmtId="189" fontId="133" fillId="60" borderId="0" xfId="918" applyNumberFormat="1" applyFont="1" applyFill="1" applyBorder="1"/>
    <xf numFmtId="166" fontId="133" fillId="60" borderId="0" xfId="918" applyNumberFormat="1" applyFont="1" applyFill="1" applyBorder="1" applyAlignment="1">
      <alignment horizontal="right"/>
    </xf>
    <xf numFmtId="166" fontId="8" fillId="59" borderId="0" xfId="918" applyNumberFormat="1" applyFont="1" applyFill="1" applyBorder="1"/>
    <xf numFmtId="166" fontId="133" fillId="59" borderId="0" xfId="918" applyNumberFormat="1" applyFont="1" applyFill="1" applyBorder="1"/>
    <xf numFmtId="166" fontId="114" fillId="0" borderId="0" xfId="919" applyNumberFormat="1" applyFont="1" applyFill="1" applyBorder="1"/>
    <xf numFmtId="0" fontId="8" fillId="0" borderId="0" xfId="918" applyFont="1" applyFill="1" applyBorder="1"/>
    <xf numFmtId="0" fontId="8" fillId="0" borderId="0" xfId="918" applyFont="1" applyFill="1" applyBorder="1" applyAlignment="1"/>
    <xf numFmtId="0" fontId="8" fillId="0" borderId="0" xfId="918" applyFont="1" applyFill="1" applyBorder="1" applyAlignment="1">
      <alignment horizontal="center"/>
    </xf>
    <xf numFmtId="2" fontId="143" fillId="0" borderId="0" xfId="918" applyNumberFormat="1" applyFont="1" applyFill="1" applyBorder="1"/>
    <xf numFmtId="166" fontId="136" fillId="0" borderId="0" xfId="918" applyNumberFormat="1" applyFont="1" applyFill="1" applyBorder="1" applyAlignment="1">
      <alignment horizontal="right"/>
    </xf>
    <xf numFmtId="166" fontId="8" fillId="59" borderId="0" xfId="918" applyNumberFormat="1" applyFont="1" applyFill="1" applyBorder="1" applyAlignment="1">
      <alignment horizontal="right"/>
    </xf>
    <xf numFmtId="166" fontId="8" fillId="0" borderId="0" xfId="917" applyNumberFormat="1" applyFont="1" applyFill="1" applyBorder="1"/>
    <xf numFmtId="166" fontId="136" fillId="59" borderId="0" xfId="918" applyNumberFormat="1" applyFont="1" applyFill="1" applyBorder="1"/>
    <xf numFmtId="166" fontId="136" fillId="61" borderId="0" xfId="918" applyNumberFormat="1" applyFont="1" applyFill="1" applyBorder="1" applyAlignment="1">
      <alignment horizontal="right"/>
    </xf>
    <xf numFmtId="14" fontId="8" fillId="62" borderId="83" xfId="0" applyNumberFormat="1" applyFont="1" applyFill="1" applyBorder="1" applyAlignment="1" applyProtection="1">
      <alignment horizontal="center" vertical="center" wrapText="1"/>
    </xf>
    <xf numFmtId="14" fontId="8" fillId="62" borderId="84" xfId="0" applyNumberFormat="1" applyFont="1" applyFill="1" applyBorder="1" applyAlignment="1" applyProtection="1">
      <alignment horizontal="center" vertical="center" wrapText="1"/>
    </xf>
    <xf numFmtId="0" fontId="133" fillId="62" borderId="85" xfId="0" applyNumberFormat="1" applyFont="1" applyFill="1" applyBorder="1" applyAlignment="1" applyProtection="1"/>
    <xf numFmtId="3" fontId="133" fillId="62" borderId="80" xfId="0" applyNumberFormat="1" applyFont="1" applyFill="1" applyBorder="1" applyAlignment="1" applyProtection="1">
      <alignment horizontal="center"/>
    </xf>
    <xf numFmtId="3" fontId="133" fillId="62" borderId="86" xfId="0" applyNumberFormat="1" applyFont="1" applyFill="1" applyBorder="1" applyAlignment="1" applyProtection="1">
      <alignment horizontal="center"/>
    </xf>
    <xf numFmtId="3" fontId="133" fillId="62" borderId="87" xfId="0" applyNumberFormat="1" applyFont="1" applyFill="1" applyBorder="1" applyAlignment="1" applyProtection="1">
      <alignment horizontal="center"/>
    </xf>
    <xf numFmtId="3" fontId="133" fillId="62" borderId="88" xfId="0" applyNumberFormat="1" applyFont="1" applyFill="1" applyBorder="1" applyAlignment="1" applyProtection="1">
      <alignment horizontal="center"/>
    </xf>
    <xf numFmtId="189" fontId="133" fillId="62" borderId="88" xfId="0" applyNumberFormat="1" applyFont="1" applyFill="1" applyBorder="1" applyAlignment="1" applyProtection="1">
      <alignment horizontal="center"/>
    </xf>
    <xf numFmtId="189" fontId="133" fillId="62" borderId="87" xfId="0" applyNumberFormat="1" applyFont="1" applyFill="1" applyBorder="1" applyAlignment="1" applyProtection="1">
      <alignment horizontal="center"/>
    </xf>
    <xf numFmtId="0" fontId="133" fillId="62" borderId="85" xfId="0" applyNumberFormat="1" applyFont="1" applyFill="1" applyBorder="1" applyAlignment="1" applyProtection="1">
      <alignment horizontal="left"/>
    </xf>
    <xf numFmtId="3" fontId="133" fillId="62" borderId="89" xfId="0" applyNumberFormat="1" applyFont="1" applyFill="1" applyBorder="1" applyAlignment="1" applyProtection="1">
      <alignment horizontal="center"/>
    </xf>
    <xf numFmtId="3" fontId="133" fillId="62" borderId="90" xfId="0" applyNumberFormat="1" applyFont="1" applyFill="1" applyBorder="1" applyAlignment="1" applyProtection="1">
      <alignment horizontal="center"/>
    </xf>
    <xf numFmtId="3" fontId="133" fillId="62" borderId="91" xfId="0" applyNumberFormat="1" applyFont="1" applyFill="1" applyBorder="1" applyAlignment="1" applyProtection="1">
      <alignment horizontal="center"/>
    </xf>
    <xf numFmtId="3" fontId="133" fillId="62" borderId="92" xfId="0" applyNumberFormat="1" applyFont="1" applyFill="1" applyBorder="1" applyAlignment="1" applyProtection="1">
      <alignment horizontal="center"/>
    </xf>
    <xf numFmtId="189" fontId="133" fillId="62" borderId="92" xfId="0" applyNumberFormat="1" applyFont="1" applyFill="1" applyBorder="1" applyAlignment="1" applyProtection="1">
      <alignment horizontal="center"/>
    </xf>
    <xf numFmtId="189" fontId="133" fillId="62" borderId="91" xfId="0" applyNumberFormat="1" applyFont="1" applyFill="1" applyBorder="1" applyAlignment="1" applyProtection="1">
      <alignment horizontal="center"/>
    </xf>
    <xf numFmtId="0" fontId="8" fillId="0" borderId="85" xfId="0" applyNumberFormat="1" applyFont="1" applyFill="1" applyBorder="1" applyAlignment="1" applyProtection="1">
      <alignment horizontal="left"/>
    </xf>
    <xf numFmtId="3" fontId="8" fillId="0" borderId="89" xfId="0" applyNumberFormat="1" applyFont="1" applyFill="1" applyBorder="1" applyAlignment="1" applyProtection="1">
      <alignment horizontal="center"/>
    </xf>
    <xf numFmtId="3" fontId="8" fillId="0" borderId="90" xfId="0" applyNumberFormat="1" applyFont="1" applyFill="1" applyBorder="1" applyAlignment="1" applyProtection="1">
      <alignment horizontal="center"/>
    </xf>
    <xf numFmtId="3" fontId="8" fillId="0" borderId="91" xfId="0" applyNumberFormat="1" applyFont="1" applyFill="1" applyBorder="1" applyAlignment="1" applyProtection="1">
      <alignment horizontal="center"/>
    </xf>
    <xf numFmtId="3" fontId="8" fillId="0" borderId="92" xfId="0" applyNumberFormat="1" applyFont="1" applyFill="1" applyBorder="1" applyAlignment="1" applyProtection="1">
      <alignment horizontal="center"/>
    </xf>
    <xf numFmtId="189" fontId="8" fillId="0" borderId="92" xfId="0" applyNumberFormat="1" applyFont="1" applyFill="1" applyBorder="1" applyAlignment="1" applyProtection="1">
      <alignment horizontal="center"/>
    </xf>
    <xf numFmtId="189" fontId="8" fillId="0" borderId="91" xfId="0" applyNumberFormat="1" applyFont="1" applyFill="1" applyBorder="1" applyAlignment="1" applyProtection="1">
      <alignment horizontal="center"/>
    </xf>
    <xf numFmtId="0" fontId="8" fillId="0" borderId="85" xfId="0" applyNumberFormat="1" applyFont="1" applyFill="1" applyBorder="1" applyAlignment="1" applyProtection="1"/>
    <xf numFmtId="189" fontId="8" fillId="0" borderId="89" xfId="0" applyNumberFormat="1" applyFont="1" applyFill="1" applyBorder="1" applyAlignment="1" applyProtection="1">
      <alignment horizontal="center"/>
    </xf>
    <xf numFmtId="189" fontId="8" fillId="0" borderId="90" xfId="0" applyNumberFormat="1" applyFont="1" applyFill="1" applyBorder="1" applyAlignment="1" applyProtection="1">
      <alignment horizontal="center"/>
    </xf>
    <xf numFmtId="207" fontId="8" fillId="0" borderId="92" xfId="0" applyNumberFormat="1" applyFont="1" applyFill="1" applyBorder="1" applyAlignment="1" applyProtection="1">
      <alignment horizontal="center"/>
    </xf>
    <xf numFmtId="207" fontId="8" fillId="0" borderId="89" xfId="0" applyNumberFormat="1" applyFont="1" applyFill="1" applyBorder="1" applyAlignment="1" applyProtection="1">
      <alignment horizontal="center"/>
    </xf>
    <xf numFmtId="4" fontId="159" fillId="0" borderId="91" xfId="0" applyNumberFormat="1" applyFont="1" applyFill="1" applyBorder="1" applyAlignment="1" applyProtection="1">
      <alignment horizontal="center"/>
    </xf>
    <xf numFmtId="3" fontId="160" fillId="62" borderId="92" xfId="0" applyNumberFormat="1" applyFont="1" applyFill="1" applyBorder="1" applyAlignment="1" applyProtection="1">
      <alignment horizontal="center"/>
    </xf>
    <xf numFmtId="3" fontId="160" fillId="62" borderId="91" xfId="0" applyNumberFormat="1" applyFont="1" applyFill="1" applyBorder="1" applyAlignment="1" applyProtection="1">
      <alignment horizontal="center"/>
    </xf>
    <xf numFmtId="3" fontId="159" fillId="0" borderId="92" xfId="0" applyNumberFormat="1" applyFont="1" applyFill="1" applyBorder="1" applyAlignment="1" applyProtection="1">
      <alignment horizontal="center"/>
    </xf>
    <xf numFmtId="3" fontId="159" fillId="0" borderId="91" xfId="0" applyNumberFormat="1" applyFont="1" applyFill="1" applyBorder="1" applyAlignment="1" applyProtection="1">
      <alignment horizontal="center"/>
    </xf>
    <xf numFmtId="189" fontId="133" fillId="62" borderId="89" xfId="0" applyNumberFormat="1" applyFont="1" applyFill="1" applyBorder="1" applyAlignment="1" applyProtection="1">
      <alignment horizontal="center"/>
    </xf>
    <xf numFmtId="189" fontId="133" fillId="62" borderId="90" xfId="0" applyNumberFormat="1" applyFont="1" applyFill="1" applyBorder="1" applyAlignment="1" applyProtection="1">
      <alignment horizontal="center"/>
    </xf>
    <xf numFmtId="207" fontId="160" fillId="62" borderId="92" xfId="0" applyNumberFormat="1" applyFont="1" applyFill="1" applyBorder="1" applyAlignment="1" applyProtection="1">
      <alignment horizontal="center"/>
    </xf>
    <xf numFmtId="207" fontId="160" fillId="62" borderId="91" xfId="0" applyNumberFormat="1" applyFont="1" applyFill="1" applyBorder="1" applyAlignment="1" applyProtection="1">
      <alignment horizontal="center"/>
    </xf>
    <xf numFmtId="208" fontId="161" fillId="62" borderId="92" xfId="0" applyNumberFormat="1" applyFont="1" applyFill="1" applyBorder="1" applyAlignment="1" applyProtection="1">
      <alignment horizontal="center"/>
    </xf>
    <xf numFmtId="4" fontId="161" fillId="62" borderId="91" xfId="0" applyNumberFormat="1" applyFont="1" applyFill="1" applyBorder="1" applyAlignment="1" applyProtection="1">
      <alignment horizontal="center"/>
    </xf>
    <xf numFmtId="2" fontId="133" fillId="62" borderId="89" xfId="0" applyNumberFormat="1" applyFont="1" applyFill="1" applyBorder="1" applyAlignment="1" applyProtection="1">
      <alignment horizontal="center"/>
    </xf>
    <xf numFmtId="2" fontId="133" fillId="62" borderId="90" xfId="0" applyNumberFormat="1" applyFont="1" applyFill="1" applyBorder="1" applyAlignment="1" applyProtection="1">
      <alignment horizontal="center"/>
    </xf>
    <xf numFmtId="207" fontId="133" fillId="62" borderId="92" xfId="0" applyNumberFormat="1" applyFont="1" applyFill="1" applyBorder="1" applyAlignment="1" applyProtection="1">
      <alignment horizontal="center"/>
    </xf>
    <xf numFmtId="207" fontId="160" fillId="62" borderId="89" xfId="0" applyNumberFormat="1" applyFont="1" applyFill="1" applyBorder="1" applyAlignment="1" applyProtection="1">
      <alignment horizontal="center"/>
    </xf>
    <xf numFmtId="2" fontId="8" fillId="0" borderId="89" xfId="0" applyNumberFormat="1" applyFont="1" applyFill="1" applyBorder="1" applyAlignment="1" applyProtection="1">
      <alignment horizontal="center"/>
    </xf>
    <xf numFmtId="2" fontId="8" fillId="0" borderId="90" xfId="0" applyNumberFormat="1" applyFont="1" applyFill="1" applyBorder="1" applyAlignment="1" applyProtection="1">
      <alignment horizontal="center"/>
    </xf>
    <xf numFmtId="207" fontId="159" fillId="0" borderId="89" xfId="0" applyNumberFormat="1" applyFont="1" applyFill="1" applyBorder="1" applyAlignment="1" applyProtection="1">
      <alignment horizontal="center"/>
    </xf>
    <xf numFmtId="208" fontId="162" fillId="0" borderId="92" xfId="0" applyNumberFormat="1" applyFont="1" applyFill="1" applyBorder="1" applyAlignment="1" applyProtection="1">
      <alignment horizontal="center"/>
    </xf>
    <xf numFmtId="4" fontId="162" fillId="0" borderId="91" xfId="0" applyNumberFormat="1" applyFont="1" applyFill="1" applyBorder="1" applyAlignment="1" applyProtection="1">
      <alignment horizontal="center"/>
    </xf>
    <xf numFmtId="0" fontId="133" fillId="62" borderId="85" xfId="0" applyNumberFormat="1" applyFont="1" applyFill="1" applyBorder="1" applyAlignment="1" applyProtection="1">
      <alignment horizontal="left" wrapText="1"/>
    </xf>
    <xf numFmtId="0" fontId="8" fillId="0" borderId="76" xfId="0" applyNumberFormat="1" applyFont="1" applyFill="1" applyBorder="1" applyAlignment="1" applyProtection="1"/>
    <xf numFmtId="2" fontId="8" fillId="0" borderId="81" xfId="0" applyNumberFormat="1" applyFont="1" applyFill="1" applyBorder="1" applyAlignment="1" applyProtection="1">
      <alignment horizontal="center"/>
    </xf>
    <xf numFmtId="2" fontId="8" fillId="0" borderId="93" xfId="0" applyNumberFormat="1" applyFont="1" applyFill="1" applyBorder="1" applyAlignment="1" applyProtection="1">
      <alignment horizontal="center"/>
    </xf>
    <xf numFmtId="207" fontId="8" fillId="0" borderId="94" xfId="0" applyNumberFormat="1" applyFont="1" applyFill="1" applyBorder="1" applyAlignment="1" applyProtection="1">
      <alignment horizontal="center"/>
    </xf>
    <xf numFmtId="207" fontId="159" fillId="0" borderId="84" xfId="0" applyNumberFormat="1" applyFont="1" applyFill="1" applyBorder="1" applyAlignment="1" applyProtection="1">
      <alignment horizontal="center"/>
    </xf>
    <xf numFmtId="208" fontId="162" fillId="0" borderId="94" xfId="0" applyNumberFormat="1" applyFont="1" applyFill="1" applyBorder="1" applyAlignment="1" applyProtection="1">
      <alignment horizontal="center"/>
    </xf>
    <xf numFmtId="4" fontId="162" fillId="0" borderId="84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166" fontId="8" fillId="0" borderId="0" xfId="0" applyNumberFormat="1" applyFont="1" applyFill="1" applyBorder="1" applyAlignment="1" applyProtection="1">
      <alignment horizontal="center"/>
    </xf>
    <xf numFmtId="0" fontId="165" fillId="0" borderId="0" xfId="925" applyFont="1"/>
    <xf numFmtId="0" fontId="165" fillId="67" borderId="0" xfId="925" applyFont="1" applyFill="1"/>
    <xf numFmtId="0" fontId="165" fillId="67" borderId="0" xfId="925" applyFont="1" applyFill="1" applyBorder="1"/>
    <xf numFmtId="0" fontId="166" fillId="0" borderId="0" xfId="925" applyFont="1"/>
    <xf numFmtId="0" fontId="10" fillId="0" borderId="0" xfId="925" applyFont="1"/>
    <xf numFmtId="0" fontId="165" fillId="0" borderId="0" xfId="925" applyFont="1" applyFill="1"/>
    <xf numFmtId="0" fontId="165" fillId="0" borderId="0" xfId="925" applyFont="1" applyFill="1" applyBorder="1"/>
    <xf numFmtId="0" fontId="167" fillId="0" borderId="0" xfId="925" applyFont="1" applyFill="1" applyBorder="1" applyAlignment="1">
      <alignment wrapText="1"/>
    </xf>
    <xf numFmtId="0" fontId="133" fillId="0" borderId="0" xfId="925" applyFont="1" applyFill="1" applyBorder="1" applyAlignment="1">
      <alignment horizontal="center" vertical="center" wrapText="1"/>
    </xf>
    <xf numFmtId="0" fontId="165" fillId="0" borderId="0" xfId="925" applyFont="1" applyBorder="1"/>
    <xf numFmtId="0" fontId="133" fillId="67" borderId="0" xfId="925" applyFont="1" applyFill="1" applyBorder="1" applyAlignment="1">
      <alignment horizontal="center" vertical="center" wrapText="1"/>
    </xf>
    <xf numFmtId="166" fontId="143" fillId="67" borderId="0" xfId="925" applyNumberFormat="1" applyFont="1" applyFill="1" applyBorder="1" applyAlignment="1">
      <alignment horizontal="center" vertical="center"/>
    </xf>
    <xf numFmtId="166" fontId="8" fillId="67" borderId="0" xfId="925" applyNumberFormat="1" applyFont="1" applyFill="1" applyBorder="1" applyAlignment="1">
      <alignment horizontal="center" vertical="center" wrapText="1"/>
    </xf>
    <xf numFmtId="166" fontId="8" fillId="67" borderId="100" xfId="925" applyNumberFormat="1" applyFont="1" applyFill="1" applyBorder="1" applyAlignment="1">
      <alignment horizontal="center" vertical="center"/>
    </xf>
    <xf numFmtId="166" fontId="143" fillId="67" borderId="101" xfId="925" applyNumberFormat="1" applyFont="1" applyFill="1" applyBorder="1" applyAlignment="1">
      <alignment horizontal="center" vertical="center"/>
    </xf>
    <xf numFmtId="166" fontId="143" fillId="67" borderId="74" xfId="925" applyNumberFormat="1" applyFont="1" applyFill="1" applyBorder="1" applyAlignment="1">
      <alignment horizontal="center" vertical="center"/>
    </xf>
    <xf numFmtId="166" fontId="8" fillId="67" borderId="101" xfId="925" applyNumberFormat="1" applyFont="1" applyFill="1" applyBorder="1" applyAlignment="1">
      <alignment horizontal="center" vertical="center"/>
    </xf>
    <xf numFmtId="166" fontId="8" fillId="67" borderId="0" xfId="925" applyNumberFormat="1" applyFont="1" applyFill="1" applyBorder="1" applyAlignment="1">
      <alignment horizontal="center" vertical="center"/>
    </xf>
    <xf numFmtId="4" fontId="168" fillId="67" borderId="0" xfId="925" applyNumberFormat="1" applyFont="1" applyFill="1" applyBorder="1" applyAlignment="1">
      <alignment horizontal="right" wrapText="1"/>
    </xf>
    <xf numFmtId="166" fontId="165" fillId="0" borderId="102" xfId="925" applyNumberFormat="1" applyFont="1" applyFill="1" applyBorder="1" applyAlignment="1">
      <alignment horizontal="center"/>
    </xf>
    <xf numFmtId="166" fontId="143" fillId="67" borderId="103" xfId="925" applyNumberFormat="1" applyFont="1" applyFill="1" applyBorder="1" applyAlignment="1">
      <alignment horizontal="center" vertical="center"/>
    </xf>
    <xf numFmtId="166" fontId="165" fillId="0" borderId="103" xfId="925" applyNumberFormat="1" applyFont="1" applyFill="1" applyBorder="1" applyAlignment="1">
      <alignment horizontal="center"/>
    </xf>
    <xf numFmtId="2" fontId="165" fillId="0" borderId="102" xfId="925" applyNumberFormat="1" applyFont="1" applyFill="1" applyBorder="1" applyAlignment="1">
      <alignment horizontal="center"/>
    </xf>
    <xf numFmtId="4" fontId="115" fillId="67" borderId="0" xfId="925" applyNumberFormat="1" applyFont="1" applyFill="1" applyBorder="1" applyAlignment="1">
      <alignment horizontal="right" wrapText="1"/>
    </xf>
    <xf numFmtId="4" fontId="169" fillId="67" borderId="0" xfId="925" applyNumberFormat="1" applyFont="1" applyFill="1" applyBorder="1" applyAlignment="1">
      <alignment horizontal="right" wrapText="1"/>
    </xf>
    <xf numFmtId="166" fontId="133" fillId="67" borderId="0" xfId="925" applyNumberFormat="1" applyFont="1" applyFill="1" applyBorder="1" applyAlignment="1">
      <alignment horizontal="center" vertical="center" wrapText="1"/>
    </xf>
    <xf numFmtId="166" fontId="143" fillId="68" borderId="0" xfId="925" applyNumberFormat="1" applyFont="1" applyFill="1" applyBorder="1" applyAlignment="1">
      <alignment horizontal="center" vertical="center"/>
    </xf>
    <xf numFmtId="166" fontId="143" fillId="68" borderId="103" xfId="925" applyNumberFormat="1" applyFont="1" applyFill="1" applyBorder="1" applyAlignment="1">
      <alignment horizontal="center" vertical="center"/>
    </xf>
    <xf numFmtId="166" fontId="133" fillId="68" borderId="102" xfId="925" applyNumberFormat="1" applyFont="1" applyFill="1" applyBorder="1" applyAlignment="1">
      <alignment horizontal="center" vertical="center" wrapText="1"/>
    </xf>
    <xf numFmtId="166" fontId="133" fillId="68" borderId="103" xfId="925" applyNumberFormat="1" applyFont="1" applyFill="1" applyBorder="1" applyAlignment="1">
      <alignment horizontal="center" vertical="center" wrapText="1"/>
    </xf>
    <xf numFmtId="166" fontId="133" fillId="67" borderId="0" xfId="925" applyNumberFormat="1" applyFont="1" applyFill="1" applyBorder="1" applyAlignment="1">
      <alignment horizontal="center" vertical="center"/>
    </xf>
    <xf numFmtId="166" fontId="133" fillId="67" borderId="102" xfId="925" applyNumberFormat="1" applyFont="1" applyFill="1" applyBorder="1" applyAlignment="1">
      <alignment horizontal="center" vertical="center"/>
    </xf>
    <xf numFmtId="166" fontId="133" fillId="67" borderId="104" xfId="925" applyNumberFormat="1" applyFont="1" applyFill="1" applyBorder="1" applyAlignment="1">
      <alignment horizontal="center" vertical="center"/>
    </xf>
    <xf numFmtId="166" fontId="133" fillId="67" borderId="103" xfId="925" applyNumberFormat="1" applyFont="1" applyFill="1" applyBorder="1" applyAlignment="1">
      <alignment horizontal="center" vertical="center"/>
    </xf>
    <xf numFmtId="166" fontId="133" fillId="68" borderId="104" xfId="925" applyNumberFormat="1" applyFont="1" applyFill="1" applyBorder="1" applyAlignment="1">
      <alignment horizontal="center" vertical="center"/>
    </xf>
    <xf numFmtId="166" fontId="133" fillId="68" borderId="102" xfId="925" applyNumberFormat="1" applyFont="1" applyFill="1" applyBorder="1" applyAlignment="1">
      <alignment horizontal="center" vertical="center"/>
    </xf>
    <xf numFmtId="166" fontId="133" fillId="68" borderId="103" xfId="925" applyNumberFormat="1" applyFont="1" applyFill="1" applyBorder="1" applyAlignment="1">
      <alignment horizontal="center" vertical="center"/>
    </xf>
    <xf numFmtId="166" fontId="8" fillId="67" borderId="102" xfId="925" applyNumberFormat="1" applyFont="1" applyFill="1" applyBorder="1" applyAlignment="1">
      <alignment horizontal="center" vertical="center"/>
    </xf>
    <xf numFmtId="166" fontId="8" fillId="67" borderId="103" xfId="925" applyNumberFormat="1" applyFont="1" applyFill="1" applyBorder="1" applyAlignment="1">
      <alignment horizontal="center" vertical="center"/>
    </xf>
    <xf numFmtId="166" fontId="8" fillId="67" borderId="104" xfId="925" applyNumberFormat="1" applyFont="1" applyFill="1" applyBorder="1" applyAlignment="1">
      <alignment horizontal="center" vertical="center"/>
    </xf>
    <xf numFmtId="166" fontId="162" fillId="67" borderId="102" xfId="925" applyNumberFormat="1" applyFont="1" applyFill="1" applyBorder="1" applyAlignment="1">
      <alignment horizontal="center" vertical="center"/>
    </xf>
    <xf numFmtId="4" fontId="168" fillId="67" borderId="0" xfId="925" applyNumberFormat="1" applyFont="1" applyFill="1" applyBorder="1"/>
    <xf numFmtId="0" fontId="165" fillId="0" borderId="103" xfId="925" applyFont="1" applyBorder="1"/>
    <xf numFmtId="0" fontId="165" fillId="0" borderId="102" xfId="925" applyFont="1" applyBorder="1"/>
    <xf numFmtId="1" fontId="8" fillId="67" borderId="0" xfId="925" applyNumberFormat="1" applyFont="1" applyFill="1" applyBorder="1" applyAlignment="1">
      <alignment horizontal="center" vertical="center"/>
    </xf>
    <xf numFmtId="1" fontId="8" fillId="68" borderId="0" xfId="925" applyNumberFormat="1" applyFont="1" applyFill="1" applyBorder="1" applyAlignment="1">
      <alignment horizontal="center" vertical="center"/>
    </xf>
    <xf numFmtId="4" fontId="170" fillId="67" borderId="0" xfId="925" applyNumberFormat="1" applyFont="1" applyFill="1" applyBorder="1"/>
    <xf numFmtId="4" fontId="14" fillId="67" borderId="0" xfId="925" applyNumberFormat="1" applyFont="1" applyFill="1" applyBorder="1"/>
    <xf numFmtId="4" fontId="171" fillId="67" borderId="0" xfId="925" applyNumberFormat="1" applyFont="1" applyFill="1" applyBorder="1"/>
    <xf numFmtId="1" fontId="8" fillId="68" borderId="105" xfId="925" applyNumberFormat="1" applyFont="1" applyFill="1" applyBorder="1" applyAlignment="1">
      <alignment horizontal="center" vertical="center"/>
    </xf>
    <xf numFmtId="0" fontId="143" fillId="67" borderId="0" xfId="925" applyFont="1" applyFill="1" applyBorder="1" applyAlignment="1">
      <alignment vertical="center" wrapText="1"/>
    </xf>
    <xf numFmtId="166" fontId="143" fillId="59" borderId="101" xfId="925" applyNumberFormat="1" applyFont="1" applyFill="1" applyBorder="1" applyAlignment="1"/>
    <xf numFmtId="166" fontId="143" fillId="59" borderId="74" xfId="925" applyNumberFormat="1" applyFont="1" applyFill="1" applyBorder="1" applyAlignment="1"/>
    <xf numFmtId="0" fontId="172" fillId="0" borderId="0" xfId="925" applyFont="1"/>
    <xf numFmtId="0" fontId="133" fillId="59" borderId="108" xfId="925" applyFont="1" applyFill="1" applyBorder="1" applyAlignment="1">
      <alignment horizontal="center" vertical="center"/>
    </xf>
    <xf numFmtId="0" fontId="133" fillId="59" borderId="109" xfId="925" applyFont="1" applyFill="1" applyBorder="1" applyAlignment="1">
      <alignment horizontal="center" vertical="center"/>
    </xf>
    <xf numFmtId="1" fontId="133" fillId="0" borderId="0" xfId="925" applyNumberFormat="1" applyFont="1" applyFill="1" applyBorder="1" applyAlignment="1">
      <alignment horizontal="center" vertical="center"/>
    </xf>
    <xf numFmtId="1" fontId="133" fillId="67" borderId="0" xfId="925" applyNumberFormat="1" applyFont="1" applyFill="1" applyBorder="1" applyAlignment="1">
      <alignment horizontal="center" vertical="center"/>
    </xf>
    <xf numFmtId="0" fontId="173" fillId="67" borderId="0" xfId="925" applyFont="1" applyFill="1" applyBorder="1" applyAlignment="1"/>
    <xf numFmtId="2" fontId="8" fillId="59" borderId="84" xfId="918" applyNumberFormat="1" applyFont="1" applyFill="1" applyBorder="1"/>
    <xf numFmtId="166" fontId="8" fillId="0" borderId="91" xfId="945" applyNumberFormat="1" applyFont="1" applyFill="1" applyBorder="1" applyAlignment="1">
      <alignment horizontal="center"/>
    </xf>
    <xf numFmtId="166" fontId="133" fillId="67" borderId="91" xfId="945" applyNumberFormat="1" applyFont="1" applyFill="1" applyBorder="1" applyAlignment="1">
      <alignment horizontal="center" vertical="center"/>
    </xf>
    <xf numFmtId="0" fontId="133" fillId="0" borderId="67" xfId="945" applyFont="1" applyFill="1" applyBorder="1" applyAlignment="1">
      <alignment horizontal="left" vertical="center" wrapText="1" indent="1"/>
    </xf>
    <xf numFmtId="166" fontId="143" fillId="68" borderId="91" xfId="945" applyNumberFormat="1" applyFont="1" applyFill="1" applyBorder="1" applyAlignment="1">
      <alignment horizontal="center" vertical="center"/>
    </xf>
    <xf numFmtId="166" fontId="133" fillId="68" borderId="91" xfId="945" applyNumberFormat="1" applyFont="1" applyFill="1" applyBorder="1" applyAlignment="1">
      <alignment horizontal="center" vertical="center"/>
    </xf>
    <xf numFmtId="0" fontId="8" fillId="0" borderId="67" xfId="945" applyFont="1" applyFill="1" applyBorder="1" applyAlignment="1">
      <alignment horizontal="left" vertical="center" wrapText="1" indent="2"/>
    </xf>
    <xf numFmtId="166" fontId="8" fillId="67" borderId="91" xfId="945" applyNumberFormat="1" applyFont="1" applyFill="1" applyBorder="1" applyAlignment="1">
      <alignment horizontal="center" vertical="center"/>
    </xf>
    <xf numFmtId="0" fontId="8" fillId="0" borderId="67" xfId="945" applyFont="1" applyFill="1" applyBorder="1" applyAlignment="1">
      <alignment horizontal="left" vertical="center" wrapText="1" indent="1"/>
    </xf>
    <xf numFmtId="0" fontId="133" fillId="68" borderId="67" xfId="945" applyFont="1" applyFill="1" applyBorder="1" applyAlignment="1">
      <alignment horizontal="left" vertical="center" wrapText="1" indent="1"/>
    </xf>
    <xf numFmtId="166" fontId="143" fillId="59" borderId="112" xfId="945" applyNumberFormat="1" applyFont="1" applyFill="1" applyBorder="1" applyAlignment="1">
      <alignment horizontal="center"/>
    </xf>
    <xf numFmtId="0" fontId="133" fillId="59" borderId="111" xfId="945" applyFont="1" applyFill="1" applyBorder="1" applyAlignment="1">
      <alignment horizontal="center" vertical="center"/>
    </xf>
    <xf numFmtId="166" fontId="8" fillId="67" borderId="84" xfId="925" applyNumberFormat="1" applyFont="1" applyFill="1" applyBorder="1" applyAlignment="1">
      <alignment horizontal="center" vertical="center"/>
    </xf>
    <xf numFmtId="0" fontId="8" fillId="0" borderId="79" xfId="925" applyFont="1" applyFill="1" applyBorder="1" applyAlignment="1">
      <alignment horizontal="left" vertical="center" wrapText="1" indent="1"/>
    </xf>
    <xf numFmtId="166" fontId="165" fillId="0" borderId="91" xfId="925" applyNumberFormat="1" applyFont="1" applyFill="1" applyBorder="1" applyAlignment="1">
      <alignment horizontal="center"/>
    </xf>
    <xf numFmtId="166" fontId="133" fillId="67" borderId="91" xfId="925" applyNumberFormat="1" applyFont="1" applyFill="1" applyBorder="1" applyAlignment="1">
      <alignment horizontal="center" vertical="center"/>
    </xf>
    <xf numFmtId="0" fontId="133" fillId="0" borderId="67" xfId="925" applyFont="1" applyFill="1" applyBorder="1" applyAlignment="1">
      <alignment horizontal="left" vertical="center" wrapText="1" indent="1"/>
    </xf>
    <xf numFmtId="166" fontId="143" fillId="68" borderId="91" xfId="925" applyNumberFormat="1" applyFont="1" applyFill="1" applyBorder="1" applyAlignment="1">
      <alignment horizontal="center" vertical="center"/>
    </xf>
    <xf numFmtId="0" fontId="8" fillId="0" borderId="67" xfId="925" applyFont="1" applyFill="1" applyBorder="1" applyAlignment="1">
      <alignment horizontal="left" vertical="center" wrapText="1" indent="3"/>
    </xf>
    <xf numFmtId="166" fontId="162" fillId="67" borderId="91" xfId="925" applyNumberFormat="1" applyFont="1" applyFill="1" applyBorder="1" applyAlignment="1">
      <alignment horizontal="center" vertical="center"/>
    </xf>
    <xf numFmtId="0" fontId="143" fillId="0" borderId="67" xfId="925" applyFont="1" applyFill="1" applyBorder="1" applyAlignment="1">
      <alignment horizontal="left" vertical="center" wrapText="1" indent="1"/>
    </xf>
    <xf numFmtId="166" fontId="133" fillId="68" borderId="91" xfId="925" applyNumberFormat="1" applyFont="1" applyFill="1" applyBorder="1" applyAlignment="1">
      <alignment horizontal="center" vertical="center"/>
    </xf>
    <xf numFmtId="0" fontId="8" fillId="0" borderId="67" xfId="925" applyFont="1" applyFill="1" applyBorder="1" applyAlignment="1">
      <alignment horizontal="left" vertical="center" wrapText="1" indent="2"/>
    </xf>
    <xf numFmtId="166" fontId="8" fillId="67" borderId="91" xfId="925" applyNumberFormat="1" applyFont="1" applyFill="1" applyBorder="1" applyAlignment="1">
      <alignment horizontal="center" vertical="center"/>
    </xf>
    <xf numFmtId="0" fontId="8" fillId="0" borderId="67" xfId="925" applyFont="1" applyFill="1" applyBorder="1" applyAlignment="1">
      <alignment horizontal="left" vertical="center" wrapText="1" indent="1"/>
    </xf>
    <xf numFmtId="166" fontId="133" fillId="68" borderId="87" xfId="925" applyNumberFormat="1" applyFont="1" applyFill="1" applyBorder="1" applyAlignment="1">
      <alignment horizontal="center" vertical="center"/>
    </xf>
    <xf numFmtId="0" fontId="133" fillId="68" borderId="67" xfId="925" applyFont="1" applyFill="1" applyBorder="1" applyAlignment="1">
      <alignment horizontal="left" vertical="center" wrapText="1" indent="1"/>
    </xf>
    <xf numFmtId="0" fontId="133" fillId="59" borderId="111" xfId="925" applyFont="1" applyFill="1" applyBorder="1" applyAlignment="1">
      <alignment horizontal="center" vertical="center"/>
    </xf>
    <xf numFmtId="1" fontId="133" fillId="0" borderId="91" xfId="925" applyNumberFormat="1" applyFont="1" applyFill="1" applyBorder="1" applyAlignment="1">
      <alignment horizontal="center" vertical="center"/>
    </xf>
    <xf numFmtId="1" fontId="133" fillId="0" borderId="67" xfId="925" applyNumberFormat="1" applyFont="1" applyFill="1" applyBorder="1" applyAlignment="1">
      <alignment horizontal="center" vertical="center"/>
    </xf>
    <xf numFmtId="0" fontId="133" fillId="59" borderId="109" xfId="945" applyFont="1" applyFill="1" applyBorder="1" applyAlignment="1">
      <alignment horizontal="center" vertical="center"/>
    </xf>
    <xf numFmtId="0" fontId="133" fillId="59" borderId="108" xfId="945" applyFont="1" applyFill="1" applyBorder="1" applyAlignment="1">
      <alignment horizontal="center" vertical="center"/>
    </xf>
    <xf numFmtId="166" fontId="143" fillId="59" borderId="74" xfId="945" applyNumberFormat="1" applyFont="1" applyFill="1" applyBorder="1" applyAlignment="1"/>
    <xf numFmtId="166" fontId="143" fillId="59" borderId="101" xfId="945" applyNumberFormat="1" applyFont="1" applyFill="1" applyBorder="1" applyAlignment="1"/>
    <xf numFmtId="1" fontId="8" fillId="68" borderId="0" xfId="945" applyNumberFormat="1" applyFont="1" applyFill="1" applyBorder="1" applyAlignment="1">
      <alignment horizontal="center" vertical="center"/>
    </xf>
    <xf numFmtId="1" fontId="8" fillId="68" borderId="105" xfId="945" applyNumberFormat="1" applyFont="1" applyFill="1" applyBorder="1" applyAlignment="1">
      <alignment horizontal="center" vertical="center"/>
    </xf>
    <xf numFmtId="166" fontId="133" fillId="68" borderId="102" xfId="945" applyNumberFormat="1" applyFont="1" applyFill="1" applyBorder="1" applyAlignment="1">
      <alignment horizontal="center" vertical="center"/>
    </xf>
    <xf numFmtId="0" fontId="8" fillId="0" borderId="0" xfId="945" applyFont="1" applyFill="1" applyBorder="1" applyAlignment="1">
      <alignment horizontal="left" vertical="center" wrapText="1" indent="1"/>
    </xf>
    <xf numFmtId="166" fontId="8" fillId="67" borderId="0" xfId="945" applyNumberFormat="1" applyFont="1" applyFill="1" applyBorder="1" applyAlignment="1">
      <alignment horizontal="center" vertical="center"/>
    </xf>
    <xf numFmtId="166" fontId="8" fillId="67" borderId="103" xfId="945" applyNumberFormat="1" applyFont="1" applyFill="1" applyBorder="1" applyAlignment="1">
      <alignment horizontal="center" vertical="center"/>
    </xf>
    <xf numFmtId="166" fontId="8" fillId="67" borderId="102" xfId="945" applyNumberFormat="1" applyFont="1" applyFill="1" applyBorder="1" applyAlignment="1">
      <alignment horizontal="center" vertical="center"/>
    </xf>
    <xf numFmtId="166" fontId="143" fillId="68" borderId="0" xfId="945" applyNumberFormat="1" applyFont="1" applyFill="1" applyBorder="1" applyAlignment="1">
      <alignment horizontal="center" vertical="center"/>
    </xf>
    <xf numFmtId="166" fontId="143" fillId="68" borderId="103" xfId="945" applyNumberFormat="1" applyFont="1" applyFill="1" applyBorder="1" applyAlignment="1">
      <alignment horizontal="center" vertical="center"/>
    </xf>
    <xf numFmtId="166" fontId="143" fillId="67" borderId="0" xfId="945" applyNumberFormat="1" applyFont="1" applyFill="1" applyBorder="1" applyAlignment="1">
      <alignment horizontal="center" vertical="center"/>
    </xf>
    <xf numFmtId="166" fontId="143" fillId="67" borderId="103" xfId="945" applyNumberFormat="1" applyFont="1" applyFill="1" applyBorder="1" applyAlignment="1">
      <alignment horizontal="center" vertical="center"/>
    </xf>
    <xf numFmtId="166" fontId="133" fillId="67" borderId="102" xfId="945" applyNumberFormat="1" applyFont="1" applyFill="1" applyBorder="1" applyAlignment="1">
      <alignment horizontal="center" vertical="center"/>
    </xf>
    <xf numFmtId="166" fontId="8" fillId="0" borderId="102" xfId="945" applyNumberFormat="1" applyFont="1" applyFill="1" applyBorder="1" applyAlignment="1">
      <alignment horizontal="center"/>
    </xf>
    <xf numFmtId="166" fontId="143" fillId="67" borderId="74" xfId="945" applyNumberFormat="1" applyFont="1" applyFill="1" applyBorder="1" applyAlignment="1">
      <alignment horizontal="center" vertical="center"/>
    </xf>
    <xf numFmtId="166" fontId="143" fillId="67" borderId="101" xfId="945" applyNumberFormat="1" applyFont="1" applyFill="1" applyBorder="1" applyAlignment="1">
      <alignment horizontal="center" vertical="center"/>
    </xf>
    <xf numFmtId="166" fontId="8" fillId="0" borderId="100" xfId="945" applyNumberFormat="1" applyFont="1" applyFill="1" applyBorder="1" applyAlignment="1">
      <alignment horizontal="center"/>
    </xf>
    <xf numFmtId="166" fontId="8" fillId="67" borderId="0" xfId="945" applyNumberFormat="1" applyFont="1" applyFill="1" applyBorder="1" applyAlignment="1">
      <alignment horizontal="center" vertical="center" wrapText="1"/>
    </xf>
    <xf numFmtId="166" fontId="143" fillId="59" borderId="106" xfId="945" applyNumberFormat="1" applyFont="1" applyFill="1" applyBorder="1" applyAlignment="1">
      <alignment horizontal="center"/>
    </xf>
    <xf numFmtId="0" fontId="8" fillId="0" borderId="79" xfId="945" applyFont="1" applyFill="1" applyBorder="1" applyAlignment="1">
      <alignment horizontal="left" vertical="center" wrapText="1" indent="2"/>
    </xf>
    <xf numFmtId="166" fontId="8" fillId="0" borderId="84" xfId="945" applyNumberFormat="1" applyFont="1" applyFill="1" applyBorder="1" applyAlignment="1">
      <alignment horizontal="center"/>
    </xf>
    <xf numFmtId="0" fontId="8" fillId="0" borderId="115" xfId="0" applyNumberFormat="1" applyFont="1" applyFill="1" applyBorder="1" applyAlignment="1" applyProtection="1"/>
    <xf numFmtId="3" fontId="133" fillId="62" borderId="116" xfId="0" applyNumberFormat="1" applyFont="1" applyFill="1" applyBorder="1" applyAlignment="1" applyProtection="1">
      <alignment horizontal="center"/>
    </xf>
    <xf numFmtId="3" fontId="133" fillId="62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center"/>
    </xf>
    <xf numFmtId="189" fontId="8" fillId="0" borderId="0" xfId="0" applyNumberFormat="1" applyFont="1" applyFill="1" applyBorder="1" applyAlignment="1" applyProtection="1">
      <alignment horizontal="center"/>
    </xf>
    <xf numFmtId="189" fontId="133" fillId="62" borderId="0" xfId="0" applyNumberFormat="1" applyFont="1" applyFill="1" applyBorder="1" applyAlignment="1" applyProtection="1">
      <alignment horizontal="center"/>
    </xf>
    <xf numFmtId="2" fontId="133" fillId="62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2" fontId="8" fillId="0" borderId="74" xfId="0" applyNumberFormat="1" applyFont="1" applyFill="1" applyBorder="1" applyAlignment="1" applyProtection="1">
      <alignment horizontal="center"/>
    </xf>
    <xf numFmtId="3" fontId="133" fillId="62" borderId="117" xfId="0" applyNumberFormat="1" applyFont="1" applyFill="1" applyBorder="1" applyAlignment="1" applyProtection="1">
      <alignment horizontal="center"/>
    </xf>
    <xf numFmtId="3" fontId="133" fillId="62" borderId="119" xfId="0" applyNumberFormat="1" applyFont="1" applyFill="1" applyBorder="1" applyAlignment="1" applyProtection="1">
      <alignment horizontal="center"/>
    </xf>
    <xf numFmtId="3" fontId="8" fillId="0" borderId="119" xfId="0" applyNumberFormat="1" applyFont="1" applyFill="1" applyBorder="1" applyAlignment="1" applyProtection="1">
      <alignment horizontal="center"/>
    </xf>
    <xf numFmtId="189" fontId="8" fillId="0" borderId="119" xfId="0" applyNumberFormat="1" applyFont="1" applyFill="1" applyBorder="1" applyAlignment="1" applyProtection="1">
      <alignment horizontal="center"/>
    </xf>
    <xf numFmtId="189" fontId="133" fillId="62" borderId="119" xfId="0" applyNumberFormat="1" applyFont="1" applyFill="1" applyBorder="1" applyAlignment="1" applyProtection="1">
      <alignment horizontal="center"/>
    </xf>
    <xf numFmtId="2" fontId="133" fillId="62" borderId="119" xfId="0" applyNumberFormat="1" applyFont="1" applyFill="1" applyBorder="1" applyAlignment="1" applyProtection="1">
      <alignment horizontal="center"/>
    </xf>
    <xf numFmtId="2" fontId="8" fillId="0" borderId="119" xfId="0" applyNumberFormat="1" applyFont="1" applyFill="1" applyBorder="1" applyAlignment="1" applyProtection="1">
      <alignment horizontal="center"/>
    </xf>
    <xf numFmtId="2" fontId="8" fillId="0" borderId="118" xfId="0" applyNumberFormat="1" applyFont="1" applyFill="1" applyBorder="1" applyAlignment="1" applyProtection="1">
      <alignment horizontal="center"/>
    </xf>
    <xf numFmtId="166" fontId="9" fillId="60" borderId="30" xfId="0" applyNumberFormat="1" applyFont="1" applyFill="1" applyBorder="1" applyAlignment="1">
      <alignment horizontal="center"/>
    </xf>
    <xf numFmtId="166" fontId="9" fillId="60" borderId="8" xfId="0" applyNumberFormat="1" applyFont="1" applyFill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6" xfId="0" applyFont="1" applyBorder="1" applyAlignment="1">
      <alignment horizontal="center"/>
    </xf>
    <xf numFmtId="0" fontId="9" fillId="0" borderId="76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5" xfId="0" applyFont="1" applyBorder="1" applyAlignment="1">
      <alignment horizontal="center"/>
    </xf>
    <xf numFmtId="0" fontId="9" fillId="0" borderId="115" xfId="0" applyFont="1" applyFill="1" applyBorder="1" applyAlignment="1">
      <alignment horizontal="center"/>
    </xf>
    <xf numFmtId="0" fontId="9" fillId="59" borderId="30" xfId="0" applyFont="1" applyFill="1" applyBorder="1" applyAlignment="1">
      <alignment horizontal="center"/>
    </xf>
    <xf numFmtId="0" fontId="9" fillId="59" borderId="8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4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166" fontId="8" fillId="0" borderId="76" xfId="0" applyNumberFormat="1" applyFont="1" applyFill="1" applyBorder="1" applyAlignment="1">
      <alignment horizontal="center"/>
    </xf>
    <xf numFmtId="0" fontId="8" fillId="0" borderId="0" xfId="0" applyFont="1" applyBorder="1"/>
    <xf numFmtId="1" fontId="133" fillId="68" borderId="0" xfId="925" applyNumberFormat="1" applyFont="1" applyFill="1" applyBorder="1" applyAlignment="1">
      <alignment horizontal="center" vertical="center"/>
    </xf>
    <xf numFmtId="1" fontId="133" fillId="68" borderId="103" xfId="925" applyNumberFormat="1" applyFont="1" applyFill="1" applyBorder="1" applyAlignment="1">
      <alignment horizontal="center" vertical="center"/>
    </xf>
    <xf numFmtId="2" fontId="165" fillId="0" borderId="103" xfId="925" applyNumberFormat="1" applyFont="1" applyFill="1" applyBorder="1" applyAlignment="1">
      <alignment horizontal="center"/>
    </xf>
    <xf numFmtId="166" fontId="165" fillId="0" borderId="100" xfId="925" applyNumberFormat="1" applyFont="1" applyFill="1" applyBorder="1" applyAlignment="1">
      <alignment horizontal="center"/>
    </xf>
    <xf numFmtId="166" fontId="165" fillId="0" borderId="101" xfId="925" applyNumberFormat="1" applyFont="1" applyFill="1" applyBorder="1" applyAlignment="1">
      <alignment horizontal="center"/>
    </xf>
    <xf numFmtId="0" fontId="144" fillId="59" borderId="8" xfId="0" applyFont="1" applyFill="1" applyBorder="1" applyAlignment="1">
      <alignment horizontal="center" vertical="center" wrapText="1"/>
    </xf>
    <xf numFmtId="0" fontId="1" fillId="0" borderId="0" xfId="949"/>
    <xf numFmtId="0" fontId="133" fillId="62" borderId="125" xfId="949" quotePrefix="1" applyNumberFormat="1" applyFont="1" applyFill="1" applyBorder="1" applyAlignment="1" applyProtection="1">
      <alignment horizontal="center" vertical="center" wrapText="1"/>
    </xf>
    <xf numFmtId="0" fontId="133" fillId="62" borderId="126" xfId="949" quotePrefix="1" applyNumberFormat="1" applyFont="1" applyFill="1" applyBorder="1" applyAlignment="1" applyProtection="1">
      <alignment horizontal="center" vertical="center" wrapText="1"/>
    </xf>
    <xf numFmtId="0" fontId="133" fillId="62" borderId="127" xfId="949" quotePrefix="1" applyNumberFormat="1" applyFont="1" applyFill="1" applyBorder="1" applyAlignment="1" applyProtection="1">
      <alignment horizontal="center" vertical="center" wrapText="1"/>
    </xf>
    <xf numFmtId="0" fontId="133" fillId="62" borderId="128" xfId="949" quotePrefix="1" applyNumberFormat="1" applyFont="1" applyFill="1" applyBorder="1" applyAlignment="1" applyProtection="1">
      <alignment horizontal="center" vertical="center" wrapText="1"/>
    </xf>
    <xf numFmtId="0" fontId="133" fillId="62" borderId="129" xfId="949" quotePrefix="1" applyNumberFormat="1" applyFont="1" applyFill="1" applyBorder="1" applyAlignment="1" applyProtection="1">
      <alignment horizontal="center" vertical="center" wrapText="1"/>
    </xf>
    <xf numFmtId="0" fontId="133" fillId="62" borderId="130" xfId="949" quotePrefix="1" applyNumberFormat="1" applyFont="1" applyFill="1" applyBorder="1" applyAlignment="1" applyProtection="1">
      <alignment horizontal="center" vertical="center" wrapText="1"/>
    </xf>
    <xf numFmtId="0" fontId="133" fillId="62" borderId="123" xfId="949" quotePrefix="1" applyNumberFormat="1" applyFont="1" applyFill="1" applyBorder="1" applyAlignment="1" applyProtection="1">
      <alignment horizontal="center" vertical="center" wrapText="1"/>
    </xf>
    <xf numFmtId="0" fontId="133" fillId="62" borderId="131" xfId="949" applyNumberFormat="1" applyFont="1" applyFill="1" applyBorder="1" applyAlignment="1" applyProtection="1">
      <alignment horizontal="center" vertical="center" wrapText="1"/>
    </xf>
    <xf numFmtId="0" fontId="8" fillId="63" borderId="46" xfId="949" applyNumberFormat="1" applyFont="1" applyFill="1" applyBorder="1" applyAlignment="1" applyProtection="1">
      <alignment horizontal="left" vertical="center" wrapText="1"/>
    </xf>
    <xf numFmtId="0" fontId="8" fillId="0" borderId="2" xfId="949" applyNumberFormat="1" applyFont="1" applyFill="1" applyBorder="1" applyAlignment="1" applyProtection="1">
      <alignment horizontal="center" vertical="center" wrapText="1"/>
    </xf>
    <xf numFmtId="1" fontId="8" fillId="0" borderId="74" xfId="949" applyNumberFormat="1" applyFont="1" applyFill="1" applyBorder="1" applyAlignment="1" applyProtection="1">
      <alignment horizontal="center" vertical="center" wrapText="1"/>
    </xf>
    <xf numFmtId="1" fontId="8" fillId="0" borderId="2" xfId="949" applyNumberFormat="1" applyFont="1" applyFill="1" applyBorder="1" applyAlignment="1" applyProtection="1">
      <alignment horizontal="center" vertical="center" wrapText="1"/>
    </xf>
    <xf numFmtId="1" fontId="8" fillId="0" borderId="47" xfId="949" applyNumberFormat="1" applyFont="1" applyFill="1" applyBorder="1" applyAlignment="1" applyProtection="1">
      <alignment horizontal="center" vertical="center" wrapText="1"/>
    </xf>
    <xf numFmtId="1" fontId="8" fillId="0" borderId="76" xfId="949" applyNumberFormat="1" applyFont="1" applyFill="1" applyBorder="1" applyAlignment="1" applyProtection="1">
      <alignment horizontal="center" vertical="center" wrapText="1"/>
    </xf>
    <xf numFmtId="1" fontId="8" fillId="63" borderId="46" xfId="949" applyNumberFormat="1" applyFont="1" applyFill="1" applyBorder="1" applyAlignment="1" applyProtection="1">
      <alignment horizontal="center" vertical="center" wrapText="1"/>
    </xf>
    <xf numFmtId="1" fontId="8" fillId="0" borderId="41" xfId="949" applyNumberFormat="1" applyFont="1" applyFill="1" applyBorder="1" applyAlignment="1" applyProtection="1">
      <alignment horizontal="center" vertical="center" wrapText="1"/>
    </xf>
    <xf numFmtId="1" fontId="8" fillId="67" borderId="132" xfId="949" quotePrefix="1" applyNumberFormat="1" applyFont="1" applyFill="1" applyBorder="1" applyAlignment="1" applyProtection="1">
      <alignment horizontal="center" vertical="center" wrapText="1"/>
    </xf>
    <xf numFmtId="1" fontId="8" fillId="67" borderId="42" xfId="949" quotePrefix="1" applyNumberFormat="1" applyFont="1" applyFill="1" applyBorder="1" applyAlignment="1" applyProtection="1">
      <alignment horizontal="center" vertical="center" wrapText="1"/>
    </xf>
    <xf numFmtId="166" fontId="8" fillId="67" borderId="133" xfId="949" applyNumberFormat="1" applyFont="1" applyFill="1" applyBorder="1" applyAlignment="1" applyProtection="1">
      <alignment horizontal="center" vertical="center"/>
    </xf>
    <xf numFmtId="166" fontId="8" fillId="0" borderId="42" xfId="949" applyNumberFormat="1" applyFont="1" applyFill="1" applyBorder="1" applyAlignment="1" applyProtection="1">
      <alignment horizontal="center" vertical="center"/>
    </xf>
    <xf numFmtId="0" fontId="8" fillId="63" borderId="29" xfId="949" applyNumberFormat="1" applyFont="1" applyFill="1" applyBorder="1" applyAlignment="1" applyProtection="1">
      <alignment horizontal="left" vertical="center" wrapText="1"/>
    </xf>
    <xf numFmtId="0" fontId="8" fillId="0" borderId="3" xfId="949" applyNumberFormat="1" applyFont="1" applyFill="1" applyBorder="1" applyAlignment="1" applyProtection="1">
      <alignment horizontal="center" vertical="center" wrapText="1"/>
    </xf>
    <xf numFmtId="166" fontId="8" fillId="0" borderId="30" xfId="949" applyNumberFormat="1" applyFont="1" applyFill="1" applyBorder="1" applyAlignment="1" applyProtection="1">
      <alignment horizontal="center" vertical="center"/>
    </xf>
    <xf numFmtId="166" fontId="8" fillId="0" borderId="3" xfId="949" applyNumberFormat="1" applyFont="1" applyFill="1" applyBorder="1" applyAlignment="1" applyProtection="1">
      <alignment horizontal="center" vertical="center"/>
    </xf>
    <xf numFmtId="166" fontId="8" fillId="0" borderId="49" xfId="949" applyNumberFormat="1" applyFont="1" applyFill="1" applyBorder="1" applyAlignment="1" applyProtection="1">
      <alignment horizontal="center" vertical="center"/>
    </xf>
    <xf numFmtId="166" fontId="8" fillId="0" borderId="8" xfId="949" applyNumberFormat="1" applyFont="1" applyFill="1" applyBorder="1" applyAlignment="1" applyProtection="1">
      <alignment horizontal="center" vertical="center"/>
    </xf>
    <xf numFmtId="166" fontId="8" fillId="0" borderId="29" xfId="949" applyNumberFormat="1" applyFont="1" applyFill="1" applyBorder="1" applyAlignment="1" applyProtection="1">
      <alignment horizontal="center" vertical="center"/>
    </xf>
    <xf numFmtId="166" fontId="8" fillId="0" borderId="51" xfId="949" applyNumberFormat="1" applyFont="1" applyFill="1" applyBorder="1" applyAlignment="1" applyProtection="1">
      <alignment horizontal="center" vertical="center"/>
    </xf>
    <xf numFmtId="166" fontId="8" fillId="0" borderId="82" xfId="949" applyNumberFormat="1" applyFont="1" applyFill="1" applyBorder="1" applyAlignment="1" applyProtection="1">
      <alignment horizontal="center" vertical="center"/>
    </xf>
    <xf numFmtId="0" fontId="8" fillId="67" borderId="29" xfId="949" applyNumberFormat="1" applyFont="1" applyFill="1" applyBorder="1" applyAlignment="1" applyProtection="1">
      <alignment horizontal="left" vertical="center" wrapText="1"/>
    </xf>
    <xf numFmtId="166" fontId="8" fillId="63" borderId="49" xfId="949" applyNumberFormat="1" applyFont="1" applyFill="1" applyBorder="1" applyAlignment="1" applyProtection="1">
      <alignment horizontal="center" vertical="center"/>
    </xf>
    <xf numFmtId="166" fontId="8" fillId="63" borderId="8" xfId="949" applyNumberFormat="1" applyFont="1" applyFill="1" applyBorder="1" applyAlignment="1" applyProtection="1">
      <alignment horizontal="center" vertical="center"/>
    </xf>
    <xf numFmtId="166" fontId="8" fillId="63" borderId="51" xfId="949" applyNumberFormat="1" applyFont="1" applyFill="1" applyBorder="1" applyAlignment="1" applyProtection="1">
      <alignment horizontal="center" vertical="center"/>
    </xf>
    <xf numFmtId="166" fontId="8" fillId="63" borderId="82" xfId="949" quotePrefix="1" applyNumberFormat="1" applyFont="1" applyFill="1" applyBorder="1" applyAlignment="1" applyProtection="1">
      <alignment horizontal="center" vertical="center"/>
    </xf>
    <xf numFmtId="166" fontId="8" fillId="0" borderId="51" xfId="949" quotePrefix="1" applyNumberFormat="1" applyFont="1" applyFill="1" applyBorder="1" applyAlignment="1" applyProtection="1">
      <alignment horizontal="center" vertical="center"/>
    </xf>
    <xf numFmtId="166" fontId="1" fillId="0" borderId="0" xfId="949" applyNumberFormat="1"/>
    <xf numFmtId="1" fontId="8" fillId="0" borderId="30" xfId="949" applyNumberFormat="1" applyFont="1" applyFill="1" applyBorder="1" applyAlignment="1" applyProtection="1">
      <alignment horizontal="center" vertical="center"/>
    </xf>
    <xf numFmtId="1" fontId="8" fillId="0" borderId="3" xfId="949" applyNumberFormat="1" applyFont="1" applyFill="1" applyBorder="1" applyAlignment="1" applyProtection="1">
      <alignment horizontal="center" vertical="center"/>
    </xf>
    <xf numFmtId="1" fontId="8" fillId="0" borderId="49" xfId="949" applyNumberFormat="1" applyFont="1" applyFill="1" applyBorder="1" applyAlignment="1" applyProtection="1">
      <alignment horizontal="center" vertical="center"/>
    </xf>
    <xf numFmtId="1" fontId="8" fillId="0" borderId="8" xfId="949" applyNumberFormat="1" applyFont="1" applyFill="1" applyBorder="1" applyAlignment="1" applyProtection="1">
      <alignment horizontal="center" vertical="center"/>
    </xf>
    <xf numFmtId="1" fontId="8" fillId="0" borderId="29" xfId="949" applyNumberFormat="1" applyFont="1" applyFill="1" applyBorder="1" applyAlignment="1" applyProtection="1">
      <alignment horizontal="center" vertical="center"/>
    </xf>
    <xf numFmtId="1" fontId="8" fillId="0" borderId="51" xfId="949" applyNumberFormat="1" applyFont="1" applyFill="1" applyBorder="1" applyAlignment="1" applyProtection="1">
      <alignment horizontal="center" vertical="center"/>
    </xf>
    <xf numFmtId="1" fontId="8" fillId="66" borderId="49" xfId="949" quotePrefix="1" applyNumberFormat="1" applyFont="1" applyFill="1" applyBorder="1" applyAlignment="1" applyProtection="1">
      <alignment horizontal="center" vertical="center"/>
    </xf>
    <xf numFmtId="1" fontId="8" fillId="66" borderId="8" xfId="949" quotePrefix="1" applyNumberFormat="1" applyFont="1" applyFill="1" applyBorder="1" applyAlignment="1" applyProtection="1">
      <alignment horizontal="center" vertical="center"/>
    </xf>
    <xf numFmtId="1" fontId="8" fillId="66" borderId="51" xfId="949" quotePrefix="1" applyNumberFormat="1" applyFont="1" applyFill="1" applyBorder="1" applyAlignment="1" applyProtection="1">
      <alignment horizontal="center" vertical="center"/>
    </xf>
    <xf numFmtId="0" fontId="8" fillId="0" borderId="51" xfId="949" applyNumberFormat="1" applyFont="1" applyFill="1" applyBorder="1" applyAlignment="1" applyProtection="1">
      <alignment horizontal="center" vertical="center"/>
    </xf>
    <xf numFmtId="166" fontId="163" fillId="0" borderId="0" xfId="949" applyNumberFormat="1" applyFont="1"/>
    <xf numFmtId="0" fontId="163" fillId="0" borderId="0" xfId="949" applyFont="1"/>
    <xf numFmtId="0" fontId="8" fillId="0" borderId="82" xfId="949" quotePrefix="1" applyNumberFormat="1" applyFont="1" applyFill="1" applyBorder="1" applyAlignment="1" applyProtection="1">
      <alignment horizontal="center" vertical="center"/>
    </xf>
    <xf numFmtId="0" fontId="8" fillId="0" borderId="51" xfId="949" quotePrefix="1" applyNumberFormat="1" applyFont="1" applyFill="1" applyBorder="1" applyAlignment="1" applyProtection="1">
      <alignment horizontal="center" vertical="center"/>
    </xf>
    <xf numFmtId="166" fontId="8" fillId="65" borderId="49" xfId="949" quotePrefix="1" applyNumberFormat="1" applyFont="1" applyFill="1" applyBorder="1" applyAlignment="1" applyProtection="1">
      <alignment horizontal="center" vertical="center"/>
    </xf>
    <xf numFmtId="166" fontId="8" fillId="65" borderId="8" xfId="949" quotePrefix="1" applyNumberFormat="1" applyFont="1" applyFill="1" applyBorder="1" applyAlignment="1" applyProtection="1">
      <alignment horizontal="center" vertical="center"/>
    </xf>
    <xf numFmtId="166" fontId="8" fillId="65" borderId="51" xfId="949" quotePrefix="1" applyNumberFormat="1" applyFont="1" applyFill="1" applyBorder="1" applyAlignment="1" applyProtection="1">
      <alignment horizontal="center" vertical="center"/>
    </xf>
    <xf numFmtId="166" fontId="8" fillId="63" borderId="3" xfId="949" applyNumberFormat="1" applyFont="1" applyFill="1" applyBorder="1" applyAlignment="1" applyProtection="1">
      <alignment horizontal="center" vertical="center"/>
    </xf>
    <xf numFmtId="166" fontId="8" fillId="63" borderId="29" xfId="949" applyNumberFormat="1" applyFont="1" applyFill="1" applyBorder="1" applyAlignment="1" applyProtection="1">
      <alignment horizontal="center" vertical="center"/>
    </xf>
    <xf numFmtId="0" fontId="8" fillId="63" borderId="3" xfId="949" applyNumberFormat="1" applyFont="1" applyFill="1" applyBorder="1" applyAlignment="1" applyProtection="1">
      <alignment horizontal="center" vertical="center" wrapText="1"/>
    </xf>
    <xf numFmtId="166" fontId="8" fillId="63" borderId="30" xfId="949" applyNumberFormat="1" applyFont="1" applyFill="1" applyBorder="1" applyAlignment="1" applyProtection="1">
      <alignment horizontal="center" vertical="center"/>
    </xf>
    <xf numFmtId="0" fontId="8" fillId="0" borderId="30" xfId="949" applyNumberFormat="1" applyFont="1" applyFill="1" applyBorder="1" applyAlignment="1" applyProtection="1">
      <alignment horizontal="center" vertical="center"/>
    </xf>
    <xf numFmtId="0" fontId="8" fillId="63" borderId="3" xfId="949" applyNumberFormat="1" applyFont="1" applyFill="1" applyBorder="1" applyAlignment="1" applyProtection="1">
      <alignment horizontal="center" vertical="center"/>
    </xf>
    <xf numFmtId="1" fontId="8" fillId="63" borderId="29" xfId="949" applyNumberFormat="1" applyFont="1" applyFill="1" applyBorder="1" applyAlignment="1" applyProtection="1">
      <alignment horizontal="center" vertical="center"/>
    </xf>
    <xf numFmtId="1" fontId="8" fillId="63" borderId="49" xfId="949" applyNumberFormat="1" applyFont="1" applyFill="1" applyBorder="1" applyAlignment="1" applyProtection="1">
      <alignment horizontal="center" vertical="center"/>
    </xf>
    <xf numFmtId="1" fontId="8" fillId="63" borderId="8" xfId="949" applyNumberFormat="1" applyFont="1" applyFill="1" applyBorder="1" applyAlignment="1" applyProtection="1">
      <alignment horizontal="center" vertical="center"/>
    </xf>
    <xf numFmtId="1" fontId="8" fillId="63" borderId="51" xfId="949" applyNumberFormat="1" applyFont="1" applyFill="1" applyBorder="1" applyAlignment="1" applyProtection="1">
      <alignment horizontal="center" vertical="center"/>
    </xf>
    <xf numFmtId="0" fontId="8" fillId="0" borderId="3" xfId="949" applyNumberFormat="1" applyFont="1" applyFill="1" applyBorder="1" applyAlignment="1" applyProtection="1">
      <alignment horizontal="center" vertical="center"/>
    </xf>
    <xf numFmtId="0" fontId="8" fillId="67" borderId="31" xfId="949" applyNumberFormat="1" applyFont="1" applyFill="1" applyBorder="1" applyAlignment="1" applyProtection="1">
      <alignment horizontal="left" vertical="center" wrapText="1"/>
    </xf>
    <xf numFmtId="0" fontId="8" fillId="0" borderId="52" xfId="949" applyNumberFormat="1" applyFont="1" applyFill="1" applyBorder="1" applyAlignment="1" applyProtection="1">
      <alignment horizontal="center" vertical="center" wrapText="1"/>
    </xf>
    <xf numFmtId="0" fontId="8" fillId="0" borderId="53" xfId="949" applyNumberFormat="1" applyFont="1" applyFill="1" applyBorder="1" applyAlignment="1" applyProtection="1">
      <alignment horizontal="center" vertical="center"/>
    </xf>
    <xf numFmtId="0" fontId="8" fillId="0" borderId="52" xfId="949" applyNumberFormat="1" applyFont="1" applyFill="1" applyBorder="1" applyAlignment="1" applyProtection="1">
      <alignment horizontal="center" vertical="center"/>
    </xf>
    <xf numFmtId="1" fontId="8" fillId="0" borderId="44" xfId="949" applyNumberFormat="1" applyFont="1" applyFill="1" applyBorder="1" applyAlignment="1" applyProtection="1">
      <alignment horizontal="center" vertical="center"/>
    </xf>
    <xf numFmtId="1" fontId="8" fillId="0" borderId="45" xfId="949" applyNumberFormat="1" applyFont="1" applyFill="1" applyBorder="1" applyAlignment="1" applyProtection="1">
      <alignment horizontal="center" vertical="center"/>
    </xf>
    <xf numFmtId="1" fontId="8" fillId="0" borderId="53" xfId="949" applyNumberFormat="1" applyFont="1" applyFill="1" applyBorder="1" applyAlignment="1" applyProtection="1">
      <alignment horizontal="center" vertical="center"/>
    </xf>
    <xf numFmtId="1" fontId="8" fillId="0" borderId="31" xfId="949" applyNumberFormat="1" applyFont="1" applyFill="1" applyBorder="1" applyAlignment="1" applyProtection="1">
      <alignment horizontal="center" vertical="center"/>
    </xf>
    <xf numFmtId="1" fontId="8" fillId="0" borderId="54" xfId="949" applyNumberFormat="1" applyFont="1" applyFill="1" applyBorder="1" applyAlignment="1" applyProtection="1">
      <alignment horizontal="center" vertical="center"/>
    </xf>
    <xf numFmtId="166" fontId="8" fillId="0" borderId="134" xfId="949" applyNumberFormat="1" applyFont="1" applyFill="1" applyBorder="1" applyAlignment="1" applyProtection="1">
      <alignment horizontal="center" vertical="center"/>
    </xf>
    <xf numFmtId="166" fontId="8" fillId="0" borderId="54" xfId="949" applyNumberFormat="1" applyFont="1" applyFill="1" applyBorder="1" applyAlignment="1" applyProtection="1">
      <alignment horizontal="center" vertical="center"/>
    </xf>
    <xf numFmtId="0" fontId="8" fillId="63" borderId="0" xfId="949" applyNumberFormat="1" applyFont="1" applyFill="1" applyBorder="1" applyAlignment="1" applyProtection="1"/>
    <xf numFmtId="0" fontId="8" fillId="0" borderId="0" xfId="949" applyNumberFormat="1" applyFont="1" applyFill="1" applyBorder="1" applyAlignment="1" applyProtection="1"/>
    <xf numFmtId="0" fontId="7" fillId="0" borderId="0" xfId="739" applyAlignment="1"/>
    <xf numFmtId="0" fontId="134" fillId="0" borderId="0" xfId="949" applyNumberFormat="1" applyFont="1" applyFill="1" applyBorder="1" applyAlignment="1" applyProtection="1">
      <alignment horizontal="left"/>
    </xf>
    <xf numFmtId="0" fontId="137" fillId="0" borderId="0" xfId="949" applyNumberFormat="1" applyFont="1" applyFill="1" applyBorder="1" applyAlignment="1" applyProtection="1"/>
    <xf numFmtId="0" fontId="134" fillId="0" borderId="0" xfId="949" applyNumberFormat="1" applyFont="1" applyFill="1" applyBorder="1" applyAlignment="1" applyProtection="1">
      <alignment horizontal="left" wrapText="1"/>
    </xf>
    <xf numFmtId="0" fontId="138" fillId="0" borderId="0" xfId="949" applyNumberFormat="1" applyFont="1" applyFill="1" applyBorder="1" applyAlignment="1" applyProtection="1">
      <alignment horizontal="left" wrapText="1"/>
    </xf>
    <xf numFmtId="166" fontId="163" fillId="0" borderId="0" xfId="949" applyNumberFormat="1" applyFont="1" applyFill="1" applyBorder="1" applyAlignment="1">
      <alignment horizontal="center"/>
    </xf>
    <xf numFmtId="0" fontId="134" fillId="0" borderId="0" xfId="949" quotePrefix="1" applyFont="1"/>
    <xf numFmtId="0" fontId="135" fillId="0" borderId="0" xfId="949" quotePrefix="1" applyFont="1"/>
    <xf numFmtId="0" fontId="144" fillId="59" borderId="77" xfId="0" applyFont="1" applyFill="1" applyBorder="1" applyAlignment="1">
      <alignment horizontal="center" vertical="center" wrapText="1"/>
    </xf>
    <xf numFmtId="17" fontId="144" fillId="59" borderId="30" xfId="0" applyNumberFormat="1" applyFont="1" applyFill="1" applyBorder="1" applyAlignment="1">
      <alignment horizontal="center" vertical="center" wrapText="1"/>
    </xf>
    <xf numFmtId="17" fontId="144" fillId="59" borderId="8" xfId="0" applyNumberFormat="1" applyFont="1" applyFill="1" applyBorder="1" applyAlignment="1">
      <alignment horizontal="center" vertical="center" wrapText="1"/>
    </xf>
    <xf numFmtId="0" fontId="8" fillId="59" borderId="122" xfId="918" applyFont="1" applyFill="1" applyBorder="1"/>
    <xf numFmtId="0" fontId="133" fillId="59" borderId="91" xfId="918" applyFont="1" applyFill="1" applyBorder="1" applyAlignment="1">
      <alignment horizontal="center" wrapText="1"/>
    </xf>
    <xf numFmtId="0" fontId="8" fillId="0" borderId="0" xfId="949" applyNumberFormat="1" applyFont="1" applyFill="1" applyBorder="1" applyAlignment="1" applyProtection="1"/>
    <xf numFmtId="0" fontId="133" fillId="0" borderId="0" xfId="918" applyFont="1" applyBorder="1" applyAlignment="1">
      <alignment horizontal="center" wrapText="1"/>
    </xf>
    <xf numFmtId="0" fontId="133" fillId="60" borderId="122" xfId="918" applyFont="1" applyFill="1" applyBorder="1"/>
    <xf numFmtId="166" fontId="133" fillId="60" borderId="91" xfId="918" applyNumberFormat="1" applyFont="1" applyFill="1" applyBorder="1"/>
    <xf numFmtId="0" fontId="8" fillId="59" borderId="122" xfId="918" applyFont="1" applyFill="1" applyBorder="1" applyAlignment="1">
      <alignment horizontal="left" indent="1"/>
    </xf>
    <xf numFmtId="166" fontId="8" fillId="59" borderId="91" xfId="918" applyNumberFormat="1" applyFont="1" applyFill="1" applyBorder="1"/>
    <xf numFmtId="166" fontId="133" fillId="59" borderId="91" xfId="918" applyNumberFormat="1" applyFont="1" applyFill="1" applyBorder="1"/>
    <xf numFmtId="0" fontId="143" fillId="0" borderId="122" xfId="918" applyFont="1" applyFill="1" applyBorder="1" applyAlignment="1">
      <alignment horizontal="left" indent="1"/>
    </xf>
    <xf numFmtId="166" fontId="143" fillId="0" borderId="91" xfId="918" applyNumberFormat="1" applyFont="1" applyFill="1" applyBorder="1"/>
    <xf numFmtId="166" fontId="114" fillId="0" borderId="91" xfId="919" applyNumberFormat="1" applyFont="1" applyFill="1" applyBorder="1"/>
    <xf numFmtId="166" fontId="8" fillId="0" borderId="91" xfId="918" applyNumberFormat="1" applyFont="1" applyFill="1" applyBorder="1"/>
    <xf numFmtId="0" fontId="133" fillId="60" borderId="122" xfId="918" applyFont="1" applyFill="1" applyBorder="1" applyAlignment="1">
      <alignment wrapText="1"/>
    </xf>
    <xf numFmtId="189" fontId="133" fillId="60" borderId="91" xfId="918" applyNumberFormat="1" applyFont="1" applyFill="1" applyBorder="1"/>
    <xf numFmtId="0" fontId="8" fillId="0" borderId="121" xfId="918" applyFont="1" applyBorder="1"/>
    <xf numFmtId="0" fontId="8" fillId="0" borderId="116" xfId="918" applyFont="1" applyBorder="1"/>
    <xf numFmtId="0" fontId="8" fillId="0" borderId="116" xfId="918" applyFont="1" applyFill="1" applyBorder="1"/>
    <xf numFmtId="0" fontId="8" fillId="0" borderId="123" xfId="918" applyFont="1" applyFill="1" applyBorder="1"/>
    <xf numFmtId="0" fontId="8" fillId="59" borderId="122" xfId="918" applyFont="1" applyFill="1" applyBorder="1" applyAlignment="1">
      <alignment wrapText="1"/>
    </xf>
    <xf numFmtId="0" fontId="8" fillId="59" borderId="79" xfId="918" applyFont="1" applyFill="1" applyBorder="1"/>
    <xf numFmtId="166" fontId="8" fillId="59" borderId="74" xfId="918" applyNumberFormat="1" applyFont="1" applyFill="1" applyBorder="1"/>
    <xf numFmtId="166" fontId="8" fillId="59" borderId="84" xfId="918" applyNumberFormat="1" applyFont="1" applyFill="1" applyBorder="1"/>
    <xf numFmtId="0" fontId="8" fillId="0" borderId="122" xfId="918" applyFont="1" applyFill="1" applyBorder="1" applyAlignment="1">
      <alignment horizontal="left" indent="1"/>
    </xf>
    <xf numFmtId="0" fontId="8" fillId="0" borderId="91" xfId="918" applyFont="1" applyFill="1" applyBorder="1"/>
    <xf numFmtId="0" fontId="8" fillId="0" borderId="122" xfId="918" applyFont="1" applyBorder="1"/>
    <xf numFmtId="166" fontId="8" fillId="0" borderId="91" xfId="917" applyNumberFormat="1" applyFont="1" applyFill="1" applyBorder="1"/>
    <xf numFmtId="0" fontId="8" fillId="0" borderId="122" xfId="918" applyFont="1" applyFill="1" applyBorder="1" applyAlignment="1">
      <alignment wrapText="1"/>
    </xf>
    <xf numFmtId="17" fontId="8" fillId="0" borderId="116" xfId="918" applyNumberFormat="1" applyFont="1" applyBorder="1" applyAlignment="1"/>
    <xf numFmtId="166" fontId="133" fillId="60" borderId="91" xfId="918" applyNumberFormat="1" applyFont="1" applyFill="1" applyBorder="1" applyAlignment="1">
      <alignment horizontal="right"/>
    </xf>
    <xf numFmtId="0" fontId="143" fillId="0" borderId="122" xfId="918" applyFont="1" applyFill="1" applyBorder="1" applyAlignment="1">
      <alignment horizontal="left" wrapText="1" indent="1"/>
    </xf>
    <xf numFmtId="0" fontId="8" fillId="59" borderId="79" xfId="918" applyFont="1" applyFill="1" applyBorder="1" applyAlignment="1">
      <alignment wrapText="1"/>
    </xf>
    <xf numFmtId="2" fontId="8" fillId="59" borderId="74" xfId="918" applyNumberFormat="1" applyFont="1" applyFill="1" applyBorder="1"/>
    <xf numFmtId="0" fontId="8" fillId="0" borderId="122" xfId="918" applyFont="1" applyFill="1" applyBorder="1"/>
    <xf numFmtId="0" fontId="8" fillId="0" borderId="116" xfId="918" applyFont="1" applyFill="1" applyBorder="1" applyAlignment="1">
      <alignment horizontal="center"/>
    </xf>
    <xf numFmtId="0" fontId="8" fillId="0" borderId="91" xfId="918" applyFont="1" applyFill="1" applyBorder="1" applyAlignment="1">
      <alignment horizontal="center"/>
    </xf>
    <xf numFmtId="0" fontId="8" fillId="0" borderId="79" xfId="918" applyFont="1" applyFill="1" applyBorder="1" applyAlignment="1">
      <alignment horizontal="left" indent="1"/>
    </xf>
    <xf numFmtId="166" fontId="8" fillId="0" borderId="74" xfId="918" applyNumberFormat="1" applyFont="1" applyFill="1" applyBorder="1"/>
    <xf numFmtId="166" fontId="8" fillId="0" borderId="91" xfId="918" applyNumberFormat="1" applyFont="1" applyFill="1" applyBorder="1" applyAlignment="1">
      <alignment horizontal="right"/>
    </xf>
    <xf numFmtId="0" fontId="8" fillId="0" borderId="79" xfId="918" applyFont="1" applyBorder="1" applyAlignment="1">
      <alignment horizontal="left" indent="1"/>
    </xf>
    <xf numFmtId="166" fontId="8" fillId="0" borderId="74" xfId="918" applyNumberFormat="1" applyFont="1" applyBorder="1"/>
    <xf numFmtId="0" fontId="8" fillId="0" borderId="122" xfId="918" applyFont="1" applyBorder="1" applyAlignment="1">
      <alignment wrapText="1"/>
    </xf>
    <xf numFmtId="0" fontId="143" fillId="0" borderId="122" xfId="918" applyFont="1" applyBorder="1" applyAlignment="1">
      <alignment horizontal="left" indent="1"/>
    </xf>
    <xf numFmtId="166" fontId="8" fillId="59" borderId="91" xfId="918" applyNumberFormat="1" applyFont="1" applyFill="1" applyBorder="1" applyAlignment="1">
      <alignment horizontal="right"/>
    </xf>
    <xf numFmtId="0" fontId="143" fillId="0" borderId="79" xfId="918" applyFont="1" applyFill="1" applyBorder="1" applyAlignment="1">
      <alignment horizontal="left" indent="1"/>
    </xf>
    <xf numFmtId="166" fontId="143" fillId="0" borderId="74" xfId="918" applyNumberFormat="1" applyFont="1" applyFill="1" applyBorder="1"/>
    <xf numFmtId="166" fontId="143" fillId="0" borderId="84" xfId="918" applyNumberFormat="1" applyFont="1" applyFill="1" applyBorder="1"/>
    <xf numFmtId="189" fontId="143" fillId="0" borderId="74" xfId="918" applyNumberFormat="1" applyFont="1" applyFill="1" applyBorder="1"/>
    <xf numFmtId="166" fontId="8" fillId="0" borderId="74" xfId="918" applyNumberFormat="1" applyFont="1" applyFill="1" applyBorder="1" applyAlignment="1">
      <alignment horizontal="right"/>
    </xf>
    <xf numFmtId="166" fontId="8" fillId="0" borderId="84" xfId="918" applyNumberFormat="1" applyFont="1" applyFill="1" applyBorder="1" applyAlignment="1">
      <alignment horizontal="right"/>
    </xf>
    <xf numFmtId="0" fontId="8" fillId="0" borderId="0" xfId="918" applyFont="1" applyFill="1"/>
    <xf numFmtId="209" fontId="133" fillId="62" borderId="68" xfId="949" applyNumberFormat="1" applyFont="1" applyFill="1" applyBorder="1" applyAlignment="1" applyProtection="1">
      <alignment horizontal="centerContinuous"/>
    </xf>
    <xf numFmtId="0" fontId="158" fillId="0" borderId="0" xfId="949" applyFont="1"/>
    <xf numFmtId="209" fontId="133" fillId="62" borderId="69" xfId="949" applyNumberFormat="1" applyFont="1" applyFill="1" applyBorder="1" applyAlignment="1" applyProtection="1"/>
    <xf numFmtId="0" fontId="133" fillId="62" borderId="95" xfId="949" applyNumberFormat="1" applyFont="1" applyFill="1" applyBorder="1" applyAlignment="1" applyProtection="1">
      <alignment horizontal="center" vertical="center" wrapText="1"/>
    </xf>
    <xf numFmtId="0" fontId="133" fillId="62" borderId="61" xfId="949" applyNumberFormat="1" applyFont="1" applyFill="1" applyBorder="1" applyAlignment="1" applyProtection="1">
      <alignment horizontal="center" vertical="center" wrapText="1"/>
    </xf>
    <xf numFmtId="0" fontId="133" fillId="62" borderId="62" xfId="949" applyNumberFormat="1" applyFont="1" applyFill="1" applyBorder="1" applyAlignment="1" applyProtection="1">
      <alignment horizontal="center" vertical="center" wrapText="1"/>
    </xf>
    <xf numFmtId="0" fontId="133" fillId="62" borderId="70" xfId="949" applyNumberFormat="1" applyFont="1" applyFill="1" applyBorder="1" applyAlignment="1" applyProtection="1">
      <alignment horizontal="center" vertical="center" wrapText="1"/>
    </xf>
    <xf numFmtId="209" fontId="8" fillId="63" borderId="69" xfId="949" applyNumberFormat="1" applyFont="1" applyFill="1" applyBorder="1" applyAlignment="1" applyProtection="1">
      <alignment horizontal="left"/>
    </xf>
    <xf numFmtId="210" fontId="8" fillId="63" borderId="0" xfId="949" applyNumberFormat="1" applyFont="1" applyFill="1" applyBorder="1" applyAlignment="1" applyProtection="1">
      <alignment horizontal="right"/>
    </xf>
    <xf numFmtId="210" fontId="150" fillId="63" borderId="0" xfId="949" applyNumberFormat="1" applyFont="1" applyFill="1" applyBorder="1" applyAlignment="1" applyProtection="1">
      <alignment horizontal="right"/>
    </xf>
    <xf numFmtId="210" fontId="150" fillId="63" borderId="60" xfId="949" applyNumberFormat="1" applyFont="1" applyFill="1" applyBorder="1" applyAlignment="1" applyProtection="1">
      <alignment horizontal="right"/>
    </xf>
    <xf numFmtId="210" fontId="150" fillId="63" borderId="91" xfId="949" applyNumberFormat="1" applyFont="1" applyFill="1" applyBorder="1" applyAlignment="1" applyProtection="1">
      <alignment horizontal="right"/>
    </xf>
    <xf numFmtId="209" fontId="133" fillId="64" borderId="69" xfId="949" applyNumberFormat="1" applyFont="1" applyFill="1" applyBorder="1" applyAlignment="1" applyProtection="1">
      <alignment horizontal="left"/>
    </xf>
    <xf numFmtId="210" fontId="133" fillId="64" borderId="0" xfId="949" applyNumberFormat="1" applyFont="1" applyFill="1" applyBorder="1" applyAlignment="1" applyProtection="1">
      <alignment horizontal="right"/>
    </xf>
    <xf numFmtId="210" fontId="149" fillId="64" borderId="0" xfId="949" applyNumberFormat="1" applyFont="1" applyFill="1" applyBorder="1" applyAlignment="1" applyProtection="1">
      <alignment horizontal="right"/>
    </xf>
    <xf numFmtId="210" fontId="149" fillId="64" borderId="60" xfId="949" applyNumberFormat="1" applyFont="1" applyFill="1" applyBorder="1" applyAlignment="1" applyProtection="1">
      <alignment horizontal="right"/>
    </xf>
    <xf numFmtId="210" fontId="149" fillId="64" borderId="91" xfId="949" applyNumberFormat="1" applyFont="1" applyFill="1" applyBorder="1" applyAlignment="1" applyProtection="1">
      <alignment horizontal="right"/>
    </xf>
    <xf numFmtId="210" fontId="158" fillId="0" borderId="0" xfId="949" applyNumberFormat="1" applyFont="1"/>
    <xf numFmtId="209" fontId="133" fillId="62" borderId="69" xfId="949" applyNumberFormat="1" applyFont="1" applyFill="1" applyBorder="1" applyAlignment="1" applyProtection="1">
      <alignment horizontal="left" indent="1"/>
    </xf>
    <xf numFmtId="210" fontId="133" fillId="62" borderId="0" xfId="949" applyNumberFormat="1" applyFont="1" applyFill="1" applyBorder="1" applyAlignment="1" applyProtection="1">
      <alignment horizontal="right"/>
    </xf>
    <xf numFmtId="210" fontId="149" fillId="62" borderId="0" xfId="949" applyNumberFormat="1" applyFont="1" applyFill="1" applyBorder="1" applyAlignment="1" applyProtection="1">
      <alignment horizontal="right"/>
    </xf>
    <xf numFmtId="210" fontId="149" fillId="62" borderId="60" xfId="949" applyNumberFormat="1" applyFont="1" applyFill="1" applyBorder="1" applyAlignment="1" applyProtection="1">
      <alignment horizontal="right"/>
    </xf>
    <xf numFmtId="210" fontId="149" fillId="62" borderId="91" xfId="949" applyNumberFormat="1" applyFont="1" applyFill="1" applyBorder="1" applyAlignment="1" applyProtection="1">
      <alignment horizontal="right"/>
    </xf>
    <xf numFmtId="209" fontId="8" fillId="63" borderId="69" xfId="949" applyNumberFormat="1" applyFont="1" applyFill="1" applyBorder="1" applyAlignment="1" applyProtection="1">
      <alignment horizontal="left" indent="4"/>
    </xf>
    <xf numFmtId="209" fontId="133" fillId="62" borderId="69" xfId="949" applyNumberFormat="1" applyFont="1" applyFill="1" applyBorder="1" applyAlignment="1" applyProtection="1">
      <alignment horizontal="left" indent="2"/>
    </xf>
    <xf numFmtId="209" fontId="8" fillId="63" borderId="69" xfId="949" applyNumberFormat="1" applyFont="1" applyFill="1" applyBorder="1" applyAlignment="1" applyProtection="1">
      <alignment horizontal="left" indent="5"/>
    </xf>
    <xf numFmtId="210" fontId="133" fillId="64" borderId="69" xfId="949" applyNumberFormat="1" applyFont="1" applyFill="1" applyBorder="1" applyAlignment="1" applyProtection="1">
      <alignment vertical="center" wrapText="1"/>
    </xf>
    <xf numFmtId="210" fontId="133" fillId="62" borderId="69" xfId="949" applyNumberFormat="1" applyFont="1" applyFill="1" applyBorder="1" applyAlignment="1" applyProtection="1">
      <alignment vertical="center" wrapText="1"/>
    </xf>
    <xf numFmtId="210" fontId="133" fillId="62" borderId="69" xfId="949" applyNumberFormat="1" applyFont="1" applyFill="1" applyBorder="1" applyAlignment="1" applyProtection="1"/>
    <xf numFmtId="210" fontId="8" fillId="62" borderId="0" xfId="949" applyNumberFormat="1" applyFont="1" applyFill="1" applyBorder="1" applyAlignment="1" applyProtection="1">
      <alignment horizontal="right"/>
    </xf>
    <xf numFmtId="210" fontId="150" fillId="62" borderId="0" xfId="949" applyNumberFormat="1" applyFont="1" applyFill="1" applyBorder="1" applyAlignment="1" applyProtection="1">
      <alignment horizontal="right"/>
    </xf>
    <xf numFmtId="210" fontId="150" fillId="62" borderId="60" xfId="949" applyNumberFormat="1" applyFont="1" applyFill="1" applyBorder="1" applyAlignment="1" applyProtection="1">
      <alignment horizontal="right"/>
    </xf>
    <xf numFmtId="210" fontId="150" fillId="62" borderId="91" xfId="949" applyNumberFormat="1" applyFont="1" applyFill="1" applyBorder="1" applyAlignment="1" applyProtection="1">
      <alignment horizontal="right"/>
    </xf>
    <xf numFmtId="210" fontId="151" fillId="63" borderId="69" xfId="949" applyNumberFormat="1" applyFont="1" applyFill="1" applyBorder="1" applyAlignment="1" applyProtection="1">
      <alignment horizontal="center"/>
    </xf>
    <xf numFmtId="210" fontId="151" fillId="63" borderId="0" xfId="949" applyNumberFormat="1" applyFont="1" applyFill="1" applyBorder="1" applyAlignment="1" applyProtection="1">
      <alignment horizontal="right"/>
    </xf>
    <xf numFmtId="210" fontId="152" fillId="63" borderId="0" xfId="949" applyNumberFormat="1" applyFont="1" applyFill="1" applyBorder="1" applyAlignment="1" applyProtection="1">
      <alignment horizontal="right"/>
    </xf>
    <xf numFmtId="210" fontId="152" fillId="63" borderId="60" xfId="949" applyNumberFormat="1" applyFont="1" applyFill="1" applyBorder="1" applyAlignment="1" applyProtection="1">
      <alignment horizontal="right"/>
    </xf>
    <xf numFmtId="210" fontId="152" fillId="63" borderId="91" xfId="949" applyNumberFormat="1" applyFont="1" applyFill="1" applyBorder="1" applyAlignment="1" applyProtection="1">
      <alignment horizontal="right"/>
    </xf>
    <xf numFmtId="210" fontId="8" fillId="63" borderId="69" xfId="949" applyNumberFormat="1" applyFont="1" applyFill="1" applyBorder="1" applyAlignment="1" applyProtection="1">
      <alignment horizontal="left" indent="2"/>
    </xf>
    <xf numFmtId="210" fontId="8" fillId="63" borderId="64" xfId="949" applyNumberFormat="1" applyFont="1" applyFill="1" applyBorder="1" applyAlignment="1" applyProtection="1">
      <alignment horizontal="right"/>
    </xf>
    <xf numFmtId="210" fontId="8" fillId="63" borderId="65" xfId="949" applyNumberFormat="1" applyFont="1" applyFill="1" applyBorder="1" applyAlignment="1" applyProtection="1">
      <alignment horizontal="right"/>
    </xf>
    <xf numFmtId="210" fontId="150" fillId="63" borderId="65" xfId="949" applyNumberFormat="1" applyFont="1" applyFill="1" applyBorder="1" applyAlignment="1" applyProtection="1">
      <alignment horizontal="right"/>
    </xf>
    <xf numFmtId="210" fontId="150" fillId="63" borderId="66" xfId="949" applyNumberFormat="1" applyFont="1" applyFill="1" applyBorder="1" applyAlignment="1" applyProtection="1">
      <alignment horizontal="right"/>
    </xf>
    <xf numFmtId="210" fontId="150" fillId="63" borderId="71" xfId="949" applyNumberFormat="1" applyFont="1" applyFill="1" applyBorder="1" applyAlignment="1" applyProtection="1">
      <alignment horizontal="right"/>
    </xf>
    <xf numFmtId="210" fontId="143" fillId="63" borderId="72" xfId="949" applyNumberFormat="1" applyFont="1" applyFill="1" applyBorder="1" applyAlignment="1" applyProtection="1">
      <alignment horizontal="left" indent="3"/>
    </xf>
    <xf numFmtId="210" fontId="143" fillId="63" borderId="0" xfId="949" applyNumberFormat="1" applyFont="1" applyFill="1" applyBorder="1" applyAlignment="1" applyProtection="1">
      <alignment horizontal="left" indent="1"/>
    </xf>
    <xf numFmtId="210" fontId="153" fillId="63" borderId="0" xfId="949" applyNumberFormat="1" applyFont="1" applyFill="1" applyBorder="1" applyAlignment="1" applyProtection="1">
      <alignment horizontal="left" indent="1"/>
    </xf>
    <xf numFmtId="210" fontId="153" fillId="63" borderId="60" xfId="949" applyNumberFormat="1" applyFont="1" applyFill="1" applyBorder="1" applyAlignment="1" applyProtection="1">
      <alignment horizontal="left" indent="1"/>
    </xf>
    <xf numFmtId="210" fontId="153" fillId="63" borderId="91" xfId="949" applyNumberFormat="1" applyFont="1" applyFill="1" applyBorder="1" applyAlignment="1" applyProtection="1">
      <alignment horizontal="left" indent="1"/>
    </xf>
    <xf numFmtId="210" fontId="151" fillId="63" borderId="69" xfId="949" applyNumberFormat="1" applyFont="1" applyFill="1" applyBorder="1" applyAlignment="1" applyProtection="1">
      <alignment horizontal="left" indent="5"/>
    </xf>
    <xf numFmtId="210" fontId="151" fillId="63" borderId="0" xfId="949" applyNumberFormat="1" applyFont="1" applyFill="1" applyBorder="1" applyAlignment="1" applyProtection="1">
      <alignment horizontal="left" indent="1"/>
    </xf>
    <xf numFmtId="210" fontId="152" fillId="63" borderId="0" xfId="949" applyNumberFormat="1" applyFont="1" applyFill="1" applyBorder="1" applyAlignment="1" applyProtection="1">
      <alignment horizontal="left" indent="1"/>
    </xf>
    <xf numFmtId="210" fontId="152" fillId="63" borderId="60" xfId="949" applyNumberFormat="1" applyFont="1" applyFill="1" applyBorder="1" applyAlignment="1" applyProtection="1">
      <alignment horizontal="left" indent="1"/>
    </xf>
    <xf numFmtId="210" fontId="152" fillId="63" borderId="91" xfId="949" applyNumberFormat="1" applyFont="1" applyFill="1" applyBorder="1" applyAlignment="1" applyProtection="1">
      <alignment horizontal="left" indent="1"/>
    </xf>
    <xf numFmtId="210" fontId="8" fillId="63" borderId="72" xfId="949" applyNumberFormat="1" applyFont="1" applyFill="1" applyBorder="1" applyAlignment="1" applyProtection="1">
      <alignment horizontal="left" indent="2"/>
    </xf>
    <xf numFmtId="210" fontId="143" fillId="63" borderId="69" xfId="949" applyNumberFormat="1" applyFont="1" applyFill="1" applyBorder="1" applyAlignment="1" applyProtection="1">
      <alignment horizontal="left" indent="3"/>
    </xf>
    <xf numFmtId="210" fontId="154" fillId="63" borderId="69" xfId="949" applyNumberFormat="1" applyFont="1" applyFill="1" applyBorder="1" applyAlignment="1" applyProtection="1">
      <alignment horizontal="left" indent="5"/>
    </xf>
    <xf numFmtId="210" fontId="154" fillId="63" borderId="0" xfId="949" applyNumberFormat="1" applyFont="1" applyFill="1" applyBorder="1" applyAlignment="1" applyProtection="1">
      <alignment horizontal="left" indent="1"/>
    </xf>
    <xf numFmtId="210" fontId="155" fillId="63" borderId="0" xfId="949" applyNumberFormat="1" applyFont="1" applyFill="1" applyBorder="1" applyAlignment="1" applyProtection="1">
      <alignment horizontal="left" indent="1"/>
    </xf>
    <xf numFmtId="210" fontId="155" fillId="0" borderId="60" xfId="949" applyNumberFormat="1" applyFont="1" applyFill="1" applyBorder="1" applyAlignment="1" applyProtection="1">
      <alignment horizontal="left" indent="1"/>
    </xf>
    <xf numFmtId="210" fontId="155" fillId="63" borderId="91" xfId="949" applyNumberFormat="1" applyFont="1" applyFill="1" applyBorder="1" applyAlignment="1" applyProtection="1">
      <alignment horizontal="left" indent="1"/>
    </xf>
    <xf numFmtId="210" fontId="133" fillId="64" borderId="69" xfId="949" applyNumberFormat="1" applyFont="1" applyFill="1" applyBorder="1" applyAlignment="1" applyProtection="1"/>
    <xf numFmtId="210" fontId="133" fillId="62" borderId="0" xfId="949" applyNumberFormat="1" applyFont="1" applyFill="1" applyBorder="1" applyAlignment="1" applyProtection="1"/>
    <xf numFmtId="210" fontId="149" fillId="62" borderId="0" xfId="949" applyNumberFormat="1" applyFont="1" applyFill="1" applyBorder="1" applyAlignment="1" applyProtection="1"/>
    <xf numFmtId="210" fontId="149" fillId="62" borderId="60" xfId="949" applyNumberFormat="1" applyFont="1" applyFill="1" applyBorder="1" applyAlignment="1" applyProtection="1"/>
    <xf numFmtId="210" fontId="149" fillId="62" borderId="91" xfId="949" applyNumberFormat="1" applyFont="1" applyFill="1" applyBorder="1" applyAlignment="1" applyProtection="1"/>
    <xf numFmtId="210" fontId="8" fillId="63" borderId="69" xfId="949" applyNumberFormat="1" applyFont="1" applyFill="1" applyBorder="1" applyAlignment="1" applyProtection="1"/>
    <xf numFmtId="210" fontId="145" fillId="63" borderId="69" xfId="949" applyNumberFormat="1" applyFont="1" applyFill="1" applyBorder="1" applyAlignment="1" applyProtection="1"/>
    <xf numFmtId="211" fontId="156" fillId="63" borderId="0" xfId="949" applyNumberFormat="1" applyFont="1" applyFill="1" applyBorder="1" applyAlignment="1" applyProtection="1">
      <alignment horizontal="right"/>
    </xf>
    <xf numFmtId="211" fontId="157" fillId="63" borderId="0" xfId="949" applyNumberFormat="1" applyFont="1" applyFill="1" applyBorder="1" applyAlignment="1" applyProtection="1">
      <alignment horizontal="right"/>
    </xf>
    <xf numFmtId="211" fontId="157" fillId="63" borderId="60" xfId="949" applyNumberFormat="1" applyFont="1" applyFill="1" applyBorder="1" applyAlignment="1" applyProtection="1">
      <alignment horizontal="right"/>
    </xf>
    <xf numFmtId="211" fontId="157" fillId="63" borderId="91" xfId="949" applyNumberFormat="1" applyFont="1" applyFill="1" applyBorder="1" applyAlignment="1" applyProtection="1">
      <alignment horizontal="right"/>
    </xf>
    <xf numFmtId="211" fontId="8" fillId="63" borderId="0" xfId="949" applyNumberFormat="1" applyFont="1" applyFill="1" applyBorder="1" applyAlignment="1" applyProtection="1">
      <alignment horizontal="right"/>
    </xf>
    <xf numFmtId="211" fontId="150" fillId="63" borderId="0" xfId="949" applyNumberFormat="1" applyFont="1" applyFill="1" applyBorder="1" applyAlignment="1" applyProtection="1">
      <alignment horizontal="right"/>
    </xf>
    <xf numFmtId="211" fontId="150" fillId="63" borderId="60" xfId="949" applyNumberFormat="1" applyFont="1" applyFill="1" applyBorder="1" applyAlignment="1" applyProtection="1">
      <alignment horizontal="right"/>
    </xf>
    <xf numFmtId="211" fontId="150" fillId="63" borderId="91" xfId="949" applyNumberFormat="1" applyFont="1" applyFill="1" applyBorder="1" applyAlignment="1" applyProtection="1">
      <alignment horizontal="right"/>
    </xf>
    <xf numFmtId="210" fontId="8" fillId="63" borderId="73" xfId="949" applyNumberFormat="1" applyFont="1" applyFill="1" applyBorder="1" applyAlignment="1" applyProtection="1"/>
    <xf numFmtId="211" fontId="8" fillId="63" borderId="74" xfId="949" applyNumberFormat="1" applyFont="1" applyFill="1" applyBorder="1" applyAlignment="1" applyProtection="1">
      <alignment horizontal="right"/>
    </xf>
    <xf numFmtId="211" fontId="150" fillId="63" borderId="74" xfId="949" applyNumberFormat="1" applyFont="1" applyFill="1" applyBorder="1" applyAlignment="1" applyProtection="1">
      <alignment horizontal="right"/>
    </xf>
    <xf numFmtId="211" fontId="150" fillId="63" borderId="63" xfId="949" applyNumberFormat="1" applyFont="1" applyFill="1" applyBorder="1" applyAlignment="1" applyProtection="1">
      <alignment horizontal="right"/>
    </xf>
    <xf numFmtId="211" fontId="150" fillId="63" borderId="84" xfId="949" applyNumberFormat="1" applyFont="1" applyFill="1" applyBorder="1" applyAlignment="1" applyProtection="1">
      <alignment horizontal="right"/>
    </xf>
    <xf numFmtId="210" fontId="8" fillId="63" borderId="0" xfId="949" applyNumberFormat="1" applyFont="1" applyFill="1" applyBorder="1" applyAlignment="1" applyProtection="1"/>
    <xf numFmtId="0" fontId="133" fillId="59" borderId="123" xfId="918" applyFont="1" applyFill="1" applyBorder="1" applyAlignment="1">
      <alignment horizontal="center" wrapText="1"/>
    </xf>
    <xf numFmtId="0" fontId="132" fillId="0" borderId="55" xfId="0" applyFont="1" applyBorder="1" applyAlignment="1">
      <alignment horizontal="center" vertical="center" wrapText="1"/>
    </xf>
    <xf numFmtId="0" fontId="142" fillId="0" borderId="56" xfId="0" applyFont="1" applyBorder="1" applyAlignment="1">
      <alignment horizontal="center" vertical="center" wrapText="1"/>
    </xf>
    <xf numFmtId="0" fontId="142" fillId="0" borderId="57" xfId="0" applyFont="1" applyBorder="1" applyAlignment="1">
      <alignment horizontal="center" vertical="center" wrapText="1"/>
    </xf>
    <xf numFmtId="0" fontId="132" fillId="59" borderId="55" xfId="0" applyFont="1" applyFill="1" applyBorder="1" applyAlignment="1">
      <alignment horizontal="center" vertical="center" wrapText="1"/>
    </xf>
    <xf numFmtId="0" fontId="142" fillId="59" borderId="56" xfId="0" applyFont="1" applyFill="1" applyBorder="1" applyAlignment="1">
      <alignment horizontal="center" vertical="center" wrapText="1"/>
    </xf>
    <xf numFmtId="0" fontId="142" fillId="59" borderId="57" xfId="0" applyFont="1" applyFill="1" applyBorder="1" applyAlignment="1">
      <alignment horizontal="center" vertical="center" wrapText="1"/>
    </xf>
    <xf numFmtId="0" fontId="133" fillId="59" borderId="58" xfId="0" applyFont="1" applyFill="1" applyBorder="1" applyAlignment="1">
      <alignment horizontal="center" vertical="center" wrapText="1"/>
    </xf>
    <xf numFmtId="0" fontId="133" fillId="59" borderId="4" xfId="0" applyFont="1" applyFill="1" applyBorder="1" applyAlignment="1">
      <alignment horizontal="center" vertical="center" wrapText="1"/>
    </xf>
    <xf numFmtId="0" fontId="133" fillId="59" borderId="48" xfId="0" applyFont="1" applyFill="1" applyBorder="1" applyAlignment="1">
      <alignment horizontal="center" vertical="center" wrapText="1"/>
    </xf>
    <xf numFmtId="0" fontId="133" fillId="59" borderId="58" xfId="0" applyFont="1" applyFill="1" applyBorder="1" applyAlignment="1">
      <alignment horizontal="center" wrapText="1"/>
    </xf>
    <xf numFmtId="0" fontId="133" fillId="59" borderId="4" xfId="0" applyFont="1" applyFill="1" applyBorder="1" applyAlignment="1">
      <alignment horizontal="center" wrapText="1"/>
    </xf>
    <xf numFmtId="0" fontId="133" fillId="59" borderId="48" xfId="0" applyFont="1" applyFill="1" applyBorder="1" applyAlignment="1">
      <alignment horizontal="center" wrapText="1"/>
    </xf>
    <xf numFmtId="0" fontId="133" fillId="59" borderId="8" xfId="0" applyFont="1" applyFill="1" applyBorder="1" applyAlignment="1">
      <alignment horizontal="center" wrapText="1"/>
    </xf>
    <xf numFmtId="0" fontId="133" fillId="59" borderId="50" xfId="0" applyFont="1" applyFill="1" applyBorder="1" applyAlignment="1">
      <alignment horizontal="center" vertical="center" wrapText="1"/>
    </xf>
    <xf numFmtId="0" fontId="133" fillId="59" borderId="59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wrapText="1"/>
    </xf>
    <xf numFmtId="0" fontId="8" fillId="0" borderId="0" xfId="0" applyFont="1" applyAlignment="1">
      <alignment wrapText="1"/>
    </xf>
    <xf numFmtId="0" fontId="132" fillId="58" borderId="55" xfId="0" applyFont="1" applyFill="1" applyBorder="1" applyAlignment="1">
      <alignment horizontal="center" vertical="center" wrapText="1"/>
    </xf>
    <xf numFmtId="0" fontId="142" fillId="58" borderId="56" xfId="0" applyFont="1" applyFill="1" applyBorder="1" applyAlignment="1">
      <alignment horizontal="center" vertical="center" wrapText="1"/>
    </xf>
    <xf numFmtId="0" fontId="142" fillId="58" borderId="57" xfId="0" applyFont="1" applyFill="1" applyBorder="1" applyAlignment="1">
      <alignment horizontal="center" vertical="center" wrapText="1"/>
    </xf>
    <xf numFmtId="0" fontId="133" fillId="58" borderId="58" xfId="0" applyFont="1" applyFill="1" applyBorder="1" applyAlignment="1">
      <alignment horizontal="center" vertical="center" wrapText="1"/>
    </xf>
    <xf numFmtId="0" fontId="133" fillId="58" borderId="4" xfId="0" applyFont="1" applyFill="1" applyBorder="1" applyAlignment="1">
      <alignment horizontal="center" vertical="center" wrapText="1"/>
    </xf>
    <xf numFmtId="0" fontId="133" fillId="58" borderId="48" xfId="0" applyFont="1" applyFill="1" applyBorder="1" applyAlignment="1">
      <alignment horizontal="center" vertical="center" wrapText="1"/>
    </xf>
    <xf numFmtId="0" fontId="133" fillId="58" borderId="58" xfId="0" applyFont="1" applyFill="1" applyBorder="1" applyAlignment="1">
      <alignment horizontal="center" wrapText="1"/>
    </xf>
    <xf numFmtId="0" fontId="133" fillId="58" borderId="4" xfId="0" applyFont="1" applyFill="1" applyBorder="1" applyAlignment="1">
      <alignment horizontal="center" wrapText="1"/>
    </xf>
    <xf numFmtId="0" fontId="133" fillId="58" borderId="48" xfId="0" applyFont="1" applyFill="1" applyBorder="1" applyAlignment="1">
      <alignment horizontal="center" wrapText="1"/>
    </xf>
    <xf numFmtId="0" fontId="133" fillId="58" borderId="50" xfId="0" applyFont="1" applyFill="1" applyBorder="1" applyAlignment="1">
      <alignment horizontal="center" wrapText="1"/>
    </xf>
    <xf numFmtId="0" fontId="133" fillId="58" borderId="59" xfId="0" applyFont="1" applyFill="1" applyBorder="1" applyAlignment="1">
      <alignment horizontal="center" wrapText="1"/>
    </xf>
    <xf numFmtId="0" fontId="133" fillId="58" borderId="50" xfId="0" applyFont="1" applyFill="1" applyBorder="1" applyAlignment="1">
      <alignment horizontal="center" vertical="center" wrapText="1"/>
    </xf>
    <xf numFmtId="0" fontId="133" fillId="58" borderId="59" xfId="0" applyFont="1" applyFill="1" applyBorder="1" applyAlignment="1">
      <alignment horizontal="center" vertical="center" wrapText="1"/>
    </xf>
    <xf numFmtId="0" fontId="133" fillId="59" borderId="120" xfId="0" applyFont="1" applyFill="1" applyBorder="1" applyAlignment="1">
      <alignment horizontal="center" vertical="center" wrapText="1"/>
    </xf>
    <xf numFmtId="0" fontId="133" fillId="59" borderId="76" xfId="0" applyFont="1" applyFill="1" applyBorder="1" applyAlignment="1">
      <alignment horizontal="center" vertical="center" wrapText="1"/>
    </xf>
    <xf numFmtId="0" fontId="144" fillId="59" borderId="8" xfId="0" applyFont="1" applyFill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166" fontId="9" fillId="0" borderId="48" xfId="0" applyNumberFormat="1" applyFont="1" applyBorder="1" applyAlignment="1">
      <alignment horizontal="center" vertical="center" wrapText="1"/>
    </xf>
    <xf numFmtId="0" fontId="132" fillId="0" borderId="77" xfId="0" applyFont="1" applyBorder="1" applyAlignment="1">
      <alignment horizontal="center" vertical="center" wrapText="1"/>
    </xf>
    <xf numFmtId="0" fontId="132" fillId="0" borderId="30" xfId="0" applyFont="1" applyBorder="1" applyAlignment="1">
      <alignment horizontal="center" vertical="center" wrapText="1"/>
    </xf>
    <xf numFmtId="0" fontId="132" fillId="0" borderId="82" xfId="0" applyFont="1" applyBorder="1" applyAlignment="1">
      <alignment horizontal="center" vertical="center" wrapText="1"/>
    </xf>
    <xf numFmtId="0" fontId="132" fillId="0" borderId="74" xfId="918" applyFont="1" applyBorder="1" applyAlignment="1">
      <alignment horizontal="center"/>
    </xf>
    <xf numFmtId="0" fontId="135" fillId="0" borderId="0" xfId="949" quotePrefix="1" applyFont="1" applyAlignment="1"/>
    <xf numFmtId="0" fontId="7" fillId="0" borderId="0" xfId="739" applyAlignment="1"/>
    <xf numFmtId="0" fontId="132" fillId="0" borderId="121" xfId="949" applyNumberFormat="1" applyFont="1" applyFill="1" applyBorder="1" applyAlignment="1" applyProtection="1">
      <alignment horizontal="center"/>
    </xf>
    <xf numFmtId="0" fontId="132" fillId="0" borderId="116" xfId="949" applyNumberFormat="1" applyFont="1" applyFill="1" applyBorder="1" applyAlignment="1" applyProtection="1">
      <alignment horizontal="center"/>
    </xf>
    <xf numFmtId="0" fontId="132" fillId="0" borderId="123" xfId="949" applyNumberFormat="1" applyFont="1" applyFill="1" applyBorder="1" applyAlignment="1" applyProtection="1">
      <alignment horizontal="center"/>
    </xf>
    <xf numFmtId="0" fontId="133" fillId="62" borderId="96" xfId="949" applyNumberFormat="1" applyFont="1" applyFill="1" applyBorder="1" applyAlignment="1" applyProtection="1">
      <alignment horizontal="center" vertical="center" wrapText="1"/>
    </xf>
    <xf numFmtId="0" fontId="133" fillId="62" borderId="43" xfId="949" applyNumberFormat="1" applyFont="1" applyFill="1" applyBorder="1" applyAlignment="1" applyProtection="1">
      <alignment horizontal="center" vertical="center" wrapText="1"/>
    </xf>
    <xf numFmtId="0" fontId="133" fillId="62" borderId="97" xfId="949" applyNumberFormat="1" applyFont="1" applyFill="1" applyBorder="1" applyAlignment="1" applyProtection="1">
      <alignment horizontal="center" vertical="center"/>
    </xf>
    <xf numFmtId="0" fontId="133" fillId="62" borderId="1" xfId="949" applyNumberFormat="1" applyFont="1" applyFill="1" applyBorder="1" applyAlignment="1" applyProtection="1">
      <alignment horizontal="center" vertical="center"/>
    </xf>
    <xf numFmtId="0" fontId="133" fillId="62" borderId="96" xfId="949" applyNumberFormat="1" applyFont="1" applyFill="1" applyBorder="1" applyAlignment="1" applyProtection="1">
      <alignment horizontal="center" vertical="center"/>
    </xf>
    <xf numFmtId="0" fontId="133" fillId="62" borderId="43" xfId="949" applyNumberFormat="1" applyFont="1" applyFill="1" applyBorder="1" applyAlignment="1" applyProtection="1">
      <alignment horizontal="center" vertical="center"/>
    </xf>
    <xf numFmtId="0" fontId="133" fillId="62" borderId="28" xfId="949" quotePrefix="1" applyNumberFormat="1" applyFont="1" applyFill="1" applyBorder="1" applyAlignment="1" applyProtection="1">
      <alignment horizontal="center" vertical="center"/>
    </xf>
    <xf numFmtId="0" fontId="133" fillId="62" borderId="98" xfId="949" quotePrefix="1" applyNumberFormat="1" applyFont="1" applyFill="1" applyBorder="1" applyAlignment="1" applyProtection="1">
      <alignment horizontal="center" vertical="center"/>
    </xf>
    <xf numFmtId="0" fontId="133" fillId="62" borderId="99" xfId="949" quotePrefix="1" applyNumberFormat="1" applyFont="1" applyFill="1" applyBorder="1" applyAlignment="1" applyProtection="1">
      <alignment horizontal="center" vertical="center"/>
    </xf>
    <xf numFmtId="0" fontId="133" fillId="62" borderId="27" xfId="949" applyNumberFormat="1" applyFont="1" applyFill="1" applyBorder="1" applyAlignment="1" applyProtection="1">
      <alignment horizontal="center" vertical="center"/>
    </xf>
    <xf numFmtId="0" fontId="133" fillId="62" borderId="124" xfId="949" applyNumberFormat="1" applyFont="1" applyFill="1" applyBorder="1" applyAlignment="1" applyProtection="1">
      <alignment horizontal="center" vertical="center"/>
    </xf>
    <xf numFmtId="0" fontId="8" fillId="0" borderId="0" xfId="949" applyNumberFormat="1" applyFont="1" applyFill="1" applyBorder="1" applyAlignment="1" applyProtection="1"/>
    <xf numFmtId="0" fontId="134" fillId="0" borderId="0" xfId="949" applyNumberFormat="1" applyFont="1" applyFill="1" applyBorder="1" applyAlignment="1" applyProtection="1">
      <alignment horizontal="left"/>
    </xf>
    <xf numFmtId="0" fontId="134" fillId="0" borderId="0" xfId="949" applyNumberFormat="1" applyFont="1" applyFill="1" applyBorder="1" applyAlignment="1" applyProtection="1">
      <alignment horizontal="left" wrapText="1"/>
    </xf>
    <xf numFmtId="0" fontId="7" fillId="0" borderId="0" xfId="739" applyAlignment="1">
      <alignment horizontal="left" wrapText="1"/>
    </xf>
    <xf numFmtId="0" fontId="135" fillId="0" borderId="0" xfId="949" applyNumberFormat="1" applyFont="1" applyFill="1" applyBorder="1" applyAlignment="1" applyProtection="1">
      <alignment horizontal="left" wrapText="1"/>
    </xf>
    <xf numFmtId="0" fontId="133" fillId="67" borderId="0" xfId="925" applyFont="1" applyFill="1" applyBorder="1" applyAlignment="1">
      <alignment horizontal="center" vertical="center" wrapText="1"/>
    </xf>
    <xf numFmtId="0" fontId="143" fillId="59" borderId="106" xfId="925" applyFont="1" applyFill="1" applyBorder="1" applyAlignment="1">
      <alignment horizontal="center" vertical="center" wrapText="1"/>
    </xf>
    <xf numFmtId="0" fontId="143" fillId="59" borderId="107" xfId="925" applyFont="1" applyFill="1" applyBorder="1" applyAlignment="1">
      <alignment horizontal="center" vertical="center" wrapText="1"/>
    </xf>
    <xf numFmtId="166" fontId="143" fillId="59" borderId="106" xfId="925" applyNumberFormat="1" applyFont="1" applyFill="1" applyBorder="1" applyAlignment="1">
      <alignment horizontal="center"/>
    </xf>
    <xf numFmtId="166" fontId="143" fillId="59" borderId="112" xfId="925" applyNumberFormat="1" applyFont="1" applyFill="1" applyBorder="1" applyAlignment="1">
      <alignment horizontal="center"/>
    </xf>
    <xf numFmtId="0" fontId="175" fillId="0" borderId="78" xfId="925" applyFont="1" applyBorder="1" applyAlignment="1">
      <alignment horizontal="center"/>
    </xf>
    <xf numFmtId="0" fontId="175" fillId="0" borderId="56" xfId="925" applyFont="1" applyBorder="1" applyAlignment="1">
      <alignment horizontal="center"/>
    </xf>
    <xf numFmtId="0" fontId="175" fillId="0" borderId="87" xfId="925" applyFont="1" applyBorder="1" applyAlignment="1">
      <alignment horizontal="center"/>
    </xf>
    <xf numFmtId="0" fontId="175" fillId="0" borderId="77" xfId="945" applyFont="1" applyBorder="1" applyAlignment="1">
      <alignment horizontal="center"/>
    </xf>
    <xf numFmtId="0" fontId="175" fillId="0" borderId="30" xfId="945" applyFont="1" applyBorder="1" applyAlignment="1">
      <alignment horizontal="center"/>
    </xf>
    <xf numFmtId="0" fontId="175" fillId="0" borderId="82" xfId="945" applyFont="1" applyBorder="1" applyAlignment="1">
      <alignment horizontal="center"/>
    </xf>
    <xf numFmtId="0" fontId="133" fillId="59" borderId="78" xfId="925" applyFont="1" applyFill="1" applyBorder="1" applyAlignment="1">
      <alignment horizontal="center" vertical="center"/>
    </xf>
    <xf numFmtId="0" fontId="133" fillId="59" borderId="67" xfId="925" applyFont="1" applyFill="1" applyBorder="1" applyAlignment="1">
      <alignment horizontal="center" vertical="center"/>
    </xf>
    <xf numFmtId="0" fontId="133" fillId="59" borderId="79" xfId="925" applyFont="1" applyFill="1" applyBorder="1" applyAlignment="1">
      <alignment horizontal="center" vertical="center"/>
    </xf>
    <xf numFmtId="0" fontId="143" fillId="59" borderId="106" xfId="945" applyFont="1" applyFill="1" applyBorder="1" applyAlignment="1">
      <alignment horizontal="center" vertical="center" wrapText="1"/>
    </xf>
    <xf numFmtId="0" fontId="143" fillId="59" borderId="113" xfId="945" applyFont="1" applyFill="1" applyBorder="1" applyAlignment="1">
      <alignment horizontal="center" vertical="center" wrapText="1"/>
    </xf>
    <xf numFmtId="0" fontId="143" fillId="59" borderId="107" xfId="945" applyFont="1" applyFill="1" applyBorder="1" applyAlignment="1">
      <alignment horizontal="center" vertical="center" wrapText="1"/>
    </xf>
    <xf numFmtId="0" fontId="143" fillId="59" borderId="110" xfId="945" applyFont="1" applyFill="1" applyBorder="1" applyAlignment="1">
      <alignment horizontal="center" vertical="center" wrapText="1"/>
    </xf>
    <xf numFmtId="0" fontId="143" fillId="59" borderId="56" xfId="945" applyFont="1" applyFill="1" applyBorder="1" applyAlignment="1">
      <alignment horizontal="center" vertical="center" wrapText="1"/>
    </xf>
    <xf numFmtId="0" fontId="143" fillId="59" borderId="87" xfId="945" applyFont="1" applyFill="1" applyBorder="1" applyAlignment="1">
      <alignment horizontal="center" vertical="center" wrapText="1"/>
    </xf>
    <xf numFmtId="0" fontId="133" fillId="59" borderId="110" xfId="945" applyFont="1" applyFill="1" applyBorder="1" applyAlignment="1">
      <alignment horizontal="center" vertical="center" wrapText="1"/>
    </xf>
    <xf numFmtId="0" fontId="133" fillId="59" borderId="109" xfId="945" applyFont="1" applyFill="1" applyBorder="1" applyAlignment="1">
      <alignment horizontal="center" vertical="center" wrapText="1"/>
    </xf>
    <xf numFmtId="0" fontId="133" fillId="59" borderId="105" xfId="945" applyFont="1" applyFill="1" applyBorder="1" applyAlignment="1">
      <alignment horizontal="center" vertical="center" wrapText="1"/>
    </xf>
    <xf numFmtId="0" fontId="133" fillId="59" borderId="114" xfId="945" applyFont="1" applyFill="1" applyBorder="1" applyAlignment="1">
      <alignment horizontal="center" vertical="center" wrapText="1"/>
    </xf>
    <xf numFmtId="0" fontId="133" fillId="59" borderId="110" xfId="925" applyFont="1" applyFill="1" applyBorder="1" applyAlignment="1">
      <alignment horizontal="center" vertical="center" wrapText="1"/>
    </xf>
    <xf numFmtId="0" fontId="133" fillId="59" borderId="102" xfId="925" applyFont="1" applyFill="1" applyBorder="1" applyAlignment="1">
      <alignment horizontal="center" vertical="center" wrapText="1"/>
    </xf>
    <xf numFmtId="0" fontId="133" fillId="59" borderId="105" xfId="925" applyFont="1" applyFill="1" applyBorder="1" applyAlignment="1">
      <alignment horizontal="center" vertical="center" wrapText="1"/>
    </xf>
    <xf numFmtId="0" fontId="133" fillId="59" borderId="103" xfId="925" applyFont="1" applyFill="1" applyBorder="1" applyAlignment="1">
      <alignment horizontal="center" vertical="center" wrapText="1"/>
    </xf>
    <xf numFmtId="0" fontId="143" fillId="59" borderId="110" xfId="925" applyFont="1" applyFill="1" applyBorder="1" applyAlignment="1">
      <alignment horizontal="center" vertical="center" wrapText="1"/>
    </xf>
    <xf numFmtId="0" fontId="143" fillId="59" borderId="56" xfId="925" applyFont="1" applyFill="1" applyBorder="1" applyAlignment="1">
      <alignment horizontal="center" vertical="center" wrapText="1"/>
    </xf>
    <xf numFmtId="0" fontId="143" fillId="59" borderId="87" xfId="925" applyFont="1" applyFill="1" applyBorder="1" applyAlignment="1">
      <alignment horizontal="center" vertical="center" wrapText="1"/>
    </xf>
    <xf numFmtId="14" fontId="133" fillId="62" borderId="77" xfId="0" applyNumberFormat="1" applyFont="1" applyFill="1" applyBorder="1" applyAlignment="1" applyProtection="1">
      <alignment horizontal="center" vertical="center" wrapText="1"/>
    </xf>
    <xf numFmtId="14" fontId="133" fillId="62" borderId="82" xfId="0" applyNumberFormat="1" applyFont="1" applyFill="1" applyBorder="1" applyAlignment="1" applyProtection="1">
      <alignment horizontal="center" vertical="center" wrapText="1"/>
    </xf>
    <xf numFmtId="0" fontId="132" fillId="0" borderId="74" xfId="0" applyNumberFormat="1" applyFont="1" applyFill="1" applyBorder="1" applyAlignment="1" applyProtection="1">
      <alignment horizontal="center"/>
    </xf>
    <xf numFmtId="0" fontId="0" fillId="0" borderId="74" xfId="0" applyBorder="1" applyAlignment="1"/>
    <xf numFmtId="0" fontId="133" fillId="62" borderId="75" xfId="0" applyNumberFormat="1" applyFont="1" applyFill="1" applyBorder="1" applyAlignment="1" applyProtection="1">
      <alignment horizontal="center" vertical="center"/>
    </xf>
    <xf numFmtId="0" fontId="133" fillId="62" borderId="76" xfId="0" applyNumberFormat="1" applyFont="1" applyFill="1" applyBorder="1" applyAlignment="1" applyProtection="1">
      <alignment horizontal="center" vertical="center"/>
    </xf>
    <xf numFmtId="14" fontId="133" fillId="62" borderId="78" xfId="0" applyNumberFormat="1" applyFont="1" applyFill="1" applyBorder="1" applyAlignment="1" applyProtection="1">
      <alignment horizontal="center" vertical="center"/>
    </xf>
    <xf numFmtId="14" fontId="133" fillId="62" borderId="79" xfId="0" applyNumberFormat="1" applyFont="1" applyFill="1" applyBorder="1" applyAlignment="1" applyProtection="1">
      <alignment horizontal="center" vertical="center"/>
    </xf>
    <xf numFmtId="14" fontId="133" fillId="62" borderId="86" xfId="0" applyNumberFormat="1" applyFont="1" applyFill="1" applyBorder="1" applyAlignment="1" applyProtection="1">
      <alignment horizontal="center" vertical="center"/>
    </xf>
    <xf numFmtId="14" fontId="133" fillId="62" borderId="93" xfId="0" applyNumberFormat="1" applyFont="1" applyFill="1" applyBorder="1" applyAlignment="1" applyProtection="1">
      <alignment horizontal="center" vertical="center"/>
    </xf>
    <xf numFmtId="14" fontId="133" fillId="62" borderId="80" xfId="0" applyNumberFormat="1" applyFont="1" applyFill="1" applyBorder="1" applyAlignment="1" applyProtection="1">
      <alignment horizontal="center" vertical="center"/>
    </xf>
    <xf numFmtId="14" fontId="133" fillId="62" borderId="81" xfId="0" applyNumberFormat="1" applyFont="1" applyFill="1" applyBorder="1" applyAlignment="1" applyProtection="1">
      <alignment horizontal="center" vertical="center"/>
    </xf>
    <xf numFmtId="14" fontId="133" fillId="62" borderId="117" xfId="0" applyNumberFormat="1" applyFont="1" applyFill="1" applyBorder="1" applyAlignment="1" applyProtection="1">
      <alignment horizontal="center" vertical="center"/>
    </xf>
    <xf numFmtId="14" fontId="133" fillId="62" borderId="118" xfId="0" applyNumberFormat="1" applyFont="1" applyFill="1" applyBorder="1" applyAlignment="1" applyProtection="1">
      <alignment horizontal="center" vertical="center"/>
    </xf>
    <xf numFmtId="14" fontId="133" fillId="62" borderId="116" xfId="0" applyNumberFormat="1" applyFont="1" applyFill="1" applyBorder="1" applyAlignment="1" applyProtection="1">
      <alignment horizontal="center" vertical="center"/>
    </xf>
    <xf numFmtId="14" fontId="133" fillId="62" borderId="74" xfId="0" applyNumberFormat="1" applyFont="1" applyFill="1" applyBorder="1" applyAlignment="1" applyProtection="1">
      <alignment horizontal="center" vertical="center"/>
    </xf>
    <xf numFmtId="209" fontId="132" fillId="0" borderId="77" xfId="949" applyNumberFormat="1" applyFont="1" applyFill="1" applyBorder="1" applyAlignment="1" applyProtection="1">
      <alignment horizontal="center"/>
    </xf>
    <xf numFmtId="209" fontId="132" fillId="0" borderId="30" xfId="949" applyNumberFormat="1" applyFont="1" applyFill="1" applyBorder="1" applyAlignment="1" applyProtection="1">
      <alignment horizontal="center"/>
    </xf>
    <xf numFmtId="0" fontId="1" fillId="0" borderId="30" xfId="949" applyBorder="1"/>
    <xf numFmtId="0" fontId="1" fillId="0" borderId="82" xfId="949" applyBorder="1"/>
    <xf numFmtId="209" fontId="133" fillId="62" borderId="75" xfId="949" applyNumberFormat="1" applyFont="1" applyFill="1" applyBorder="1" applyAlignment="1" applyProtection="1">
      <alignment horizontal="centerContinuous"/>
    </xf>
  </cellXfs>
  <cellStyles count="950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7"/>
    <cellStyle name="Звичайний 11" xfId="928"/>
    <cellStyle name="Звичайний 12" xfId="929"/>
    <cellStyle name="Звичайний 13" xfId="930"/>
    <cellStyle name="Звичайний 14" xfId="931"/>
    <cellStyle name="Звичайний 15" xfId="932"/>
    <cellStyle name="Звичайний 16" xfId="933"/>
    <cellStyle name="Звичайний 17" xfId="934"/>
    <cellStyle name="Звичайний 18" xfId="935"/>
    <cellStyle name="Звичайний 19" xfId="936"/>
    <cellStyle name="Звичайний 2" xfId="718"/>
    <cellStyle name="Звичайний 2 2" xfId="946"/>
    <cellStyle name="Звичайний 20" xfId="937"/>
    <cellStyle name="Звичайний 4" xfId="938"/>
    <cellStyle name="Звичайний 5" xfId="939"/>
    <cellStyle name="Звичайний 6" xfId="940"/>
    <cellStyle name="Звичайний 7" xfId="941"/>
    <cellStyle name="Звичайний 8" xfId="942"/>
    <cellStyle name="Звичайний 9" xfId="943"/>
    <cellStyle name="Звичайний_doc_6_zatv" xfId="944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7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8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21"/>
    <cellStyle name="Обычный 63" xfId="922"/>
    <cellStyle name="Обычный 63 2" xfId="924"/>
    <cellStyle name="Обычный 63 3" xfId="949"/>
    <cellStyle name="Обычный 64" xfId="923"/>
    <cellStyle name="Обычный 65" xfId="925"/>
    <cellStyle name="Обычный 66" xfId="945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20"/>
    <cellStyle name="Обычный_Метали" xfId="919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6"/>
    <cellStyle name="Шапка" xfId="844"/>
  </cellStyles>
  <dxfs count="0"/>
  <tableStyles count="0" defaultTableStyle="TableStyleMedium2" defaultPivotStyle="PivotStyleLight16"/>
  <colors>
    <mruColors>
      <color rgb="FF8CBA97"/>
      <color rgb="FF31AC10"/>
      <color rgb="FF7CBE87"/>
      <color rgb="FF6FBF7C"/>
      <color rgb="FF48C860"/>
      <color rgb="FF08B425"/>
      <color rgb="FF14A826"/>
      <color rgb="FF1BA11E"/>
      <color rgb="FF38C412"/>
      <color rgb="FF02A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Documents/My%20XData/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MEA/Dat/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My%20Documents/MY%20DOCUMENTS/Foreign%20affairs/Database/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SONG/Local%20Settings/Temporary%20Internet%20Files/OLK3/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2006/2006-IV/MY%20DOCUMENTS/Foreign%20affairs/Database/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0;&#1088;&#1093;&#1110;&#1074;/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0;&#1088;&#1093;&#1110;&#1074;/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MPEA/Data/1-Inflation/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ST/BULET/TEIM/&#1058;&#1040;&#1053;&#1071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0;&#1088;&#1093;&#1110;&#1074;/&#1090;17&#1084;&#1073;200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\&#1042;&#1042;&#1055;\I&#1042;&#1041;&#1043;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Dat/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пуск"/>
      <sheetName val="вдв_пр-ть"/>
      <sheetName val="внесок"/>
      <sheetName val="вдв_пр-ть+тр"/>
      <sheetName val="вдв_пр-ть!!!"/>
      <sheetName val="внесок (2)"/>
      <sheetName val="коеф-т кореляції"/>
      <sheetName val="розрахунок"/>
      <sheetName val="до поп.м."/>
      <sheetName val="внески_міс"/>
      <sheetName val="внесок_кварт"/>
      <sheetName val="роки"/>
      <sheetName val="табл в бюлетень"/>
      <sheetName val="внесок_роки"/>
      <sheetName val="ВВП"/>
      <sheetName val="табл"/>
      <sheetName val="порівн прогнозів"/>
      <sheetName val="табл в методику"/>
      <sheetName val="єврозона+ІВБГ"/>
      <sheetName val="ВВП+ІВБГ"/>
      <sheetName val="ВВП+світ.економіка"/>
      <sheetName val="ВВП+світ.економіка (МВФ)"/>
      <sheetName val="табл (внески)"/>
      <sheetName val="табл прогноз)"/>
      <sheetName val="табл(eng)"/>
      <sheetName val="чисті міс_село"/>
      <sheetName val="чисті міс_пр-ть"/>
      <sheetName val="чисті міс_буд"/>
      <sheetName val="буд+кап.видатки"/>
      <sheetName val="чисті міс_торг"/>
      <sheetName val="торг_підпр+ринки"/>
      <sheetName val="торг+доходи"/>
      <sheetName val="торг+спож.нас"/>
      <sheetName val="опт_чист міс"/>
      <sheetName val="ІВБГ+бюджет"/>
      <sheetName val="ІВБГ+мо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5">
          <cell r="I85">
            <v>11.356579793547857</v>
          </cell>
        </row>
        <row r="97">
          <cell r="I97">
            <v>-18.4665667244664</v>
          </cell>
        </row>
        <row r="98">
          <cell r="H98">
            <v>-14.5</v>
          </cell>
        </row>
        <row r="99">
          <cell r="H99">
            <v>-15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="85" zoomScaleNormal="85" workbookViewId="0">
      <selection activeCell="O10" sqref="O10"/>
    </sheetView>
  </sheetViews>
  <sheetFormatPr defaultRowHeight="13.2"/>
  <cols>
    <col min="1" max="1" width="58.44140625" customWidth="1"/>
    <col min="3" max="3" width="11.6640625" customWidth="1"/>
    <col min="4" max="4" width="13.6640625" customWidth="1"/>
    <col min="5" max="5" width="11.6640625" customWidth="1"/>
    <col min="6" max="6" width="13.88671875" customWidth="1"/>
    <col min="9" max="9" width="11.88671875" customWidth="1"/>
  </cols>
  <sheetData>
    <row r="1" spans="1:6" ht="18.75" customHeight="1">
      <c r="A1" s="491" t="s">
        <v>40</v>
      </c>
      <c r="B1" s="492"/>
      <c r="C1" s="492"/>
      <c r="D1" s="492"/>
      <c r="E1" s="492"/>
      <c r="F1" s="493"/>
    </row>
    <row r="2" spans="1:6" ht="15.75" customHeight="1">
      <c r="A2" s="494" t="s">
        <v>41</v>
      </c>
      <c r="B2" s="495"/>
      <c r="C2" s="495"/>
      <c r="D2" s="495"/>
      <c r="E2" s="495"/>
      <c r="F2" s="496"/>
    </row>
    <row r="3" spans="1:6" ht="12.75" customHeight="1">
      <c r="A3" s="497"/>
      <c r="B3" s="500" t="s">
        <v>42</v>
      </c>
      <c r="C3" s="503" t="s">
        <v>301</v>
      </c>
      <c r="D3" s="503"/>
      <c r="E3" s="504" t="s">
        <v>43</v>
      </c>
      <c r="F3" s="505"/>
    </row>
    <row r="4" spans="1:6" ht="12.75" customHeight="1">
      <c r="A4" s="498"/>
      <c r="B4" s="501"/>
      <c r="C4" s="500" t="s">
        <v>44</v>
      </c>
      <c r="D4" s="500" t="s">
        <v>45</v>
      </c>
      <c r="E4" s="500" t="s">
        <v>44</v>
      </c>
      <c r="F4" s="500" t="s">
        <v>45</v>
      </c>
    </row>
    <row r="5" spans="1:6" ht="12.75" customHeight="1">
      <c r="A5" s="499" t="s">
        <v>46</v>
      </c>
      <c r="B5" s="502">
        <v>100</v>
      </c>
      <c r="C5" s="502">
        <v>3.137</v>
      </c>
      <c r="D5" s="502">
        <v>3.137</v>
      </c>
      <c r="E5" s="502">
        <v>28.48356419872249</v>
      </c>
      <c r="F5" s="502">
        <v>28.48356419872249</v>
      </c>
    </row>
    <row r="6" spans="1:6">
      <c r="A6" s="5" t="s">
        <v>47</v>
      </c>
      <c r="B6" s="6">
        <v>100</v>
      </c>
      <c r="C6" s="6">
        <v>14</v>
      </c>
      <c r="D6" s="6">
        <v>14</v>
      </c>
      <c r="E6" s="6">
        <v>60.905674620677473</v>
      </c>
      <c r="F6" s="6">
        <v>60.905674620677473</v>
      </c>
    </row>
    <row r="7" spans="1:6">
      <c r="A7" s="7" t="s">
        <v>48</v>
      </c>
      <c r="B7" s="8">
        <v>47.736475957498548</v>
      </c>
      <c r="C7" s="8">
        <v>4.5677226078071653</v>
      </c>
      <c r="D7" s="8">
        <v>2.3607709457476513</v>
      </c>
      <c r="E7" s="8">
        <v>47.1</v>
      </c>
      <c r="F7" s="8">
        <v>22.490207903014703</v>
      </c>
    </row>
    <row r="8" spans="1:6">
      <c r="A8" s="7" t="s">
        <v>49</v>
      </c>
      <c r="B8" s="8">
        <v>52.263524042501452</v>
      </c>
      <c r="C8" s="8">
        <v>22.615256839372513</v>
      </c>
      <c r="D8" s="8">
        <v>11.639229054252347</v>
      </c>
      <c r="E8" s="8">
        <v>74.345871041268765</v>
      </c>
      <c r="F8" s="8">
        <v>38.415466717662774</v>
      </c>
    </row>
    <row r="9" spans="1:6">
      <c r="A9" s="9" t="s">
        <v>50</v>
      </c>
      <c r="B9" s="10">
        <v>28.174532182191811</v>
      </c>
      <c r="C9" s="11">
        <v>2.5909278575194969</v>
      </c>
      <c r="D9" s="11">
        <v>0.79034335994290306</v>
      </c>
      <c r="E9" s="11">
        <v>51.103479853126885</v>
      </c>
      <c r="F9" s="11">
        <v>14.372777033253112</v>
      </c>
    </row>
    <row r="10" spans="1:6">
      <c r="A10" s="9" t="s">
        <v>51</v>
      </c>
      <c r="B10" s="10">
        <v>22.021175944051631</v>
      </c>
      <c r="C10" s="11">
        <v>46.282466416266843</v>
      </c>
      <c r="D10" s="11">
        <v>11.034706244209566</v>
      </c>
      <c r="E10" s="11">
        <v>105.69549109862405</v>
      </c>
      <c r="F10" s="11">
        <v>23.219745797755539</v>
      </c>
    </row>
    <row r="11" spans="1:6">
      <c r="A11" s="9" t="s">
        <v>52</v>
      </c>
      <c r="B11" s="10">
        <v>2.0678159162580081</v>
      </c>
      <c r="C11" s="11">
        <v>-8.3000000000000007</v>
      </c>
      <c r="D11" s="11">
        <v>-0.1858205499001212</v>
      </c>
      <c r="E11" s="11">
        <v>40.4</v>
      </c>
      <c r="F11" s="11">
        <v>0.82294388665412488</v>
      </c>
    </row>
    <row r="12" spans="1:6" ht="15.75" customHeight="1">
      <c r="A12" s="508" t="s">
        <v>53</v>
      </c>
      <c r="B12" s="509"/>
      <c r="C12" s="509"/>
      <c r="D12" s="509"/>
      <c r="E12" s="509"/>
      <c r="F12" s="510"/>
    </row>
    <row r="13" spans="1:6">
      <c r="A13" s="7" t="s">
        <v>54</v>
      </c>
      <c r="B13" s="8">
        <v>50.690187539935515</v>
      </c>
      <c r="C13" s="8">
        <v>4.4000000000000004</v>
      </c>
      <c r="D13" s="8">
        <v>2.2000000000000002</v>
      </c>
      <c r="E13" s="8">
        <v>53.7</v>
      </c>
      <c r="F13" s="8">
        <v>27.2</v>
      </c>
    </row>
    <row r="14" spans="1:6">
      <c r="A14" s="9" t="s">
        <v>55</v>
      </c>
      <c r="B14" s="10">
        <v>7.7217850143362572</v>
      </c>
      <c r="C14" s="11">
        <v>5.9</v>
      </c>
      <c r="D14" s="11">
        <v>0.5</v>
      </c>
      <c r="E14" s="11">
        <v>83.2</v>
      </c>
      <c r="F14" s="11">
        <v>6.4</v>
      </c>
    </row>
    <row r="15" spans="1:6">
      <c r="A15" s="12" t="s">
        <v>56</v>
      </c>
      <c r="B15" s="10">
        <v>2.9107417144514054</v>
      </c>
      <c r="C15" s="11">
        <v>6.2</v>
      </c>
      <c r="D15" s="11">
        <v>0.2</v>
      </c>
      <c r="E15" s="11">
        <v>75.599999999999994</v>
      </c>
      <c r="F15" s="11">
        <v>2.2000000000000002</v>
      </c>
    </row>
    <row r="16" spans="1:6">
      <c r="A16" s="12" t="s">
        <v>57</v>
      </c>
      <c r="B16" s="10">
        <v>0.54444210987254082</v>
      </c>
      <c r="C16" s="11">
        <v>-0.3</v>
      </c>
      <c r="D16" s="11">
        <v>0</v>
      </c>
      <c r="E16" s="11">
        <v>123.3</v>
      </c>
      <c r="F16" s="11">
        <v>0.7</v>
      </c>
    </row>
    <row r="17" spans="1:6">
      <c r="A17" s="9" t="s">
        <v>58</v>
      </c>
      <c r="B17" s="10">
        <v>12.118563118274489</v>
      </c>
      <c r="C17" s="11">
        <v>4.4000000000000004</v>
      </c>
      <c r="D17" s="11">
        <v>0.5</v>
      </c>
      <c r="E17" s="11">
        <v>39.5</v>
      </c>
      <c r="F17" s="11">
        <v>4.8</v>
      </c>
    </row>
    <row r="18" spans="1:6">
      <c r="A18" s="9" t="s">
        <v>59</v>
      </c>
      <c r="B18" s="10">
        <v>3.6456521606151227</v>
      </c>
      <c r="C18" s="11">
        <v>4.4000000000000004</v>
      </c>
      <c r="D18" s="11">
        <v>0.2</v>
      </c>
      <c r="E18" s="11">
        <v>83.1</v>
      </c>
      <c r="F18" s="11">
        <v>3</v>
      </c>
    </row>
    <row r="19" spans="1:6">
      <c r="A19" s="9" t="s">
        <v>60</v>
      </c>
      <c r="B19" s="10">
        <v>1.9398369315373205</v>
      </c>
      <c r="C19" s="11">
        <v>2.1</v>
      </c>
      <c r="D19" s="11">
        <v>0</v>
      </c>
      <c r="E19" s="11">
        <v>22.6</v>
      </c>
      <c r="F19" s="11">
        <v>0.4</v>
      </c>
    </row>
    <row r="20" spans="1:6">
      <c r="A20" s="9" t="s">
        <v>61</v>
      </c>
      <c r="B20" s="10">
        <v>1.1546413906061095</v>
      </c>
      <c r="C20" s="11">
        <v>-5.3</v>
      </c>
      <c r="D20" s="11">
        <v>-0.1</v>
      </c>
      <c r="E20" s="11">
        <v>54.3</v>
      </c>
      <c r="F20" s="11">
        <v>0.6</v>
      </c>
    </row>
    <row r="21" spans="1:6">
      <c r="A21" s="9" t="s">
        <v>62</v>
      </c>
      <c r="B21" s="10">
        <v>4.7793129623194748</v>
      </c>
      <c r="C21" s="11">
        <v>4.3</v>
      </c>
      <c r="D21" s="11">
        <v>0.2</v>
      </c>
      <c r="E21" s="11">
        <v>54.7</v>
      </c>
      <c r="F21" s="11">
        <v>2.6</v>
      </c>
    </row>
    <row r="22" spans="1:6">
      <c r="A22" s="9" t="s">
        <v>63</v>
      </c>
      <c r="B22" s="10">
        <v>1.1106074474386878</v>
      </c>
      <c r="C22" s="11">
        <v>1.5</v>
      </c>
      <c r="D22" s="11">
        <v>0</v>
      </c>
      <c r="E22" s="11">
        <v>40.9</v>
      </c>
      <c r="F22" s="11">
        <v>0.5</v>
      </c>
    </row>
    <row r="23" spans="1:6">
      <c r="A23" s="9" t="s">
        <v>64</v>
      </c>
      <c r="B23" s="10">
        <v>3.513055933939631</v>
      </c>
      <c r="C23" s="11">
        <v>2.2999999999999998</v>
      </c>
      <c r="D23" s="11">
        <v>0.1</v>
      </c>
      <c r="E23" s="11">
        <v>98.4</v>
      </c>
      <c r="F23" s="11">
        <v>3.5</v>
      </c>
    </row>
    <row r="24" spans="1:6">
      <c r="A24" s="9" t="s">
        <v>65</v>
      </c>
      <c r="B24" s="10">
        <v>4.0973024921748902</v>
      </c>
      <c r="C24" s="11">
        <v>3.4</v>
      </c>
      <c r="D24" s="11">
        <v>0.1</v>
      </c>
      <c r="E24" s="11">
        <v>8.1999999999999993</v>
      </c>
      <c r="F24" s="11">
        <v>0.3</v>
      </c>
    </row>
    <row r="25" spans="1:6">
      <c r="A25" s="9" t="s">
        <v>66</v>
      </c>
      <c r="B25" s="10">
        <v>1.0982344802079103</v>
      </c>
      <c r="C25" s="11">
        <v>-5.3</v>
      </c>
      <c r="D25" s="11">
        <v>-0.1</v>
      </c>
      <c r="E25" s="11">
        <v>-38.5</v>
      </c>
      <c r="F25" s="11">
        <v>-0.4</v>
      </c>
    </row>
    <row r="26" spans="1:6">
      <c r="A26" s="9" t="s">
        <v>67</v>
      </c>
      <c r="B26" s="10">
        <v>1.1185665639568125</v>
      </c>
      <c r="C26" s="11">
        <v>-7.2</v>
      </c>
      <c r="D26" s="11">
        <v>-0.1</v>
      </c>
      <c r="E26" s="11">
        <v>42.6</v>
      </c>
      <c r="F26" s="11">
        <v>0.5</v>
      </c>
    </row>
    <row r="27" spans="1:6">
      <c r="A27" s="7" t="s">
        <v>68</v>
      </c>
      <c r="B27" s="8">
        <v>6.860353040764239</v>
      </c>
      <c r="C27" s="8">
        <v>1.8</v>
      </c>
      <c r="D27" s="8">
        <v>0.1</v>
      </c>
      <c r="E27" s="8">
        <v>37.9</v>
      </c>
      <c r="F27" s="8">
        <v>2.6</v>
      </c>
    </row>
    <row r="28" spans="1:6">
      <c r="A28" s="7" t="s">
        <v>69</v>
      </c>
      <c r="B28" s="8">
        <v>7.0219097526648486</v>
      </c>
      <c r="C28" s="8">
        <v>4.5999999999999996</v>
      </c>
      <c r="D28" s="8">
        <v>0.3</v>
      </c>
      <c r="E28" s="8">
        <v>33.700000000000003</v>
      </c>
      <c r="F28" s="8">
        <v>2.4</v>
      </c>
    </row>
    <row r="29" spans="1:6">
      <c r="A29" s="7" t="s">
        <v>70</v>
      </c>
      <c r="B29" s="8">
        <v>11.072536040830391</v>
      </c>
      <c r="C29" s="8">
        <v>109.7</v>
      </c>
      <c r="D29" s="8">
        <v>12.1</v>
      </c>
      <c r="E29" s="8">
        <v>188.2</v>
      </c>
      <c r="F29" s="8">
        <v>20.8</v>
      </c>
    </row>
    <row r="30" spans="1:6">
      <c r="A30" s="13" t="s">
        <v>71</v>
      </c>
      <c r="B30" s="10">
        <v>1.3589497186515689</v>
      </c>
      <c r="C30" s="11">
        <v>0.9</v>
      </c>
      <c r="D30" s="11">
        <v>0</v>
      </c>
      <c r="E30" s="11">
        <v>3.5</v>
      </c>
      <c r="F30" s="11">
        <v>0</v>
      </c>
    </row>
    <row r="31" spans="1:6">
      <c r="A31" s="13" t="s">
        <v>72</v>
      </c>
      <c r="B31" s="10">
        <v>0.35847106685489943</v>
      </c>
      <c r="C31" s="11">
        <v>0</v>
      </c>
      <c r="D31" s="11">
        <v>0</v>
      </c>
      <c r="E31" s="11">
        <v>48.8</v>
      </c>
      <c r="F31" s="11">
        <v>0.2</v>
      </c>
    </row>
    <row r="32" spans="1:6">
      <c r="A32" s="13" t="s">
        <v>73</v>
      </c>
      <c r="B32" s="10">
        <v>2.0487925769249387</v>
      </c>
      <c r="C32" s="11">
        <v>453.4</v>
      </c>
      <c r="D32" s="11">
        <v>9.3000000000000007</v>
      </c>
      <c r="E32" s="11">
        <v>800.9</v>
      </c>
      <c r="F32" s="11">
        <v>16.399999999999999</v>
      </c>
    </row>
    <row r="33" spans="1:6">
      <c r="A33" s="13" t="s">
        <v>74</v>
      </c>
      <c r="B33" s="10">
        <v>1.7811200542097445</v>
      </c>
      <c r="C33" s="11">
        <v>-0.1</v>
      </c>
      <c r="D33" s="11">
        <v>0</v>
      </c>
      <c r="E33" s="11">
        <v>47.8</v>
      </c>
      <c r="F33" s="11">
        <v>0.9</v>
      </c>
    </row>
    <row r="34" spans="1:6">
      <c r="A34" s="7" t="s">
        <v>75</v>
      </c>
      <c r="B34" s="8">
        <v>4.9338094713724425</v>
      </c>
      <c r="C34" s="8">
        <v>-4.3</v>
      </c>
      <c r="D34" s="8">
        <v>-0.2</v>
      </c>
      <c r="E34" s="8">
        <v>43.8</v>
      </c>
      <c r="F34" s="8">
        <v>2.2000000000000002</v>
      </c>
    </row>
    <row r="35" spans="1:6">
      <c r="A35" s="13" t="s">
        <v>76</v>
      </c>
      <c r="B35" s="10">
        <v>2.0678159162580081</v>
      </c>
      <c r="C35" s="11">
        <v>-8.3000000000000007</v>
      </c>
      <c r="D35" s="11">
        <v>-0.2</v>
      </c>
      <c r="E35" s="11">
        <v>40.4</v>
      </c>
      <c r="F35" s="11">
        <v>0.8</v>
      </c>
    </row>
    <row r="36" spans="1:6">
      <c r="A36" s="13" t="s">
        <v>77</v>
      </c>
      <c r="B36" s="10">
        <v>0.2320318581404863</v>
      </c>
      <c r="C36" s="11">
        <v>2</v>
      </c>
      <c r="D36" s="11">
        <v>0</v>
      </c>
      <c r="E36" s="11">
        <v>24.8</v>
      </c>
      <c r="F36" s="11">
        <v>0.1</v>
      </c>
    </row>
    <row r="37" spans="1:6">
      <c r="A37" s="13" t="s">
        <v>78</v>
      </c>
      <c r="B37" s="10">
        <v>1.5948770405952286</v>
      </c>
      <c r="C37" s="11">
        <v>3.6</v>
      </c>
      <c r="D37" s="11">
        <v>0.1</v>
      </c>
      <c r="E37" s="11">
        <v>43.7</v>
      </c>
      <c r="F37" s="11">
        <v>0.7</v>
      </c>
    </row>
    <row r="38" spans="1:6">
      <c r="A38" s="7" t="s">
        <v>79</v>
      </c>
      <c r="B38" s="8">
        <v>3.3775201822990715</v>
      </c>
      <c r="C38" s="8">
        <v>0</v>
      </c>
      <c r="D38" s="8">
        <v>0</v>
      </c>
      <c r="E38" s="8">
        <v>5.5</v>
      </c>
      <c r="F38" s="8">
        <v>0.2</v>
      </c>
    </row>
    <row r="39" spans="1:6">
      <c r="A39" s="7" t="s">
        <v>80</v>
      </c>
      <c r="B39" s="8">
        <v>1.4312516546237721</v>
      </c>
      <c r="C39" s="8">
        <v>1.8</v>
      </c>
      <c r="D39" s="8">
        <v>0</v>
      </c>
      <c r="E39" s="8">
        <v>15.2</v>
      </c>
      <c r="F39" s="8">
        <v>0.2</v>
      </c>
    </row>
    <row r="40" spans="1:6">
      <c r="A40" s="7" t="s">
        <v>81</v>
      </c>
      <c r="B40" s="14">
        <v>14.612432317509722</v>
      </c>
      <c r="C40" s="15" t="s">
        <v>30</v>
      </c>
      <c r="D40" s="14">
        <v>-0.6</v>
      </c>
      <c r="E40" s="14" t="s">
        <v>30</v>
      </c>
      <c r="F40" s="14">
        <v>5.3</v>
      </c>
    </row>
    <row r="41" spans="1:6" ht="15.75" customHeight="1">
      <c r="A41" s="508" t="s">
        <v>82</v>
      </c>
      <c r="B41" s="509"/>
      <c r="C41" s="509"/>
      <c r="D41" s="509"/>
      <c r="E41" s="509"/>
      <c r="F41" s="510"/>
    </row>
    <row r="42" spans="1:6" ht="12.75" customHeight="1">
      <c r="A42" s="511"/>
      <c r="B42" s="514" t="s">
        <v>83</v>
      </c>
      <c r="C42" s="517" t="s">
        <v>301</v>
      </c>
      <c r="D42" s="518"/>
      <c r="E42" s="519" t="s">
        <v>43</v>
      </c>
      <c r="F42" s="520"/>
    </row>
    <row r="43" spans="1:6" ht="12.75" customHeight="1">
      <c r="A43" s="512"/>
      <c r="B43" s="515"/>
      <c r="C43" s="514" t="s">
        <v>44</v>
      </c>
      <c r="D43" s="514" t="s">
        <v>84</v>
      </c>
      <c r="E43" s="514" t="s">
        <v>44</v>
      </c>
      <c r="F43" s="514" t="s">
        <v>84</v>
      </c>
    </row>
    <row r="44" spans="1:6">
      <c r="A44" s="513" t="s">
        <v>46</v>
      </c>
      <c r="B44" s="516">
        <v>100</v>
      </c>
      <c r="C44" s="516">
        <v>3.137</v>
      </c>
      <c r="D44" s="516">
        <v>3.137</v>
      </c>
      <c r="E44" s="516">
        <v>28.48356419872249</v>
      </c>
      <c r="F44" s="516">
        <v>28.48356419872249</v>
      </c>
    </row>
    <row r="45" spans="1:6">
      <c r="A45" s="5" t="s">
        <v>85</v>
      </c>
      <c r="B45" s="6">
        <v>100</v>
      </c>
      <c r="C45" s="6">
        <v>4</v>
      </c>
      <c r="D45" s="6">
        <v>4</v>
      </c>
      <c r="E45" s="6">
        <v>48.599999999999994</v>
      </c>
      <c r="F45" s="6">
        <v>48.599999999999994</v>
      </c>
    </row>
    <row r="46" spans="1:6">
      <c r="A46" s="7" t="s">
        <v>86</v>
      </c>
      <c r="B46" s="8">
        <v>12.961572528474591</v>
      </c>
      <c r="C46" s="8">
        <v>11.5</v>
      </c>
      <c r="D46" s="8">
        <v>1.5425789900897571</v>
      </c>
      <c r="E46" s="8">
        <v>57.900000000000006</v>
      </c>
      <c r="F46" s="8">
        <v>7.5124226792632651</v>
      </c>
    </row>
    <row r="47" spans="1:6" ht="12.75" customHeight="1">
      <c r="A47" s="16" t="s">
        <v>87</v>
      </c>
      <c r="B47" s="17">
        <v>3.1726957576789796</v>
      </c>
      <c r="C47" s="17">
        <v>-0.29999999999999716</v>
      </c>
      <c r="D47" s="17">
        <v>-9.5180872730368481E-3</v>
      </c>
      <c r="E47" s="17">
        <v>48</v>
      </c>
      <c r="F47" s="17">
        <v>1.5228939636859102</v>
      </c>
    </row>
    <row r="48" spans="1:6" ht="12.75" customHeight="1">
      <c r="A48" s="16" t="s">
        <v>88</v>
      </c>
      <c r="B48" s="17">
        <v>2.6345315630892907</v>
      </c>
      <c r="C48" s="17">
        <v>86.199999999999989</v>
      </c>
      <c r="D48" s="17">
        <v>2.2709662073829682</v>
      </c>
      <c r="E48" s="17">
        <v>172.89999999999998</v>
      </c>
      <c r="F48" s="17">
        <v>4.5551050725813829</v>
      </c>
    </row>
    <row r="49" spans="1:6" ht="12.75" customHeight="1">
      <c r="A49" s="16" t="s">
        <v>89</v>
      </c>
      <c r="B49" s="17">
        <v>6.1442639565232602</v>
      </c>
      <c r="C49" s="17">
        <v>-7.9000000000000057</v>
      </c>
      <c r="D49" s="17">
        <v>-0.48539685256533793</v>
      </c>
      <c r="E49" s="17">
        <v>23.900000000000006</v>
      </c>
      <c r="F49" s="17">
        <v>1.4684790856090595</v>
      </c>
    </row>
    <row r="50" spans="1:6">
      <c r="A50" s="7" t="s">
        <v>90</v>
      </c>
      <c r="B50" s="8">
        <v>68.203802064647661</v>
      </c>
      <c r="C50" s="8">
        <v>1.2999999999999972</v>
      </c>
      <c r="D50" s="8">
        <v>0.91757973804924009</v>
      </c>
      <c r="E50" s="8">
        <v>45.599999999999994</v>
      </c>
      <c r="F50" s="8">
        <v>31.132728552796145</v>
      </c>
    </row>
    <row r="51" spans="1:6" ht="12.75" customHeight="1">
      <c r="A51" s="16" t="s">
        <v>91</v>
      </c>
      <c r="B51" s="17">
        <v>21.460421824878001</v>
      </c>
      <c r="C51" s="17">
        <v>3.2999999999999972</v>
      </c>
      <c r="D51" s="17">
        <v>0.70819392022097349</v>
      </c>
      <c r="E51" s="17">
        <v>49.199999999999989</v>
      </c>
      <c r="F51" s="17">
        <v>10.558527537839973</v>
      </c>
    </row>
    <row r="52" spans="1:6" ht="12.75" customHeight="1">
      <c r="A52" s="16" t="s">
        <v>92</v>
      </c>
      <c r="B52" s="17">
        <v>3.7498814305233457</v>
      </c>
      <c r="C52" s="17">
        <v>0.20000000000000284</v>
      </c>
      <c r="D52" s="17">
        <v>7.4997628610467982E-3</v>
      </c>
      <c r="E52" s="17">
        <v>39.400000000000006</v>
      </c>
      <c r="F52" s="17">
        <v>1.4774532836261982</v>
      </c>
    </row>
    <row r="53" spans="1:6" ht="12.75" customHeight="1">
      <c r="A53" s="16" t="s">
        <v>93</v>
      </c>
      <c r="B53" s="17">
        <v>3.9311103962981875</v>
      </c>
      <c r="C53" s="17">
        <v>-4.7000000000000028</v>
      </c>
      <c r="D53" s="17">
        <v>-0.18476218862601493</v>
      </c>
      <c r="E53" s="17">
        <v>55.199999999999989</v>
      </c>
      <c r="F53" s="17">
        <v>2.1699729387565991</v>
      </c>
    </row>
    <row r="54" spans="1:6" ht="27.75" customHeight="1">
      <c r="A54" s="16" t="s">
        <v>94</v>
      </c>
      <c r="B54" s="17">
        <v>4.7509408619716389</v>
      </c>
      <c r="C54" s="17">
        <v>3.2999999999999972</v>
      </c>
      <c r="D54" s="17">
        <v>0.15678104844506394</v>
      </c>
      <c r="E54" s="17">
        <v>47.199999999999989</v>
      </c>
      <c r="F54" s="17">
        <v>2.2424440868506128</v>
      </c>
    </row>
    <row r="55" spans="1:6" ht="27.75" customHeight="1">
      <c r="A55" s="16" t="s">
        <v>95</v>
      </c>
      <c r="B55" s="17">
        <v>19.176333153037465</v>
      </c>
      <c r="C55" s="17">
        <v>0.40000000000000568</v>
      </c>
      <c r="D55" s="17">
        <v>7.6705332612150942E-2</v>
      </c>
      <c r="E55" s="17">
        <v>52.699999999999989</v>
      </c>
      <c r="F55" s="17">
        <v>10.105927571650742</v>
      </c>
    </row>
    <row r="56" spans="1:6" ht="27.75" customHeight="1">
      <c r="A56" s="16" t="s">
        <v>96</v>
      </c>
      <c r="B56" s="17">
        <v>3.188800127485901</v>
      </c>
      <c r="C56" s="17">
        <v>0.59999999999999432</v>
      </c>
      <c r="D56" s="17">
        <v>1.9132800764915227E-2</v>
      </c>
      <c r="E56" s="17">
        <v>14.400000000000006</v>
      </c>
      <c r="F56" s="17">
        <v>0.45918721835796994</v>
      </c>
    </row>
    <row r="57" spans="1:6">
      <c r="A57" s="7" t="s">
        <v>97</v>
      </c>
      <c r="B57" s="8">
        <v>18.834625406877748</v>
      </c>
      <c r="C57" s="8">
        <v>7.9000000000000057</v>
      </c>
      <c r="D57" s="8">
        <v>1.5398412718610033</v>
      </c>
      <c r="E57" s="8">
        <v>52.800000000000011</v>
      </c>
      <c r="F57" s="8">
        <v>9.9548487679405806</v>
      </c>
    </row>
    <row r="58" spans="1:6" ht="12.75" customHeight="1">
      <c r="A58" s="506" t="s">
        <v>98</v>
      </c>
      <c r="B58" s="506"/>
      <c r="C58" s="506"/>
      <c r="D58" s="506"/>
      <c r="E58" s="506"/>
      <c r="F58" s="506"/>
    </row>
    <row r="59" spans="1:6">
      <c r="A59" s="507"/>
      <c r="B59" s="507"/>
      <c r="C59" s="507"/>
      <c r="D59" s="507"/>
      <c r="E59" s="507"/>
      <c r="F59" s="507"/>
    </row>
  </sheetData>
  <mergeCells count="21">
    <mergeCell ref="A58:F59"/>
    <mergeCell ref="A12:F12"/>
    <mergeCell ref="A41:F41"/>
    <mergeCell ref="A42:A44"/>
    <mergeCell ref="B42:B44"/>
    <mergeCell ref="C42:D42"/>
    <mergeCell ref="E42:F42"/>
    <mergeCell ref="C43:C44"/>
    <mergeCell ref="D43:D44"/>
    <mergeCell ref="E43:E44"/>
    <mergeCell ref="F43:F44"/>
    <mergeCell ref="A1:F1"/>
    <mergeCell ref="A2:F2"/>
    <mergeCell ref="A3:A5"/>
    <mergeCell ref="B3:B5"/>
    <mergeCell ref="C3:D3"/>
    <mergeCell ref="E3:F3"/>
    <mergeCell ref="C4:C5"/>
    <mergeCell ref="D4:D5"/>
    <mergeCell ref="E4:E5"/>
    <mergeCell ref="F4:F5"/>
  </mergeCells>
  <pageMargins left="0.53125" right="0.33011363636363639" top="0.78205492424242429" bottom="1.1170416666666667" header="0.49619565217391304" footer="0.49281249999999999"/>
  <pageSetup paperSize="9" scale="81" orientation="portrait" r:id="rId1"/>
  <headerFooter>
    <oddHeader>&amp;C&amp;"Times New Roman,полужирный"&amp;14&amp;K8CBA97Макроекономічний та монетарний огляд                                                                Травень 2015 року</oddHeader>
    <oddFooter>&amp;C&amp;"Times New Roman,обычный"&amp;14&amp;K8CBA97Національний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"/>
  <sheetViews>
    <sheetView showGridLines="0" zoomScale="115" zoomScaleNormal="115" zoomScaleSheetLayoutView="100" workbookViewId="0">
      <selection activeCell="L8" sqref="L8"/>
    </sheetView>
  </sheetViews>
  <sheetFormatPr defaultColWidth="9.109375" defaultRowHeight="13.2"/>
  <cols>
    <col min="1" max="1" width="9.109375" style="1"/>
    <col min="2" max="2" width="25" style="1" customWidth="1"/>
    <col min="3" max="3" width="15.6640625" style="1" customWidth="1"/>
    <col min="4" max="5" width="9" style="1" customWidth="1"/>
    <col min="6" max="8" width="9.33203125" style="1" customWidth="1"/>
    <col min="9" max="9" width="9.6640625" style="1" customWidth="1"/>
    <col min="10" max="10" width="13.5546875" style="1" customWidth="1"/>
    <col min="11" max="16384" width="9.109375" style="1"/>
  </cols>
  <sheetData>
    <row r="1" spans="2:10" ht="20.25" customHeight="1">
      <c r="B1" s="526" t="s">
        <v>8</v>
      </c>
      <c r="C1" s="527"/>
      <c r="D1" s="527"/>
      <c r="E1" s="527"/>
      <c r="F1" s="527"/>
      <c r="G1" s="527"/>
      <c r="H1" s="527"/>
      <c r="I1" s="527"/>
      <c r="J1" s="528"/>
    </row>
    <row r="2" spans="2:10" ht="27" customHeight="1">
      <c r="B2" s="521" t="s">
        <v>0</v>
      </c>
      <c r="C2" s="523" t="s">
        <v>1</v>
      </c>
      <c r="D2" s="523" t="s">
        <v>215</v>
      </c>
      <c r="E2" s="523"/>
      <c r="F2" s="523"/>
      <c r="G2" s="523"/>
      <c r="H2" s="523"/>
      <c r="I2" s="523"/>
      <c r="J2" s="523"/>
    </row>
    <row r="3" spans="2:10" ht="25.5" customHeight="1">
      <c r="B3" s="522"/>
      <c r="C3" s="523"/>
      <c r="D3" s="354">
        <v>2013</v>
      </c>
      <c r="E3" s="267">
        <v>2014</v>
      </c>
      <c r="F3" s="355" t="s">
        <v>303</v>
      </c>
      <c r="G3" s="356" t="s">
        <v>304</v>
      </c>
      <c r="H3" s="356" t="s">
        <v>305</v>
      </c>
      <c r="I3" s="355" t="s">
        <v>306</v>
      </c>
      <c r="J3" s="267" t="s">
        <v>307</v>
      </c>
    </row>
    <row r="4" spans="2:10" ht="18" customHeight="1">
      <c r="B4" s="5" t="s">
        <v>308</v>
      </c>
      <c r="C4" s="18">
        <v>100</v>
      </c>
      <c r="D4" s="246">
        <f>[44]табл!I85</f>
        <v>11.356579793547857</v>
      </c>
      <c r="E4" s="247">
        <f>[44]табл!I97</f>
        <v>-18.4665667244664</v>
      </c>
      <c r="F4" s="246">
        <f>[44]табл!H98</f>
        <v>-14.5</v>
      </c>
      <c r="G4" s="247">
        <f>[44]табл!H99</f>
        <v>-15</v>
      </c>
      <c r="H4" s="247">
        <v>-20.100000000000001</v>
      </c>
      <c r="I4" s="246">
        <v>-23.4</v>
      </c>
      <c r="J4" s="247">
        <v>-20.3</v>
      </c>
    </row>
    <row r="5" spans="2:10" s="2" customFormat="1">
      <c r="B5" s="21" t="s">
        <v>2</v>
      </c>
      <c r="C5" s="25">
        <v>22.017326800577194</v>
      </c>
      <c r="D5" s="248">
        <v>13.6</v>
      </c>
      <c r="E5" s="249">
        <v>2.8</v>
      </c>
      <c r="F5" s="248">
        <v>-2.4</v>
      </c>
      <c r="G5" s="249">
        <v>-4.9000000000000004</v>
      </c>
      <c r="H5" s="249">
        <v>-6.8</v>
      </c>
      <c r="I5" s="248">
        <v>-5.0999999999999996</v>
      </c>
      <c r="J5" s="250">
        <v>-4.8</v>
      </c>
    </row>
    <row r="6" spans="2:10" s="2" customFormat="1">
      <c r="B6" s="22" t="s">
        <v>3</v>
      </c>
      <c r="C6" s="25">
        <v>10.897421829135141</v>
      </c>
      <c r="D6" s="248">
        <v>0.8</v>
      </c>
      <c r="E6" s="249">
        <v>-13.7</v>
      </c>
      <c r="F6" s="248">
        <v>-24.1</v>
      </c>
      <c r="G6" s="249">
        <v>-29</v>
      </c>
      <c r="H6" s="249">
        <f>71.5-100</f>
        <v>-28.5</v>
      </c>
      <c r="I6" s="248">
        <v>-25.4</v>
      </c>
      <c r="J6" s="250">
        <v>-26.7</v>
      </c>
    </row>
    <row r="7" spans="2:10" s="2" customFormat="1" ht="13.2" customHeight="1">
      <c r="B7" s="22" t="s">
        <v>4</v>
      </c>
      <c r="C7" s="26">
        <v>24.511414948891975</v>
      </c>
      <c r="D7" s="3">
        <v>-7.3</v>
      </c>
      <c r="E7" s="28">
        <v>-9.3000000000000007</v>
      </c>
      <c r="F7" s="3">
        <v>-21.1</v>
      </c>
      <c r="G7" s="28">
        <v>-20.2</v>
      </c>
      <c r="H7" s="28">
        <f>80.3-100</f>
        <v>-19.700000000000003</v>
      </c>
      <c r="I7" s="3">
        <v>-21.4</v>
      </c>
      <c r="J7" s="251">
        <v>-20.399999999999999</v>
      </c>
    </row>
    <row r="8" spans="2:10" s="2" customFormat="1" ht="24" customHeight="1">
      <c r="B8" s="22" t="s">
        <v>216</v>
      </c>
      <c r="C8" s="26">
        <v>7.2324852820954559</v>
      </c>
      <c r="D8" s="3">
        <v>-1.1000000000000001</v>
      </c>
      <c r="E8" s="28">
        <v>-6.6</v>
      </c>
      <c r="F8" s="3">
        <v>-17.2</v>
      </c>
      <c r="G8" s="28">
        <v>-18.899999999999999</v>
      </c>
      <c r="H8" s="28">
        <f>88-100</f>
        <v>-12</v>
      </c>
      <c r="I8" s="3">
        <v>-15.1</v>
      </c>
      <c r="J8" s="251">
        <f>84.5-100</f>
        <v>-15.5</v>
      </c>
    </row>
    <row r="9" spans="2:10" s="2" customFormat="1">
      <c r="B9" s="22" t="s">
        <v>5</v>
      </c>
      <c r="C9" s="26">
        <v>4.7979271484299986</v>
      </c>
      <c r="D9" s="3">
        <v>-11</v>
      </c>
      <c r="E9" s="28">
        <v>-20.399999999999999</v>
      </c>
      <c r="F9" s="3">
        <v>-36.700000000000003</v>
      </c>
      <c r="G9" s="28">
        <v>-31.2</v>
      </c>
      <c r="H9" s="28">
        <v>-33.5</v>
      </c>
      <c r="I9" s="3">
        <v>-38.200000000000003</v>
      </c>
      <c r="J9" s="251">
        <v>-32.6</v>
      </c>
    </row>
    <row r="10" spans="2:10" s="2" customFormat="1">
      <c r="B10" s="22" t="s">
        <v>6</v>
      </c>
      <c r="C10" s="25">
        <v>6.1086847981740471</v>
      </c>
      <c r="D10" s="248">
        <v>9.5</v>
      </c>
      <c r="E10" s="249">
        <v>-8.6</v>
      </c>
      <c r="F10" s="248">
        <v>-22.6</v>
      </c>
      <c r="G10" s="249" t="s">
        <v>9</v>
      </c>
      <c r="H10" s="249" t="s">
        <v>290</v>
      </c>
      <c r="I10" s="248" t="s">
        <v>309</v>
      </c>
      <c r="J10" s="250">
        <v>-25.3</v>
      </c>
    </row>
    <row r="11" spans="2:10" s="2" customFormat="1">
      <c r="B11" s="23" t="s">
        <v>7</v>
      </c>
      <c r="C11" s="27">
        <v>24.434739192696188</v>
      </c>
      <c r="D11" s="252">
        <v>-2</v>
      </c>
      <c r="E11" s="253">
        <v>-15</v>
      </c>
      <c r="F11" s="252">
        <v>-19.2</v>
      </c>
      <c r="G11" s="253" t="s">
        <v>10</v>
      </c>
      <c r="H11" s="253" t="s">
        <v>291</v>
      </c>
      <c r="I11" s="252" t="s">
        <v>310</v>
      </c>
      <c r="J11" s="254">
        <v>-21.4</v>
      </c>
    </row>
    <row r="12" spans="2:10" s="2" customFormat="1" ht="13.8">
      <c r="B12" s="19" t="s">
        <v>11</v>
      </c>
      <c r="C12" s="20"/>
      <c r="D12" s="255"/>
      <c r="E12" s="255"/>
      <c r="F12" s="255"/>
      <c r="G12" s="255"/>
      <c r="H12" s="255"/>
      <c r="I12" s="255"/>
      <c r="J12" s="256"/>
    </row>
    <row r="13" spans="2:10" s="2" customFormat="1" ht="13.2" customHeight="1">
      <c r="B13" s="21" t="s">
        <v>217</v>
      </c>
      <c r="C13" s="524" t="s">
        <v>12</v>
      </c>
      <c r="D13" s="248">
        <v>-4.3</v>
      </c>
      <c r="E13" s="249">
        <v>-10.1</v>
      </c>
      <c r="F13" s="248">
        <v>-21.3</v>
      </c>
      <c r="G13" s="249">
        <v>-22.5</v>
      </c>
      <c r="H13" s="249">
        <f>78.9-100</f>
        <v>-21.099999999999994</v>
      </c>
      <c r="I13" s="248">
        <v>-21.7</v>
      </c>
      <c r="J13" s="250">
        <v>-21.5</v>
      </c>
    </row>
    <row r="14" spans="2:10" s="2" customFormat="1">
      <c r="B14" s="22" t="s">
        <v>13</v>
      </c>
      <c r="C14" s="524"/>
      <c r="D14" s="248">
        <v>-5</v>
      </c>
      <c r="E14" s="249">
        <v>2.5</v>
      </c>
      <c r="F14" s="248">
        <v>-11.9</v>
      </c>
      <c r="G14" s="249">
        <v>-10.1</v>
      </c>
      <c r="H14" s="249">
        <f>91-100</f>
        <v>-9</v>
      </c>
      <c r="I14" s="248">
        <v>-15.7</v>
      </c>
      <c r="J14" s="250">
        <v>-11.6</v>
      </c>
    </row>
    <row r="15" spans="2:10" s="2" customFormat="1" ht="24" customHeight="1">
      <c r="B15" s="22" t="s">
        <v>218</v>
      </c>
      <c r="C15" s="524"/>
      <c r="D15" s="3">
        <v>-10.8</v>
      </c>
      <c r="E15" s="28">
        <v>-21.3</v>
      </c>
      <c r="F15" s="3">
        <v>-54.1</v>
      </c>
      <c r="G15" s="28">
        <v>-58</v>
      </c>
      <c r="H15" s="28">
        <f>50.1-100</f>
        <v>-49.9</v>
      </c>
      <c r="I15" s="3">
        <v>-43.6</v>
      </c>
      <c r="J15" s="251">
        <v>-50</v>
      </c>
    </row>
    <row r="16" spans="2:10" s="2" customFormat="1">
      <c r="B16" s="22" t="s">
        <v>14</v>
      </c>
      <c r="C16" s="524"/>
      <c r="D16" s="3">
        <v>-19.3</v>
      </c>
      <c r="E16" s="28">
        <v>-14.2</v>
      </c>
      <c r="F16" s="3">
        <v>-21.6</v>
      </c>
      <c r="G16" s="28">
        <v>-24.2</v>
      </c>
      <c r="H16" s="28">
        <f>77.5-100</f>
        <v>-22.5</v>
      </c>
      <c r="I16" s="3">
        <v>-23.5</v>
      </c>
      <c r="J16" s="251">
        <v>-22.8</v>
      </c>
    </row>
    <row r="17" spans="2:10" s="2" customFormat="1">
      <c r="B17" s="22" t="s">
        <v>15</v>
      </c>
      <c r="C17" s="524"/>
      <c r="D17" s="3">
        <v>-5.3</v>
      </c>
      <c r="E17" s="28">
        <v>-14.5</v>
      </c>
      <c r="F17" s="3">
        <v>-18.899999999999999</v>
      </c>
      <c r="G17" s="28">
        <v>-17.600000000000001</v>
      </c>
      <c r="H17" s="28">
        <f>69-100</f>
        <v>-31</v>
      </c>
      <c r="I17" s="3">
        <v>-25.7</v>
      </c>
      <c r="J17" s="251">
        <v>-25.9</v>
      </c>
    </row>
    <row r="18" spans="2:10" s="2" customFormat="1">
      <c r="B18" s="22" t="s">
        <v>16</v>
      </c>
      <c r="C18" s="524"/>
      <c r="D18" s="4">
        <v>-13.6</v>
      </c>
      <c r="E18" s="29">
        <v>-20.6</v>
      </c>
      <c r="F18" s="4">
        <v>-32.5</v>
      </c>
      <c r="G18" s="29">
        <v>-21.7</v>
      </c>
      <c r="H18" s="29">
        <f>77.3-100</f>
        <v>-22.700000000000003</v>
      </c>
      <c r="I18" s="4">
        <v>-25.8</v>
      </c>
      <c r="J18" s="257">
        <v>-25.3</v>
      </c>
    </row>
    <row r="19" spans="2:10">
      <c r="B19" s="24" t="s">
        <v>17</v>
      </c>
      <c r="C19" s="525"/>
      <c r="D19" s="258">
        <v>11.3</v>
      </c>
      <c r="E19" s="259">
        <v>3.5</v>
      </c>
      <c r="F19" s="258">
        <v>0.9</v>
      </c>
      <c r="G19" s="259">
        <v>12.3</v>
      </c>
      <c r="H19" s="259">
        <v>-2.9</v>
      </c>
      <c r="I19" s="258">
        <v>-36.200000000000003</v>
      </c>
      <c r="J19" s="260">
        <v>-5.3</v>
      </c>
    </row>
    <row r="20" spans="2:10">
      <c r="B20" s="1" t="s">
        <v>214</v>
      </c>
      <c r="D20" s="261"/>
      <c r="E20" s="261"/>
      <c r="F20" s="261"/>
      <c r="G20" s="261"/>
      <c r="H20" s="261"/>
      <c r="I20" s="261"/>
      <c r="J20" s="261"/>
    </row>
  </sheetData>
  <mergeCells count="5">
    <mergeCell ref="B2:B3"/>
    <mergeCell ref="C2:C3"/>
    <mergeCell ref="C13:C19"/>
    <mergeCell ref="D2:J2"/>
    <mergeCell ref="B1:J1"/>
  </mergeCells>
  <pageMargins left="0.53030303030303028" right="0.39772727272727271" top="0.78457446808510634" bottom="1.1163522012578617" header="0.49645390070921985" footer="0.49135220125786161"/>
  <pageSetup paperSize="9" scale="99" orientation="portrait" r:id="rId1"/>
  <headerFooter>
    <oddHeader>&amp;L&amp;"Times New Roman,полужирный"&amp;12&amp;K8CBA97Макроекономічний та монетарний огляд     &amp;C&amp;"Times New Roman,полужирный"&amp;12&amp;K8CBA97                                                &amp;R&amp;"Times New Roman,полужирный"&amp;12&amp;K8CBA97  Травень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zoomScale="115" zoomScaleNormal="115" zoomScaleSheetLayoutView="100" workbookViewId="0">
      <pane xSplit="1" ySplit="3" topLeftCell="B57" activePane="bottomRight" state="frozen"/>
      <selection activeCell="FT11" sqref="FT11"/>
      <selection pane="topRight" activeCell="FT11" sqref="FT11"/>
      <selection pane="bottomLeft" activeCell="FT11" sqref="FT11"/>
      <selection pane="bottomRight" activeCell="C7" sqref="C7"/>
    </sheetView>
  </sheetViews>
  <sheetFormatPr defaultRowHeight="13.2"/>
  <cols>
    <col min="1" max="1" width="44.33203125" style="30" customWidth="1"/>
    <col min="2" max="4" width="10.44140625" style="30" customWidth="1"/>
    <col min="5" max="5" width="11" style="30" customWidth="1"/>
    <col min="6" max="10" width="10.44140625" style="30" customWidth="1"/>
    <col min="11" max="11" width="0" style="30" hidden="1" customWidth="1"/>
    <col min="12" max="255" width="9.109375" style="30"/>
    <col min="256" max="256" width="44.33203125" style="30" customWidth="1"/>
    <col min="257" max="257" width="0" style="30" hidden="1" customWidth="1"/>
    <col min="258" max="260" width="10.44140625" style="30" customWidth="1"/>
    <col min="261" max="261" width="11" style="30" customWidth="1"/>
    <col min="262" max="266" width="10.44140625" style="30" customWidth="1"/>
    <col min="267" max="511" width="9.109375" style="30"/>
    <col min="512" max="512" width="44.33203125" style="30" customWidth="1"/>
    <col min="513" max="513" width="0" style="30" hidden="1" customWidth="1"/>
    <col min="514" max="516" width="10.44140625" style="30" customWidth="1"/>
    <col min="517" max="517" width="11" style="30" customWidth="1"/>
    <col min="518" max="522" width="10.44140625" style="30" customWidth="1"/>
    <col min="523" max="767" width="9.109375" style="30"/>
    <col min="768" max="768" width="44.33203125" style="30" customWidth="1"/>
    <col min="769" max="769" width="0" style="30" hidden="1" customWidth="1"/>
    <col min="770" max="772" width="10.44140625" style="30" customWidth="1"/>
    <col min="773" max="773" width="11" style="30" customWidth="1"/>
    <col min="774" max="778" width="10.44140625" style="30" customWidth="1"/>
    <col min="779" max="1023" width="9.109375" style="30"/>
    <col min="1024" max="1024" width="44.33203125" style="30" customWidth="1"/>
    <col min="1025" max="1025" width="0" style="30" hidden="1" customWidth="1"/>
    <col min="1026" max="1028" width="10.44140625" style="30" customWidth="1"/>
    <col min="1029" max="1029" width="11" style="30" customWidth="1"/>
    <col min="1030" max="1034" width="10.44140625" style="30" customWidth="1"/>
    <col min="1035" max="1279" width="9.109375" style="30"/>
    <col min="1280" max="1280" width="44.33203125" style="30" customWidth="1"/>
    <col min="1281" max="1281" width="0" style="30" hidden="1" customWidth="1"/>
    <col min="1282" max="1284" width="10.44140625" style="30" customWidth="1"/>
    <col min="1285" max="1285" width="11" style="30" customWidth="1"/>
    <col min="1286" max="1290" width="10.44140625" style="30" customWidth="1"/>
    <col min="1291" max="1535" width="9.109375" style="30"/>
    <col min="1536" max="1536" width="44.33203125" style="30" customWidth="1"/>
    <col min="1537" max="1537" width="0" style="30" hidden="1" customWidth="1"/>
    <col min="1538" max="1540" width="10.44140625" style="30" customWidth="1"/>
    <col min="1541" max="1541" width="11" style="30" customWidth="1"/>
    <col min="1542" max="1546" width="10.44140625" style="30" customWidth="1"/>
    <col min="1547" max="1791" width="9.109375" style="30"/>
    <col min="1792" max="1792" width="44.33203125" style="30" customWidth="1"/>
    <col min="1793" max="1793" width="0" style="30" hidden="1" customWidth="1"/>
    <col min="1794" max="1796" width="10.44140625" style="30" customWidth="1"/>
    <col min="1797" max="1797" width="11" style="30" customWidth="1"/>
    <col min="1798" max="1802" width="10.44140625" style="30" customWidth="1"/>
    <col min="1803" max="2047" width="9.109375" style="30"/>
    <col min="2048" max="2048" width="44.33203125" style="30" customWidth="1"/>
    <col min="2049" max="2049" width="0" style="30" hidden="1" customWidth="1"/>
    <col min="2050" max="2052" width="10.44140625" style="30" customWidth="1"/>
    <col min="2053" max="2053" width="11" style="30" customWidth="1"/>
    <col min="2054" max="2058" width="10.44140625" style="30" customWidth="1"/>
    <col min="2059" max="2303" width="9.109375" style="30"/>
    <col min="2304" max="2304" width="44.33203125" style="30" customWidth="1"/>
    <col min="2305" max="2305" width="0" style="30" hidden="1" customWidth="1"/>
    <col min="2306" max="2308" width="10.44140625" style="30" customWidth="1"/>
    <col min="2309" max="2309" width="11" style="30" customWidth="1"/>
    <col min="2310" max="2314" width="10.44140625" style="30" customWidth="1"/>
    <col min="2315" max="2559" width="9.109375" style="30"/>
    <col min="2560" max="2560" width="44.33203125" style="30" customWidth="1"/>
    <col min="2561" max="2561" width="0" style="30" hidden="1" customWidth="1"/>
    <col min="2562" max="2564" width="10.44140625" style="30" customWidth="1"/>
    <col min="2565" max="2565" width="11" style="30" customWidth="1"/>
    <col min="2566" max="2570" width="10.44140625" style="30" customWidth="1"/>
    <col min="2571" max="2815" width="9.109375" style="30"/>
    <col min="2816" max="2816" width="44.33203125" style="30" customWidth="1"/>
    <col min="2817" max="2817" width="0" style="30" hidden="1" customWidth="1"/>
    <col min="2818" max="2820" width="10.44140625" style="30" customWidth="1"/>
    <col min="2821" max="2821" width="11" style="30" customWidth="1"/>
    <col min="2822" max="2826" width="10.44140625" style="30" customWidth="1"/>
    <col min="2827" max="3071" width="9.109375" style="30"/>
    <col min="3072" max="3072" width="44.33203125" style="30" customWidth="1"/>
    <col min="3073" max="3073" width="0" style="30" hidden="1" customWidth="1"/>
    <col min="3074" max="3076" width="10.44140625" style="30" customWidth="1"/>
    <col min="3077" max="3077" width="11" style="30" customWidth="1"/>
    <col min="3078" max="3082" width="10.44140625" style="30" customWidth="1"/>
    <col min="3083" max="3327" width="9.109375" style="30"/>
    <col min="3328" max="3328" width="44.33203125" style="30" customWidth="1"/>
    <col min="3329" max="3329" width="0" style="30" hidden="1" customWidth="1"/>
    <col min="3330" max="3332" width="10.44140625" style="30" customWidth="1"/>
    <col min="3333" max="3333" width="11" style="30" customWidth="1"/>
    <col min="3334" max="3338" width="10.44140625" style="30" customWidth="1"/>
    <col min="3339" max="3583" width="9.109375" style="30"/>
    <col min="3584" max="3584" width="44.33203125" style="30" customWidth="1"/>
    <col min="3585" max="3585" width="0" style="30" hidden="1" customWidth="1"/>
    <col min="3586" max="3588" width="10.44140625" style="30" customWidth="1"/>
    <col min="3589" max="3589" width="11" style="30" customWidth="1"/>
    <col min="3590" max="3594" width="10.44140625" style="30" customWidth="1"/>
    <col min="3595" max="3839" width="9.109375" style="30"/>
    <col min="3840" max="3840" width="44.33203125" style="30" customWidth="1"/>
    <col min="3841" max="3841" width="0" style="30" hidden="1" customWidth="1"/>
    <col min="3842" max="3844" width="10.44140625" style="30" customWidth="1"/>
    <col min="3845" max="3845" width="11" style="30" customWidth="1"/>
    <col min="3846" max="3850" width="10.44140625" style="30" customWidth="1"/>
    <col min="3851" max="4095" width="9.109375" style="30"/>
    <col min="4096" max="4096" width="44.33203125" style="30" customWidth="1"/>
    <col min="4097" max="4097" width="0" style="30" hidden="1" customWidth="1"/>
    <col min="4098" max="4100" width="10.44140625" style="30" customWidth="1"/>
    <col min="4101" max="4101" width="11" style="30" customWidth="1"/>
    <col min="4102" max="4106" width="10.44140625" style="30" customWidth="1"/>
    <col min="4107" max="4351" width="9.109375" style="30"/>
    <col min="4352" max="4352" width="44.33203125" style="30" customWidth="1"/>
    <col min="4353" max="4353" width="0" style="30" hidden="1" customWidth="1"/>
    <col min="4354" max="4356" width="10.44140625" style="30" customWidth="1"/>
    <col min="4357" max="4357" width="11" style="30" customWidth="1"/>
    <col min="4358" max="4362" width="10.44140625" style="30" customWidth="1"/>
    <col min="4363" max="4607" width="9.109375" style="30"/>
    <col min="4608" max="4608" width="44.33203125" style="30" customWidth="1"/>
    <col min="4609" max="4609" width="0" style="30" hidden="1" customWidth="1"/>
    <col min="4610" max="4612" width="10.44140625" style="30" customWidth="1"/>
    <col min="4613" max="4613" width="11" style="30" customWidth="1"/>
    <col min="4614" max="4618" width="10.44140625" style="30" customWidth="1"/>
    <col min="4619" max="4863" width="9.109375" style="30"/>
    <col min="4864" max="4864" width="44.33203125" style="30" customWidth="1"/>
    <col min="4865" max="4865" width="0" style="30" hidden="1" customWidth="1"/>
    <col min="4866" max="4868" width="10.44140625" style="30" customWidth="1"/>
    <col min="4869" max="4869" width="11" style="30" customWidth="1"/>
    <col min="4870" max="4874" width="10.44140625" style="30" customWidth="1"/>
    <col min="4875" max="5119" width="9.109375" style="30"/>
    <col min="5120" max="5120" width="44.33203125" style="30" customWidth="1"/>
    <col min="5121" max="5121" width="0" style="30" hidden="1" customWidth="1"/>
    <col min="5122" max="5124" width="10.44140625" style="30" customWidth="1"/>
    <col min="5125" max="5125" width="11" style="30" customWidth="1"/>
    <col min="5126" max="5130" width="10.44140625" style="30" customWidth="1"/>
    <col min="5131" max="5375" width="9.109375" style="30"/>
    <col min="5376" max="5376" width="44.33203125" style="30" customWidth="1"/>
    <col min="5377" max="5377" width="0" style="30" hidden="1" customWidth="1"/>
    <col min="5378" max="5380" width="10.44140625" style="30" customWidth="1"/>
    <col min="5381" max="5381" width="11" style="30" customWidth="1"/>
    <col min="5382" max="5386" width="10.44140625" style="30" customWidth="1"/>
    <col min="5387" max="5631" width="9.109375" style="30"/>
    <col min="5632" max="5632" width="44.33203125" style="30" customWidth="1"/>
    <col min="5633" max="5633" width="0" style="30" hidden="1" customWidth="1"/>
    <col min="5634" max="5636" width="10.44140625" style="30" customWidth="1"/>
    <col min="5637" max="5637" width="11" style="30" customWidth="1"/>
    <col min="5638" max="5642" width="10.44140625" style="30" customWidth="1"/>
    <col min="5643" max="5887" width="9.109375" style="30"/>
    <col min="5888" max="5888" width="44.33203125" style="30" customWidth="1"/>
    <col min="5889" max="5889" width="0" style="30" hidden="1" customWidth="1"/>
    <col min="5890" max="5892" width="10.44140625" style="30" customWidth="1"/>
    <col min="5893" max="5893" width="11" style="30" customWidth="1"/>
    <col min="5894" max="5898" width="10.44140625" style="30" customWidth="1"/>
    <col min="5899" max="6143" width="9.109375" style="30"/>
    <col min="6144" max="6144" width="44.33203125" style="30" customWidth="1"/>
    <col min="6145" max="6145" width="0" style="30" hidden="1" customWidth="1"/>
    <col min="6146" max="6148" width="10.44140625" style="30" customWidth="1"/>
    <col min="6149" max="6149" width="11" style="30" customWidth="1"/>
    <col min="6150" max="6154" width="10.44140625" style="30" customWidth="1"/>
    <col min="6155" max="6399" width="9.109375" style="30"/>
    <col min="6400" max="6400" width="44.33203125" style="30" customWidth="1"/>
    <col min="6401" max="6401" width="0" style="30" hidden="1" customWidth="1"/>
    <col min="6402" max="6404" width="10.44140625" style="30" customWidth="1"/>
    <col min="6405" max="6405" width="11" style="30" customWidth="1"/>
    <col min="6406" max="6410" width="10.44140625" style="30" customWidth="1"/>
    <col min="6411" max="6655" width="9.109375" style="30"/>
    <col min="6656" max="6656" width="44.33203125" style="30" customWidth="1"/>
    <col min="6657" max="6657" width="0" style="30" hidden="1" customWidth="1"/>
    <col min="6658" max="6660" width="10.44140625" style="30" customWidth="1"/>
    <col min="6661" max="6661" width="11" style="30" customWidth="1"/>
    <col min="6662" max="6666" width="10.44140625" style="30" customWidth="1"/>
    <col min="6667" max="6911" width="9.109375" style="30"/>
    <col min="6912" max="6912" width="44.33203125" style="30" customWidth="1"/>
    <col min="6913" max="6913" width="0" style="30" hidden="1" customWidth="1"/>
    <col min="6914" max="6916" width="10.44140625" style="30" customWidth="1"/>
    <col min="6917" max="6917" width="11" style="30" customWidth="1"/>
    <col min="6918" max="6922" width="10.44140625" style="30" customWidth="1"/>
    <col min="6923" max="7167" width="9.109375" style="30"/>
    <col min="7168" max="7168" width="44.33203125" style="30" customWidth="1"/>
    <col min="7169" max="7169" width="0" style="30" hidden="1" customWidth="1"/>
    <col min="7170" max="7172" width="10.44140625" style="30" customWidth="1"/>
    <col min="7173" max="7173" width="11" style="30" customWidth="1"/>
    <col min="7174" max="7178" width="10.44140625" style="30" customWidth="1"/>
    <col min="7179" max="7423" width="9.109375" style="30"/>
    <col min="7424" max="7424" width="44.33203125" style="30" customWidth="1"/>
    <col min="7425" max="7425" width="0" style="30" hidden="1" customWidth="1"/>
    <col min="7426" max="7428" width="10.44140625" style="30" customWidth="1"/>
    <col min="7429" max="7429" width="11" style="30" customWidth="1"/>
    <col min="7430" max="7434" width="10.44140625" style="30" customWidth="1"/>
    <col min="7435" max="7679" width="9.109375" style="30"/>
    <col min="7680" max="7680" width="44.33203125" style="30" customWidth="1"/>
    <col min="7681" max="7681" width="0" style="30" hidden="1" customWidth="1"/>
    <col min="7682" max="7684" width="10.44140625" style="30" customWidth="1"/>
    <col min="7685" max="7685" width="11" style="30" customWidth="1"/>
    <col min="7686" max="7690" width="10.44140625" style="30" customWidth="1"/>
    <col min="7691" max="7935" width="9.109375" style="30"/>
    <col min="7936" max="7936" width="44.33203125" style="30" customWidth="1"/>
    <col min="7937" max="7937" width="0" style="30" hidden="1" customWidth="1"/>
    <col min="7938" max="7940" width="10.44140625" style="30" customWidth="1"/>
    <col min="7941" max="7941" width="11" style="30" customWidth="1"/>
    <col min="7942" max="7946" width="10.44140625" style="30" customWidth="1"/>
    <col min="7947" max="8191" width="9.109375" style="30"/>
    <col min="8192" max="8192" width="44.33203125" style="30" customWidth="1"/>
    <col min="8193" max="8193" width="0" style="30" hidden="1" customWidth="1"/>
    <col min="8194" max="8196" width="10.44140625" style="30" customWidth="1"/>
    <col min="8197" max="8197" width="11" style="30" customWidth="1"/>
    <col min="8198" max="8202" width="10.44140625" style="30" customWidth="1"/>
    <col min="8203" max="8447" width="9.109375" style="30"/>
    <col min="8448" max="8448" width="44.33203125" style="30" customWidth="1"/>
    <col min="8449" max="8449" width="0" style="30" hidden="1" customWidth="1"/>
    <col min="8450" max="8452" width="10.44140625" style="30" customWidth="1"/>
    <col min="8453" max="8453" width="11" style="30" customWidth="1"/>
    <col min="8454" max="8458" width="10.44140625" style="30" customWidth="1"/>
    <col min="8459" max="8703" width="9.109375" style="30"/>
    <col min="8704" max="8704" width="44.33203125" style="30" customWidth="1"/>
    <col min="8705" max="8705" width="0" style="30" hidden="1" customWidth="1"/>
    <col min="8706" max="8708" width="10.44140625" style="30" customWidth="1"/>
    <col min="8709" max="8709" width="11" style="30" customWidth="1"/>
    <col min="8710" max="8714" width="10.44140625" style="30" customWidth="1"/>
    <col min="8715" max="8959" width="9.109375" style="30"/>
    <col min="8960" max="8960" width="44.33203125" style="30" customWidth="1"/>
    <col min="8961" max="8961" width="0" style="30" hidden="1" customWidth="1"/>
    <col min="8962" max="8964" width="10.44140625" style="30" customWidth="1"/>
    <col min="8965" max="8965" width="11" style="30" customWidth="1"/>
    <col min="8966" max="8970" width="10.44140625" style="30" customWidth="1"/>
    <col min="8971" max="9215" width="9.109375" style="30"/>
    <col min="9216" max="9216" width="44.33203125" style="30" customWidth="1"/>
    <col min="9217" max="9217" width="0" style="30" hidden="1" customWidth="1"/>
    <col min="9218" max="9220" width="10.44140625" style="30" customWidth="1"/>
    <col min="9221" max="9221" width="11" style="30" customWidth="1"/>
    <col min="9222" max="9226" width="10.44140625" style="30" customWidth="1"/>
    <col min="9227" max="9471" width="9.109375" style="30"/>
    <col min="9472" max="9472" width="44.33203125" style="30" customWidth="1"/>
    <col min="9473" max="9473" width="0" style="30" hidden="1" customWidth="1"/>
    <col min="9474" max="9476" width="10.44140625" style="30" customWidth="1"/>
    <col min="9477" max="9477" width="11" style="30" customWidth="1"/>
    <col min="9478" max="9482" width="10.44140625" style="30" customWidth="1"/>
    <col min="9483" max="9727" width="9.109375" style="30"/>
    <col min="9728" max="9728" width="44.33203125" style="30" customWidth="1"/>
    <col min="9729" max="9729" width="0" style="30" hidden="1" customWidth="1"/>
    <col min="9730" max="9732" width="10.44140625" style="30" customWidth="1"/>
    <col min="9733" max="9733" width="11" style="30" customWidth="1"/>
    <col min="9734" max="9738" width="10.44140625" style="30" customWidth="1"/>
    <col min="9739" max="9983" width="9.109375" style="30"/>
    <col min="9984" max="9984" width="44.33203125" style="30" customWidth="1"/>
    <col min="9985" max="9985" width="0" style="30" hidden="1" customWidth="1"/>
    <col min="9986" max="9988" width="10.44140625" style="30" customWidth="1"/>
    <col min="9989" max="9989" width="11" style="30" customWidth="1"/>
    <col min="9990" max="9994" width="10.44140625" style="30" customWidth="1"/>
    <col min="9995" max="10239" width="9.109375" style="30"/>
    <col min="10240" max="10240" width="44.33203125" style="30" customWidth="1"/>
    <col min="10241" max="10241" width="0" style="30" hidden="1" customWidth="1"/>
    <col min="10242" max="10244" width="10.44140625" style="30" customWidth="1"/>
    <col min="10245" max="10245" width="11" style="30" customWidth="1"/>
    <col min="10246" max="10250" width="10.44140625" style="30" customWidth="1"/>
    <col min="10251" max="10495" width="9.109375" style="30"/>
    <col min="10496" max="10496" width="44.33203125" style="30" customWidth="1"/>
    <col min="10497" max="10497" width="0" style="30" hidden="1" customWidth="1"/>
    <col min="10498" max="10500" width="10.44140625" style="30" customWidth="1"/>
    <col min="10501" max="10501" width="11" style="30" customWidth="1"/>
    <col min="10502" max="10506" width="10.44140625" style="30" customWidth="1"/>
    <col min="10507" max="10751" width="9.109375" style="30"/>
    <col min="10752" max="10752" width="44.33203125" style="30" customWidth="1"/>
    <col min="10753" max="10753" width="0" style="30" hidden="1" customWidth="1"/>
    <col min="10754" max="10756" width="10.44140625" style="30" customWidth="1"/>
    <col min="10757" max="10757" width="11" style="30" customWidth="1"/>
    <col min="10758" max="10762" width="10.44140625" style="30" customWidth="1"/>
    <col min="10763" max="11007" width="9.109375" style="30"/>
    <col min="11008" max="11008" width="44.33203125" style="30" customWidth="1"/>
    <col min="11009" max="11009" width="0" style="30" hidden="1" customWidth="1"/>
    <col min="11010" max="11012" width="10.44140625" style="30" customWidth="1"/>
    <col min="11013" max="11013" width="11" style="30" customWidth="1"/>
    <col min="11014" max="11018" width="10.44140625" style="30" customWidth="1"/>
    <col min="11019" max="11263" width="9.109375" style="30"/>
    <col min="11264" max="11264" width="44.33203125" style="30" customWidth="1"/>
    <col min="11265" max="11265" width="0" style="30" hidden="1" customWidth="1"/>
    <col min="11266" max="11268" width="10.44140625" style="30" customWidth="1"/>
    <col min="11269" max="11269" width="11" style="30" customWidth="1"/>
    <col min="11270" max="11274" width="10.44140625" style="30" customWidth="1"/>
    <col min="11275" max="11519" width="9.109375" style="30"/>
    <col min="11520" max="11520" width="44.33203125" style="30" customWidth="1"/>
    <col min="11521" max="11521" width="0" style="30" hidden="1" customWidth="1"/>
    <col min="11522" max="11524" width="10.44140625" style="30" customWidth="1"/>
    <col min="11525" max="11525" width="11" style="30" customWidth="1"/>
    <col min="11526" max="11530" width="10.44140625" style="30" customWidth="1"/>
    <col min="11531" max="11775" width="9.109375" style="30"/>
    <col min="11776" max="11776" width="44.33203125" style="30" customWidth="1"/>
    <col min="11777" max="11777" width="0" style="30" hidden="1" customWidth="1"/>
    <col min="11778" max="11780" width="10.44140625" style="30" customWidth="1"/>
    <col min="11781" max="11781" width="11" style="30" customWidth="1"/>
    <col min="11782" max="11786" width="10.44140625" style="30" customWidth="1"/>
    <col min="11787" max="12031" width="9.109375" style="30"/>
    <col min="12032" max="12032" width="44.33203125" style="30" customWidth="1"/>
    <col min="12033" max="12033" width="0" style="30" hidden="1" customWidth="1"/>
    <col min="12034" max="12036" width="10.44140625" style="30" customWidth="1"/>
    <col min="12037" max="12037" width="11" style="30" customWidth="1"/>
    <col min="12038" max="12042" width="10.44140625" style="30" customWidth="1"/>
    <col min="12043" max="12287" width="9.109375" style="30"/>
    <col min="12288" max="12288" width="44.33203125" style="30" customWidth="1"/>
    <col min="12289" max="12289" width="0" style="30" hidden="1" customWidth="1"/>
    <col min="12290" max="12292" width="10.44140625" style="30" customWidth="1"/>
    <col min="12293" max="12293" width="11" style="30" customWidth="1"/>
    <col min="12294" max="12298" width="10.44140625" style="30" customWidth="1"/>
    <col min="12299" max="12543" width="9.109375" style="30"/>
    <col min="12544" max="12544" width="44.33203125" style="30" customWidth="1"/>
    <col min="12545" max="12545" width="0" style="30" hidden="1" customWidth="1"/>
    <col min="12546" max="12548" width="10.44140625" style="30" customWidth="1"/>
    <col min="12549" max="12549" width="11" style="30" customWidth="1"/>
    <col min="12550" max="12554" width="10.44140625" style="30" customWidth="1"/>
    <col min="12555" max="12799" width="9.109375" style="30"/>
    <col min="12800" max="12800" width="44.33203125" style="30" customWidth="1"/>
    <col min="12801" max="12801" width="0" style="30" hidden="1" customWidth="1"/>
    <col min="12802" max="12804" width="10.44140625" style="30" customWidth="1"/>
    <col min="12805" max="12805" width="11" style="30" customWidth="1"/>
    <col min="12806" max="12810" width="10.44140625" style="30" customWidth="1"/>
    <col min="12811" max="13055" width="9.109375" style="30"/>
    <col min="13056" max="13056" width="44.33203125" style="30" customWidth="1"/>
    <col min="13057" max="13057" width="0" style="30" hidden="1" customWidth="1"/>
    <col min="13058" max="13060" width="10.44140625" style="30" customWidth="1"/>
    <col min="13061" max="13061" width="11" style="30" customWidth="1"/>
    <col min="13062" max="13066" width="10.44140625" style="30" customWidth="1"/>
    <col min="13067" max="13311" width="9.109375" style="30"/>
    <col min="13312" max="13312" width="44.33203125" style="30" customWidth="1"/>
    <col min="13313" max="13313" width="0" style="30" hidden="1" customWidth="1"/>
    <col min="13314" max="13316" width="10.44140625" style="30" customWidth="1"/>
    <col min="13317" max="13317" width="11" style="30" customWidth="1"/>
    <col min="13318" max="13322" width="10.44140625" style="30" customWidth="1"/>
    <col min="13323" max="13567" width="9.109375" style="30"/>
    <col min="13568" max="13568" width="44.33203125" style="30" customWidth="1"/>
    <col min="13569" max="13569" width="0" style="30" hidden="1" customWidth="1"/>
    <col min="13570" max="13572" width="10.44140625" style="30" customWidth="1"/>
    <col min="13573" max="13573" width="11" style="30" customWidth="1"/>
    <col min="13574" max="13578" width="10.44140625" style="30" customWidth="1"/>
    <col min="13579" max="13823" width="9.109375" style="30"/>
    <col min="13824" max="13824" width="44.33203125" style="30" customWidth="1"/>
    <col min="13825" max="13825" width="0" style="30" hidden="1" customWidth="1"/>
    <col min="13826" max="13828" width="10.44140625" style="30" customWidth="1"/>
    <col min="13829" max="13829" width="11" style="30" customWidth="1"/>
    <col min="13830" max="13834" width="10.44140625" style="30" customWidth="1"/>
    <col min="13835" max="14079" width="9.109375" style="30"/>
    <col min="14080" max="14080" width="44.33203125" style="30" customWidth="1"/>
    <col min="14081" max="14081" width="0" style="30" hidden="1" customWidth="1"/>
    <col min="14082" max="14084" width="10.44140625" style="30" customWidth="1"/>
    <col min="14085" max="14085" width="11" style="30" customWidth="1"/>
    <col min="14086" max="14090" width="10.44140625" style="30" customWidth="1"/>
    <col min="14091" max="14335" width="9.109375" style="30"/>
    <col min="14336" max="14336" width="44.33203125" style="30" customWidth="1"/>
    <col min="14337" max="14337" width="0" style="30" hidden="1" customWidth="1"/>
    <col min="14338" max="14340" width="10.44140625" style="30" customWidth="1"/>
    <col min="14341" max="14341" width="11" style="30" customWidth="1"/>
    <col min="14342" max="14346" width="10.44140625" style="30" customWidth="1"/>
    <col min="14347" max="14591" width="9.109375" style="30"/>
    <col min="14592" max="14592" width="44.33203125" style="30" customWidth="1"/>
    <col min="14593" max="14593" width="0" style="30" hidden="1" customWidth="1"/>
    <col min="14594" max="14596" width="10.44140625" style="30" customWidth="1"/>
    <col min="14597" max="14597" width="11" style="30" customWidth="1"/>
    <col min="14598" max="14602" width="10.44140625" style="30" customWidth="1"/>
    <col min="14603" max="14847" width="9.109375" style="30"/>
    <col min="14848" max="14848" width="44.33203125" style="30" customWidth="1"/>
    <col min="14849" max="14849" width="0" style="30" hidden="1" customWidth="1"/>
    <col min="14850" max="14852" width="10.44140625" style="30" customWidth="1"/>
    <col min="14853" max="14853" width="11" style="30" customWidth="1"/>
    <col min="14854" max="14858" width="10.44140625" style="30" customWidth="1"/>
    <col min="14859" max="15103" width="9.109375" style="30"/>
    <col min="15104" max="15104" width="44.33203125" style="30" customWidth="1"/>
    <col min="15105" max="15105" width="0" style="30" hidden="1" customWidth="1"/>
    <col min="15106" max="15108" width="10.44140625" style="30" customWidth="1"/>
    <col min="15109" max="15109" width="11" style="30" customWidth="1"/>
    <col min="15110" max="15114" width="10.44140625" style="30" customWidth="1"/>
    <col min="15115" max="15359" width="9.109375" style="30"/>
    <col min="15360" max="15360" width="44.33203125" style="30" customWidth="1"/>
    <col min="15361" max="15361" width="0" style="30" hidden="1" customWidth="1"/>
    <col min="15362" max="15364" width="10.44140625" style="30" customWidth="1"/>
    <col min="15365" max="15365" width="11" style="30" customWidth="1"/>
    <col min="15366" max="15370" width="10.44140625" style="30" customWidth="1"/>
    <col min="15371" max="15615" width="9.109375" style="30"/>
    <col min="15616" max="15616" width="44.33203125" style="30" customWidth="1"/>
    <col min="15617" max="15617" width="0" style="30" hidden="1" customWidth="1"/>
    <col min="15618" max="15620" width="10.44140625" style="30" customWidth="1"/>
    <col min="15621" max="15621" width="11" style="30" customWidth="1"/>
    <col min="15622" max="15626" width="10.44140625" style="30" customWidth="1"/>
    <col min="15627" max="15871" width="9.109375" style="30"/>
    <col min="15872" max="15872" width="44.33203125" style="30" customWidth="1"/>
    <col min="15873" max="15873" width="0" style="30" hidden="1" customWidth="1"/>
    <col min="15874" max="15876" width="10.44140625" style="30" customWidth="1"/>
    <col min="15877" max="15877" width="11" style="30" customWidth="1"/>
    <col min="15878" max="15882" width="10.44140625" style="30" customWidth="1"/>
    <col min="15883" max="16127" width="9.109375" style="30"/>
    <col min="16128" max="16128" width="44.33203125" style="30" customWidth="1"/>
    <col min="16129" max="16129" width="0" style="30" hidden="1" customWidth="1"/>
    <col min="16130" max="16132" width="10.44140625" style="30" customWidth="1"/>
    <col min="16133" max="16133" width="11" style="30" customWidth="1"/>
    <col min="16134" max="16138" width="10.44140625" style="30" customWidth="1"/>
    <col min="16139" max="16384" width="9.109375" style="30"/>
  </cols>
  <sheetData>
    <row r="1" spans="1:15" ht="15.6">
      <c r="A1" s="529" t="s">
        <v>135</v>
      </c>
      <c r="B1" s="529"/>
      <c r="C1" s="529"/>
      <c r="D1" s="529"/>
      <c r="E1" s="529"/>
      <c r="F1" s="529"/>
      <c r="G1" s="529"/>
      <c r="H1" s="529"/>
      <c r="I1" s="529"/>
      <c r="J1" s="529"/>
    </row>
    <row r="2" spans="1:15" ht="26.4">
      <c r="A2" s="357"/>
      <c r="B2" s="31"/>
      <c r="C2" s="31"/>
      <c r="D2" s="31"/>
      <c r="E2" s="31"/>
      <c r="F2" s="32"/>
      <c r="G2" s="33" t="s">
        <v>322</v>
      </c>
      <c r="H2" s="33" t="s">
        <v>323</v>
      </c>
      <c r="I2" s="33" t="s">
        <v>322</v>
      </c>
      <c r="J2" s="490" t="s">
        <v>323</v>
      </c>
      <c r="K2" s="358"/>
    </row>
    <row r="3" spans="1:15">
      <c r="A3" s="357"/>
      <c r="B3" s="32">
        <v>2010</v>
      </c>
      <c r="C3" s="32">
        <v>2011</v>
      </c>
      <c r="D3" s="32">
        <v>2012</v>
      </c>
      <c r="E3" s="32">
        <v>2013</v>
      </c>
      <c r="F3" s="32">
        <v>2014</v>
      </c>
      <c r="G3" s="32">
        <v>2014</v>
      </c>
      <c r="H3" s="33">
        <v>2014</v>
      </c>
      <c r="I3" s="33">
        <v>2015</v>
      </c>
      <c r="J3" s="358">
        <v>2015</v>
      </c>
      <c r="K3" s="358"/>
      <c r="L3" s="360"/>
      <c r="M3" s="360"/>
      <c r="N3" s="360"/>
      <c r="O3" s="360"/>
    </row>
    <row r="4" spans="1:15">
      <c r="A4" s="361" t="s">
        <v>136</v>
      </c>
      <c r="B4" s="43">
        <v>-3.0179999999999998</v>
      </c>
      <c r="C4" s="43">
        <v>-10.244999999999999</v>
      </c>
      <c r="D4" s="43">
        <v>-14.315</v>
      </c>
      <c r="E4" s="43">
        <v>-16.478000000000002</v>
      </c>
      <c r="F4" s="43">
        <v>-5.2729999999999997</v>
      </c>
      <c r="G4" s="43">
        <v>-2.1999999999999999E-2</v>
      </c>
      <c r="H4" s="43">
        <v>-1.5449999999999999</v>
      </c>
      <c r="I4" s="43">
        <v>0.187</v>
      </c>
      <c r="J4" s="362">
        <v>-0.26500000000000001</v>
      </c>
      <c r="K4" s="362"/>
    </row>
    <row r="5" spans="1:15">
      <c r="A5" s="363" t="s">
        <v>137</v>
      </c>
      <c r="B5" s="46">
        <v>69.254999999999995</v>
      </c>
      <c r="C5" s="46">
        <v>88.843999999999994</v>
      </c>
      <c r="D5" s="46">
        <v>90.034999999999997</v>
      </c>
      <c r="E5" s="46">
        <v>85.481999999999999</v>
      </c>
      <c r="F5" s="46">
        <v>68.484999999999999</v>
      </c>
      <c r="G5" s="46">
        <v>6.2809999999999997</v>
      </c>
      <c r="H5" s="46">
        <v>24.311</v>
      </c>
      <c r="I5" s="46">
        <v>4.0119999999999996</v>
      </c>
      <c r="J5" s="364">
        <v>16.138000000000002</v>
      </c>
      <c r="K5" s="364"/>
    </row>
    <row r="6" spans="1:15">
      <c r="A6" s="363" t="s">
        <v>138</v>
      </c>
      <c r="B6" s="46">
        <v>73.239000000000004</v>
      </c>
      <c r="C6" s="46">
        <v>99.001000000000005</v>
      </c>
      <c r="D6" s="46">
        <v>104.361</v>
      </c>
      <c r="E6" s="46">
        <v>101.07599999999999</v>
      </c>
      <c r="F6" s="46">
        <v>73.768000000000001</v>
      </c>
      <c r="G6" s="46">
        <v>6.3730000000000002</v>
      </c>
      <c r="H6" s="46">
        <v>25.914999999999999</v>
      </c>
      <c r="I6" s="46">
        <v>3.9409999999999998</v>
      </c>
      <c r="J6" s="364">
        <v>16.684999999999999</v>
      </c>
      <c r="K6" s="364"/>
    </row>
    <row r="7" spans="1:15">
      <c r="A7" s="363" t="s">
        <v>139</v>
      </c>
      <c r="B7" s="47">
        <v>52.191000000000003</v>
      </c>
      <c r="C7" s="47">
        <v>69.418000000000006</v>
      </c>
      <c r="D7" s="47">
        <v>70.236000000000004</v>
      </c>
      <c r="E7" s="47">
        <v>64.997</v>
      </c>
      <c r="F7" s="47">
        <v>55.259</v>
      </c>
      <c r="G7" s="47">
        <v>5.1909999999999998</v>
      </c>
      <c r="H7" s="47">
        <v>19.616</v>
      </c>
      <c r="I7" s="47">
        <v>3.16</v>
      </c>
      <c r="J7" s="365">
        <v>12.84</v>
      </c>
      <c r="K7" s="365"/>
    </row>
    <row r="8" spans="1:15">
      <c r="A8" s="366" t="s">
        <v>140</v>
      </c>
      <c r="B8" s="36">
        <v>14.626608891</v>
      </c>
      <c r="C8" s="36">
        <v>18.478244310999997</v>
      </c>
      <c r="D8" s="36">
        <v>15.340427359</v>
      </c>
      <c r="E8" s="36">
        <v>14.319270853000001</v>
      </c>
      <c r="F8" s="36">
        <v>12.907080284280001</v>
      </c>
      <c r="G8" s="36">
        <v>1.1514838620000001</v>
      </c>
      <c r="H8" s="36">
        <v>4.6241385552800001</v>
      </c>
      <c r="I8" s="36">
        <v>0.69937000000000005</v>
      </c>
      <c r="J8" s="367">
        <v>2.9092998432999999</v>
      </c>
      <c r="K8" s="367"/>
    </row>
    <row r="9" spans="1:15">
      <c r="A9" s="366" t="s">
        <v>324</v>
      </c>
      <c r="B9" s="36">
        <v>27.028942918000002</v>
      </c>
      <c r="C9" s="36">
        <v>27.667841575999997</v>
      </c>
      <c r="D9" s="36">
        <v>25.578860233</v>
      </c>
      <c r="E9" s="36">
        <v>26.503526307999998</v>
      </c>
      <c r="F9" s="36">
        <v>24.56552613201</v>
      </c>
      <c r="G9" s="36">
        <v>2.2189225650000002</v>
      </c>
      <c r="H9" s="48">
        <v>8.7955957139999992</v>
      </c>
      <c r="I9" s="48">
        <v>1.6572748815165876</v>
      </c>
      <c r="J9" s="368">
        <v>6.5962199999999998</v>
      </c>
      <c r="K9" s="368"/>
    </row>
    <row r="10" spans="1:15">
      <c r="A10" s="366" t="s">
        <v>325</v>
      </c>
      <c r="B10" s="36">
        <v>541.14616821582649</v>
      </c>
      <c r="C10" s="36">
        <v>667.85998684583467</v>
      </c>
      <c r="D10" s="36">
        <v>599.7306846068492</v>
      </c>
      <c r="E10" s="36">
        <v>540.27794968089881</v>
      </c>
      <c r="F10" s="36">
        <v>525.41436380886171</v>
      </c>
      <c r="G10" s="36">
        <v>518.93828120135413</v>
      </c>
      <c r="H10" s="36">
        <v>525.73341313536412</v>
      </c>
      <c r="I10" s="36">
        <v>422.00000000000006</v>
      </c>
      <c r="J10" s="367">
        <v>441.05561113789418</v>
      </c>
      <c r="K10" s="367"/>
    </row>
    <row r="11" spans="1:15">
      <c r="A11" s="366" t="s">
        <v>141</v>
      </c>
      <c r="B11" s="36">
        <v>42.679392218829349</v>
      </c>
      <c r="C11" s="36">
        <v>26.333071791985716</v>
      </c>
      <c r="D11" s="36">
        <v>-16.981142251334305</v>
      </c>
      <c r="E11" s="36">
        <v>-6.6566366249301439</v>
      </c>
      <c r="F11" s="36">
        <v>-9.8621681454131789</v>
      </c>
      <c r="G11" s="36">
        <v>-16.699353133815009</v>
      </c>
      <c r="H11" s="36">
        <v>-6.5115950383464281</v>
      </c>
      <c r="I11" s="36">
        <v>-39.263586483507318</v>
      </c>
      <c r="J11" s="367">
        <v>-37.084501069327573</v>
      </c>
      <c r="K11" s="367"/>
    </row>
    <row r="12" spans="1:15">
      <c r="A12" s="366" t="s">
        <v>142</v>
      </c>
      <c r="B12" s="36">
        <v>5.797102773981976</v>
      </c>
      <c r="C12" s="36">
        <v>2.3637574726406427</v>
      </c>
      <c r="D12" s="36">
        <v>-7.5502143427481911</v>
      </c>
      <c r="E12" s="36">
        <v>3.6149619903980863</v>
      </c>
      <c r="F12" s="36">
        <v>-7.3122351851157958</v>
      </c>
      <c r="G12" s="36">
        <v>-9.8062951217248724</v>
      </c>
      <c r="H12" s="36">
        <v>-2.0478673237738718</v>
      </c>
      <c r="I12" s="36">
        <v>-25.311729771129379</v>
      </c>
      <c r="J12" s="367">
        <v>-25.005420730050616</v>
      </c>
      <c r="K12" s="367"/>
    </row>
    <row r="13" spans="1:15">
      <c r="A13" s="366" t="s">
        <v>143</v>
      </c>
      <c r="B13" s="36">
        <v>34.861341641500559</v>
      </c>
      <c r="C13" s="36">
        <v>23.415821098352609</v>
      </c>
      <c r="D13" s="36">
        <v>-10.20113550457576</v>
      </c>
      <c r="E13" s="36">
        <v>-9.9132388006667185</v>
      </c>
      <c r="F13" s="36">
        <v>-2.7510998516256109</v>
      </c>
      <c r="G13" s="36">
        <v>-7.642504564362838</v>
      </c>
      <c r="H13" s="36">
        <v>-4.5570500535471865</v>
      </c>
      <c r="I13" s="36">
        <v>-18.680117600293372</v>
      </c>
      <c r="J13" s="367">
        <v>-16.106604579775379</v>
      </c>
      <c r="K13" s="367"/>
    </row>
    <row r="14" spans="1:15">
      <c r="A14" s="366" t="s">
        <v>144</v>
      </c>
      <c r="B14" s="37">
        <v>2.4670606669999997</v>
      </c>
      <c r="C14" s="37">
        <v>3.6172122110000005</v>
      </c>
      <c r="D14" s="37">
        <v>6.9998710539999989</v>
      </c>
      <c r="E14" s="37">
        <v>6.3713256890000007</v>
      </c>
      <c r="F14" s="37">
        <v>6.5441319987700011</v>
      </c>
      <c r="G14" s="37">
        <v>0.46819841099999998</v>
      </c>
      <c r="H14" s="37">
        <v>2.2992843917700001</v>
      </c>
      <c r="I14" s="37">
        <v>0.429782</v>
      </c>
      <c r="J14" s="369">
        <v>1.85140470225</v>
      </c>
      <c r="K14" s="369"/>
    </row>
    <row r="15" spans="1:15">
      <c r="A15" s="366" t="s">
        <v>324</v>
      </c>
      <c r="B15" s="36">
        <v>13.905363301000001</v>
      </c>
      <c r="C15" s="36">
        <v>14.149288258999999</v>
      </c>
      <c r="D15" s="36">
        <v>27.113882802999996</v>
      </c>
      <c r="E15" s="36">
        <v>27.100380029999997</v>
      </c>
      <c r="F15" s="36">
        <v>32.58087352023</v>
      </c>
      <c r="G15" s="36">
        <v>2.1105974569999999</v>
      </c>
      <c r="H15" s="36">
        <v>11.057404113</v>
      </c>
      <c r="I15" s="36">
        <v>2.4530419999999999</v>
      </c>
      <c r="J15" s="367">
        <v>10.682</v>
      </c>
      <c r="K15" s="367"/>
    </row>
    <row r="16" spans="1:15">
      <c r="A16" s="366" t="s">
        <v>325</v>
      </c>
      <c r="B16" s="36">
        <v>177.41792239420178</v>
      </c>
      <c r="C16" s="36">
        <v>255.64623073525871</v>
      </c>
      <c r="D16" s="36">
        <v>258.16557166889811</v>
      </c>
      <c r="E16" s="36">
        <v>235.10097208773354</v>
      </c>
      <c r="F16" s="36">
        <v>200.85808917021953</v>
      </c>
      <c r="G16" s="36">
        <v>221.83216863413477</v>
      </c>
      <c r="H16" s="36">
        <v>207.94070364732087</v>
      </c>
      <c r="I16" s="36">
        <v>175.20368587247998</v>
      </c>
      <c r="J16" s="367">
        <v>173.3200432737315</v>
      </c>
      <c r="K16" s="367"/>
    </row>
    <row r="17" spans="1:11">
      <c r="A17" s="363" t="s">
        <v>145</v>
      </c>
      <c r="B17" s="46">
        <v>60.579000000000001</v>
      </c>
      <c r="C17" s="47">
        <v>85.67</v>
      </c>
      <c r="D17" s="47">
        <v>89.713999999999999</v>
      </c>
      <c r="E17" s="47">
        <v>84.974000000000004</v>
      </c>
      <c r="F17" s="47">
        <v>61.323999999999998</v>
      </c>
      <c r="G17" s="47">
        <v>5.31</v>
      </c>
      <c r="H17" s="47">
        <v>21.690999999999999</v>
      </c>
      <c r="I17" s="47">
        <v>3.1520000000000001</v>
      </c>
      <c r="J17" s="365">
        <v>13.63</v>
      </c>
      <c r="K17" s="365"/>
    </row>
    <row r="18" spans="1:11">
      <c r="A18" s="366" t="s">
        <v>146</v>
      </c>
      <c r="B18" s="36">
        <v>9.3624622250300007</v>
      </c>
      <c r="C18" s="36">
        <v>14.045999999999999</v>
      </c>
      <c r="D18" s="36">
        <v>14.025</v>
      </c>
      <c r="E18" s="36">
        <v>11.538</v>
      </c>
      <c r="F18" s="36">
        <v>5.6963315527746703</v>
      </c>
      <c r="G18" s="36">
        <v>0.72155069999999999</v>
      </c>
      <c r="H18" s="36">
        <v>2.3572787000000002</v>
      </c>
      <c r="I18" s="36">
        <v>0.38522223421000001</v>
      </c>
      <c r="J18" s="367">
        <v>2.34768345703</v>
      </c>
      <c r="K18" s="367"/>
    </row>
    <row r="19" spans="1:11">
      <c r="A19" s="366" t="s">
        <v>147</v>
      </c>
      <c r="B19" s="36">
        <v>36.473854965000001</v>
      </c>
      <c r="C19" s="36">
        <v>44.801404193000003</v>
      </c>
      <c r="D19" s="36">
        <v>32.921875854999996</v>
      </c>
      <c r="E19" s="36">
        <v>27.968</v>
      </c>
      <c r="F19" s="36">
        <v>19.465949854000002</v>
      </c>
      <c r="G19" s="36">
        <v>2.6614842000000003</v>
      </c>
      <c r="H19" s="36">
        <v>8.7533700000000003</v>
      </c>
      <c r="I19" s="36">
        <v>1.3627034978530723</v>
      </c>
      <c r="J19" s="367">
        <v>7.6525930578530721</v>
      </c>
      <c r="K19" s="367"/>
    </row>
    <row r="20" spans="1:11">
      <c r="A20" s="366" t="s">
        <v>148</v>
      </c>
      <c r="B20" s="36">
        <v>256.68968180122829</v>
      </c>
      <c r="C20" s="36">
        <v>313.5169589660901</v>
      </c>
      <c r="D20" s="36">
        <v>426.0085318883784</v>
      </c>
      <c r="E20" s="36">
        <v>412.54290617848972</v>
      </c>
      <c r="F20" s="36">
        <v>292.63054695500244</v>
      </c>
      <c r="G20" s="36">
        <v>271.10839132541156</v>
      </c>
      <c r="H20" s="36">
        <v>269.29956119757304</v>
      </c>
      <c r="I20" s="36">
        <v>282.68969355176262</v>
      </c>
      <c r="J20" s="367">
        <v>306.78273877647433</v>
      </c>
      <c r="K20" s="367"/>
    </row>
    <row r="21" spans="1:11">
      <c r="A21" s="366" t="s">
        <v>149</v>
      </c>
      <c r="B21" s="36">
        <v>15.454963312418496</v>
      </c>
      <c r="C21" s="36">
        <v>16.39547099334656</v>
      </c>
      <c r="D21" s="36">
        <v>15.633011570100541</v>
      </c>
      <c r="E21" s="36">
        <v>13.578271000541342</v>
      </c>
      <c r="F21" s="36">
        <v>9.2889106267932142</v>
      </c>
      <c r="G21" s="36">
        <v>13.588525423728814</v>
      </c>
      <c r="H21" s="36">
        <v>10.867542759669911</v>
      </c>
      <c r="I21" s="36">
        <v>12.221517582804568</v>
      </c>
      <c r="J21" s="367">
        <v>17.224383397138666</v>
      </c>
      <c r="K21" s="367"/>
    </row>
    <row r="22" spans="1:11" ht="26.4">
      <c r="A22" s="370" t="s">
        <v>150</v>
      </c>
      <c r="B22" s="43">
        <v>8.0489999999999995</v>
      </c>
      <c r="C22" s="43">
        <v>7.79</v>
      </c>
      <c r="D22" s="43">
        <v>10.14</v>
      </c>
      <c r="E22" s="43">
        <v>18.501000000000001</v>
      </c>
      <c r="F22" s="43">
        <v>-8.0340000000000007</v>
      </c>
      <c r="G22" s="43">
        <v>-0.21</v>
      </c>
      <c r="H22" s="43">
        <v>-2.964</v>
      </c>
      <c r="I22" s="43">
        <v>-0.35499999999999998</v>
      </c>
      <c r="J22" s="362">
        <v>-1.841</v>
      </c>
      <c r="K22" s="362"/>
    </row>
    <row r="23" spans="1:11">
      <c r="A23" s="363" t="s">
        <v>326</v>
      </c>
      <c r="B23" s="46">
        <v>5.7590000000000003</v>
      </c>
      <c r="C23" s="46">
        <v>7.0149999999999997</v>
      </c>
      <c r="D23" s="46">
        <v>7.1950000000000003</v>
      </c>
      <c r="E23" s="46">
        <v>4.0789999999999997</v>
      </c>
      <c r="F23" s="46">
        <v>0.29899999999999999</v>
      </c>
      <c r="G23" s="46">
        <v>-0.45900000000000002</v>
      </c>
      <c r="H23" s="46">
        <v>-1.1240000000000001</v>
      </c>
      <c r="I23" s="46">
        <v>0.02</v>
      </c>
      <c r="J23" s="364">
        <v>0.48</v>
      </c>
      <c r="K23" s="364"/>
    </row>
    <row r="24" spans="1:11">
      <c r="A24" s="363" t="s">
        <v>151</v>
      </c>
      <c r="B24" s="46">
        <v>-5.6</v>
      </c>
      <c r="C24" s="46">
        <v>-11.407999999999999</v>
      </c>
      <c r="D24" s="46">
        <v>-7.9610000000000003</v>
      </c>
      <c r="E24" s="46">
        <v>-2.6909999999999998</v>
      </c>
      <c r="F24" s="46">
        <v>-2.7309999999999999</v>
      </c>
      <c r="G24" s="46">
        <v>-3.1E-2</v>
      </c>
      <c r="H24" s="46">
        <v>-2.677</v>
      </c>
      <c r="I24" s="46">
        <v>0.13100000000000001</v>
      </c>
      <c r="J24" s="364">
        <v>-9.1999999999999998E-2</v>
      </c>
      <c r="K24" s="364"/>
    </row>
    <row r="25" spans="1:11">
      <c r="A25" s="361" t="s">
        <v>152</v>
      </c>
      <c r="B25" s="44">
        <v>5.0309999999999997</v>
      </c>
      <c r="C25" s="44">
        <v>-2.4549999999999992</v>
      </c>
      <c r="D25" s="44">
        <v>-4.1749999999999989</v>
      </c>
      <c r="E25" s="44">
        <v>2.0229999999999997</v>
      </c>
      <c r="F25" s="44">
        <v>-13.307</v>
      </c>
      <c r="G25" s="44">
        <v>-0.23199999999999998</v>
      </c>
      <c r="H25" s="44">
        <v>-4.5090000000000003</v>
      </c>
      <c r="I25" s="44">
        <v>-0.16799999999999998</v>
      </c>
      <c r="J25" s="371">
        <v>-2.1059999999999999</v>
      </c>
      <c r="K25" s="371"/>
    </row>
    <row r="26" spans="1:11">
      <c r="A26" s="357" t="s">
        <v>153</v>
      </c>
      <c r="B26" s="46">
        <v>3.4289999999999998</v>
      </c>
      <c r="C26" s="46">
        <v>0</v>
      </c>
      <c r="D26" s="46">
        <v>-3.419</v>
      </c>
      <c r="E26" s="46">
        <v>-5.5750000000000002</v>
      </c>
      <c r="F26" s="46">
        <v>0.90300000000000002</v>
      </c>
      <c r="G26" s="46">
        <v>-0.65400000000000003</v>
      </c>
      <c r="H26" s="46">
        <v>-1.857</v>
      </c>
      <c r="I26" s="46">
        <v>-0.218</v>
      </c>
      <c r="J26" s="364">
        <v>4.2569999999999997</v>
      </c>
      <c r="K26" s="364"/>
    </row>
    <row r="27" spans="1:11" ht="26.4">
      <c r="A27" s="370" t="s">
        <v>154</v>
      </c>
      <c r="B27" s="43">
        <v>-8.4600000000000009</v>
      </c>
      <c r="C27" s="43">
        <v>2.4550000000000001</v>
      </c>
      <c r="D27" s="43">
        <v>7.5940000000000003</v>
      </c>
      <c r="E27" s="43">
        <v>3.5520000000000005</v>
      </c>
      <c r="F27" s="43">
        <v>12.404</v>
      </c>
      <c r="G27" s="43">
        <v>0.88600000000000001</v>
      </c>
      <c r="H27" s="43">
        <v>6.3660000000000005</v>
      </c>
      <c r="I27" s="43">
        <v>0.38600000000000001</v>
      </c>
      <c r="J27" s="362">
        <v>-2.1509999999999998</v>
      </c>
      <c r="K27" s="362"/>
    </row>
    <row r="28" spans="1:11">
      <c r="A28" s="372"/>
      <c r="B28" s="373"/>
      <c r="C28" s="373"/>
      <c r="D28" s="373"/>
      <c r="E28" s="373"/>
      <c r="F28" s="374"/>
      <c r="G28" s="374"/>
      <c r="H28" s="374"/>
      <c r="I28" s="374"/>
      <c r="J28" s="375"/>
      <c r="K28" s="375"/>
    </row>
    <row r="29" spans="1:11">
      <c r="A29" s="361" t="s">
        <v>155</v>
      </c>
      <c r="B29" s="43">
        <v>-2.1362484843465643</v>
      </c>
      <c r="C29" s="43">
        <v>-6.0514452587856704</v>
      </c>
      <c r="D29" s="43">
        <v>-7.8401239084619663</v>
      </c>
      <c r="E29" s="43">
        <v>-8.649922733747653</v>
      </c>
      <c r="F29" s="43">
        <v>-3.9705159899861298</v>
      </c>
      <c r="G29" s="43">
        <v>-0.20681770833164997</v>
      </c>
      <c r="H29" s="43">
        <v>-3.3576013788667622</v>
      </c>
      <c r="I29" s="43">
        <v>2.9801238596491224</v>
      </c>
      <c r="J29" s="362">
        <v>-1.1416452004905013</v>
      </c>
      <c r="K29" s="362"/>
    </row>
    <row r="30" spans="1:11">
      <c r="A30" s="363" t="s">
        <v>156</v>
      </c>
      <c r="B30" s="46">
        <v>49.021169245666442</v>
      </c>
      <c r="C30" s="46">
        <v>52.477755253445984</v>
      </c>
      <c r="D30" s="46">
        <v>49.31090157864989</v>
      </c>
      <c r="E30" s="46">
        <v>44.87272090825445</v>
      </c>
      <c r="F30" s="46">
        <v>51.568516513218299</v>
      </c>
      <c r="G30" s="46">
        <v>59.046455728686063</v>
      </c>
      <c r="H30" s="46">
        <v>52.832781308498291</v>
      </c>
      <c r="I30" s="46">
        <v>63.93720280701752</v>
      </c>
      <c r="J30" s="364">
        <v>69.524038662323449</v>
      </c>
      <c r="K30" s="364"/>
    </row>
    <row r="31" spans="1:11">
      <c r="A31" s="363" t="s">
        <v>157</v>
      </c>
      <c r="B31" s="46">
        <v>51.841187125599092</v>
      </c>
      <c r="C31" s="46">
        <v>58.47722128502101</v>
      </c>
      <c r="D31" s="46">
        <v>57.157050032203934</v>
      </c>
      <c r="E31" s="46">
        <v>53.058598752049861</v>
      </c>
      <c r="F31" s="46">
        <v>55.546562402673395</v>
      </c>
      <c r="G31" s="46">
        <v>59.911329781709334</v>
      </c>
      <c r="H31" s="46">
        <v>56.318601769147016</v>
      </c>
      <c r="I31" s="46">
        <v>62.805711929824554</v>
      </c>
      <c r="J31" s="364">
        <v>71.880566679939676</v>
      </c>
      <c r="K31" s="364"/>
    </row>
    <row r="32" spans="1:11" ht="12.75" hidden="1" customHeight="1">
      <c r="A32" s="363" t="s">
        <v>158</v>
      </c>
      <c r="B32" s="46">
        <v>36.942658928605553</v>
      </c>
      <c r="C32" s="46">
        <v>41.003340846694364</v>
      </c>
      <c r="D32" s="46">
        <v>38.467268098828832</v>
      </c>
      <c r="E32" s="46"/>
      <c r="F32" s="46"/>
      <c r="G32" s="46"/>
      <c r="H32" s="46"/>
      <c r="I32" s="46"/>
      <c r="J32" s="364"/>
      <c r="K32" s="364"/>
    </row>
    <row r="33" spans="1:11" ht="12.75" hidden="1" customHeight="1">
      <c r="A33" s="363" t="s">
        <v>159</v>
      </c>
      <c r="B33" s="46">
        <v>42.87998573003</v>
      </c>
      <c r="C33" s="46">
        <v>50.602959035643579</v>
      </c>
      <c r="D33" s="46">
        <v>49.135094399144741</v>
      </c>
      <c r="E33" s="46"/>
      <c r="F33" s="46"/>
      <c r="G33" s="46"/>
      <c r="H33" s="46"/>
      <c r="I33" s="46"/>
      <c r="J33" s="364"/>
      <c r="K33" s="364"/>
    </row>
    <row r="34" spans="1:11" ht="26.4">
      <c r="A34" s="376" t="s">
        <v>160</v>
      </c>
      <c r="B34" s="46">
        <v>5.6973704607374085</v>
      </c>
      <c r="C34" s="46">
        <v>4.6013429542157525</v>
      </c>
      <c r="D34" s="46">
        <v>5.5535352030600311</v>
      </c>
      <c r="E34" s="46">
        <v>9.711871616522961</v>
      </c>
      <c r="F34" s="46">
        <v>-6.0495212333678303</v>
      </c>
      <c r="G34" s="46">
        <v>-1.9741690340748406</v>
      </c>
      <c r="H34" s="46">
        <v>-6.4413789559618664</v>
      </c>
      <c r="I34" s="46">
        <v>-5.6574543859649111</v>
      </c>
      <c r="J34" s="364">
        <v>-7.9312030720868414</v>
      </c>
      <c r="K34" s="364"/>
    </row>
    <row r="35" spans="1:11">
      <c r="A35" s="363" t="s">
        <v>327</v>
      </c>
      <c r="B35" s="46">
        <v>4.0764264484267292</v>
      </c>
      <c r="C35" s="46">
        <v>4.1435713509401149</v>
      </c>
      <c r="D35" s="46">
        <v>3.9406001761357912</v>
      </c>
      <c r="E35" s="46">
        <v>2.1412207082750743</v>
      </c>
      <c r="F35" s="46">
        <v>0.22514399412210367</v>
      </c>
      <c r="G35" s="46">
        <v>-4.3149694601921516</v>
      </c>
      <c r="H35" s="46">
        <v>-2.4426821681852693</v>
      </c>
      <c r="I35" s="46">
        <v>0.31872982456140347</v>
      </c>
      <c r="J35" s="364">
        <v>2.0678856461714741</v>
      </c>
      <c r="K35" s="364"/>
    </row>
    <row r="36" spans="1:11">
      <c r="A36" s="377" t="s">
        <v>161</v>
      </c>
      <c r="B36" s="378">
        <v>3.5611219763908433</v>
      </c>
      <c r="C36" s="378">
        <v>-1.4501023045699188</v>
      </c>
      <c r="D36" s="378">
        <v>-2.2865887054019352</v>
      </c>
      <c r="E36" s="378">
        <v>1.0619488827753063</v>
      </c>
      <c r="F36" s="378">
        <v>-10.02003722335396</v>
      </c>
      <c r="G36" s="378">
        <v>-2.1809867424064904</v>
      </c>
      <c r="H36" s="378">
        <v>-9.7989803348286291</v>
      </c>
      <c r="I36" s="378">
        <v>-2.6773305263157887</v>
      </c>
      <c r="J36" s="379">
        <v>-9.0728482725773425</v>
      </c>
      <c r="K36" s="379"/>
    </row>
    <row r="37" spans="1:11">
      <c r="A37" s="380"/>
      <c r="B37" s="49"/>
      <c r="C37" s="49"/>
      <c r="D37" s="49"/>
      <c r="E37" s="49"/>
      <c r="F37" s="49"/>
      <c r="G37" s="49"/>
      <c r="H37" s="49"/>
      <c r="I37" s="49"/>
      <c r="J37" s="381"/>
      <c r="K37" s="381"/>
    </row>
    <row r="38" spans="1:11">
      <c r="A38" s="357" t="s">
        <v>162</v>
      </c>
      <c r="B38" s="46">
        <v>29.204832400851643</v>
      </c>
      <c r="C38" s="46">
        <v>33.007606675480474</v>
      </c>
      <c r="D38" s="46">
        <v>1.1783687228096511</v>
      </c>
      <c r="E38" s="46">
        <v>-7.4591377641095846</v>
      </c>
      <c r="F38" s="46">
        <v>-14.982229949074579</v>
      </c>
      <c r="G38" s="46">
        <v>-12.476816725678631</v>
      </c>
      <c r="H38" s="46">
        <v>-9.0209173971522603</v>
      </c>
      <c r="I38" s="46">
        <v>-39.125409362357921</v>
      </c>
      <c r="J38" s="364">
        <v>-34.543230016313203</v>
      </c>
      <c r="K38" s="364"/>
    </row>
    <row r="39" spans="1:11">
      <c r="A39" s="357" t="s">
        <v>163</v>
      </c>
      <c r="B39" s="46">
        <v>35.520458155298542</v>
      </c>
      <c r="C39" s="46">
        <v>41.418643424288945</v>
      </c>
      <c r="D39" s="46">
        <v>4.720438893428252</v>
      </c>
      <c r="E39" s="46">
        <v>-5.2834563167398585</v>
      </c>
      <c r="F39" s="46">
        <v>-27.832042742485939</v>
      </c>
      <c r="G39" s="46">
        <v>-28.944199116820556</v>
      </c>
      <c r="H39" s="46">
        <v>-20.347385428907174</v>
      </c>
      <c r="I39" s="46">
        <v>-40.640301318267412</v>
      </c>
      <c r="J39" s="364">
        <v>-37.162878613249731</v>
      </c>
      <c r="K39" s="364"/>
    </row>
    <row r="40" spans="1:11" hidden="1">
      <c r="A40" s="382" t="s">
        <v>164</v>
      </c>
      <c r="B40" s="37">
        <v>23.235341699999999</v>
      </c>
      <c r="C40" s="37">
        <v>6.0888622000000003</v>
      </c>
      <c r="D40" s="37" t="s">
        <v>30</v>
      </c>
      <c r="E40" s="37"/>
      <c r="F40" s="37"/>
      <c r="G40" s="37"/>
      <c r="H40" s="37"/>
      <c r="I40" s="37"/>
      <c r="J40" s="369"/>
      <c r="K40" s="369"/>
    </row>
    <row r="41" spans="1:11" hidden="1">
      <c r="A41" s="382" t="s">
        <v>165</v>
      </c>
      <c r="B41" s="55">
        <v>26.1944047</v>
      </c>
      <c r="C41" s="55">
        <v>15.8171163</v>
      </c>
      <c r="D41" s="55" t="s">
        <v>30</v>
      </c>
      <c r="E41" s="55"/>
      <c r="F41" s="55"/>
      <c r="G41" s="55"/>
      <c r="H41" s="55"/>
      <c r="I41" s="55"/>
      <c r="J41" s="383"/>
      <c r="K41" s="383"/>
    </row>
    <row r="42" spans="1:11" hidden="1">
      <c r="A42" s="382" t="s">
        <v>166</v>
      </c>
      <c r="B42" s="34">
        <v>-0.74196988918799889</v>
      </c>
      <c r="C42" s="34">
        <v>6.5987497236915402</v>
      </c>
      <c r="D42" s="34" t="s">
        <v>30</v>
      </c>
      <c r="E42" s="34"/>
      <c r="F42" s="37"/>
      <c r="G42" s="37"/>
      <c r="H42" s="37"/>
      <c r="I42" s="37"/>
      <c r="J42" s="369"/>
      <c r="K42" s="369"/>
    </row>
    <row r="43" spans="1:11" ht="14.25" hidden="1" customHeight="1">
      <c r="A43" s="384" t="s">
        <v>167</v>
      </c>
      <c r="B43" s="34">
        <v>86.153617590254044</v>
      </c>
      <c r="C43" s="34">
        <v>81.029531924827836</v>
      </c>
      <c r="D43" s="34">
        <v>78.288784359185854</v>
      </c>
      <c r="E43" s="34"/>
      <c r="F43" s="37"/>
      <c r="G43" s="37"/>
      <c r="H43" s="37"/>
      <c r="I43" s="37"/>
      <c r="J43" s="369"/>
      <c r="K43" s="369"/>
    </row>
    <row r="44" spans="1:11">
      <c r="A44" s="372"/>
      <c r="B44" s="373"/>
      <c r="C44" s="373"/>
      <c r="D44" s="373"/>
      <c r="E44" s="385"/>
      <c r="F44" s="374"/>
      <c r="G44" s="374"/>
      <c r="H44" s="374"/>
      <c r="I44" s="374"/>
      <c r="J44" s="375"/>
      <c r="K44" s="375"/>
    </row>
    <row r="45" spans="1:11">
      <c r="A45" s="370" t="s">
        <v>328</v>
      </c>
      <c r="B45" s="43">
        <v>34.576349999999998</v>
      </c>
      <c r="C45" s="43">
        <v>31.794610000000002</v>
      </c>
      <c r="D45" s="43">
        <v>24.546189999999999</v>
      </c>
      <c r="E45" s="45">
        <v>20.415700000000001</v>
      </c>
      <c r="F45" s="45">
        <v>7.5332299999999996</v>
      </c>
      <c r="G45" s="45"/>
      <c r="H45" s="45">
        <v>14.112959999999999</v>
      </c>
      <c r="I45" s="45"/>
      <c r="J45" s="386">
        <v>9.6308900000000008</v>
      </c>
      <c r="K45" s="386"/>
    </row>
    <row r="46" spans="1:11" ht="26.4">
      <c r="A46" s="387" t="s">
        <v>168</v>
      </c>
      <c r="B46" s="36">
        <v>4.1910303936323876</v>
      </c>
      <c r="C46" s="36">
        <v>3.7</v>
      </c>
      <c r="D46" s="36">
        <v>2.9222814397396721</v>
      </c>
      <c r="E46" s="36">
        <v>3.3</v>
      </c>
      <c r="F46" s="36">
        <v>1.6202236799655876</v>
      </c>
      <c r="G46" s="36"/>
      <c r="H46" s="36">
        <v>2.6241209829867671</v>
      </c>
      <c r="I46" s="36"/>
      <c r="J46" s="367">
        <v>1.9791081479113624</v>
      </c>
      <c r="K46" s="367"/>
    </row>
    <row r="47" spans="1:11" ht="26.4">
      <c r="A47" s="387" t="s">
        <v>169</v>
      </c>
      <c r="B47" s="36">
        <v>70.669695687630679</v>
      </c>
      <c r="C47" s="36">
        <v>53.569426127739938</v>
      </c>
      <c r="D47" s="36">
        <v>37.428934459377132</v>
      </c>
      <c r="E47" s="36">
        <v>35.128501985004291</v>
      </c>
      <c r="F47" s="36">
        <v>13.670136130110007</v>
      </c>
      <c r="G47" s="36"/>
      <c r="H47" s="36"/>
      <c r="I47" s="36"/>
      <c r="J47" s="367"/>
      <c r="K47" s="367"/>
    </row>
    <row r="48" spans="1:11">
      <c r="A48" s="388" t="s">
        <v>329</v>
      </c>
      <c r="B48" s="378">
        <v>20.331029999999998</v>
      </c>
      <c r="C48" s="378">
        <v>17.593399999999999</v>
      </c>
      <c r="D48" s="378">
        <v>13.76374</v>
      </c>
      <c r="E48" s="378">
        <v>15.224769999999999</v>
      </c>
      <c r="F48" s="378">
        <v>1.8209900000000001</v>
      </c>
      <c r="G48" s="378"/>
      <c r="H48" s="378">
        <v>10.8848</v>
      </c>
      <c r="I48" s="389"/>
      <c r="J48" s="379">
        <v>-0.28422999999999998</v>
      </c>
      <c r="K48" s="175"/>
    </row>
    <row r="49" spans="1:11">
      <c r="A49" s="390"/>
      <c r="B49" s="49"/>
      <c r="C49" s="49"/>
      <c r="D49" s="49"/>
      <c r="E49" s="50"/>
      <c r="F49" s="391"/>
      <c r="G49" s="51"/>
      <c r="H49" s="51"/>
      <c r="I49" s="51"/>
      <c r="J49" s="392"/>
      <c r="K49" s="392"/>
    </row>
    <row r="50" spans="1:11" ht="26.4">
      <c r="A50" s="370" t="s">
        <v>330</v>
      </c>
      <c r="B50" s="43">
        <v>117.346</v>
      </c>
      <c r="C50" s="43">
        <v>126.236</v>
      </c>
      <c r="D50" s="43">
        <v>134.625</v>
      </c>
      <c r="E50" s="43">
        <v>142.07905199999999</v>
      </c>
      <c r="F50" s="43">
        <v>126.307</v>
      </c>
      <c r="G50" s="43"/>
      <c r="H50" s="43"/>
      <c r="I50" s="43"/>
      <c r="J50" s="362"/>
      <c r="K50" s="362"/>
    </row>
    <row r="51" spans="1:11">
      <c r="A51" s="366" t="s">
        <v>170</v>
      </c>
      <c r="B51" s="36">
        <v>83.061711585964531</v>
      </c>
      <c r="C51" s="36">
        <v>74.564222069085901</v>
      </c>
      <c r="D51" s="36">
        <v>73.732200852529331</v>
      </c>
      <c r="E51" s="52">
        <v>74.582644852780362</v>
      </c>
      <c r="F51" s="52">
        <v>95.107901222677427</v>
      </c>
      <c r="G51" s="36"/>
      <c r="H51" s="36"/>
      <c r="I51" s="36"/>
      <c r="J51" s="367"/>
      <c r="K51" s="367"/>
    </row>
    <row r="52" spans="1:11" ht="12.75" hidden="1" customHeight="1">
      <c r="A52" s="393" t="s">
        <v>171</v>
      </c>
      <c r="B52" s="394">
        <v>169.44047361201356</v>
      </c>
      <c r="C52" s="394">
        <v>142.08725406330197</v>
      </c>
      <c r="D52" s="394">
        <v>149.52518465041373</v>
      </c>
      <c r="E52" s="394" t="s">
        <v>30</v>
      </c>
      <c r="F52" s="38"/>
      <c r="G52" s="38"/>
      <c r="H52" s="38"/>
      <c r="I52" s="38"/>
      <c r="J52" s="395"/>
      <c r="K52" s="395"/>
    </row>
    <row r="53" spans="1:11">
      <c r="A53" s="376" t="s">
        <v>331</v>
      </c>
      <c r="B53" s="46">
        <v>32.491</v>
      </c>
      <c r="C53" s="46">
        <v>33.360999999999997</v>
      </c>
      <c r="D53" s="46">
        <v>32.186</v>
      </c>
      <c r="E53" s="46">
        <v>31.696999999999999</v>
      </c>
      <c r="F53" s="46">
        <v>35.06</v>
      </c>
      <c r="G53" s="46"/>
      <c r="H53" s="46"/>
      <c r="I53" s="46"/>
      <c r="J53" s="364"/>
      <c r="K53" s="364"/>
    </row>
    <row r="54" spans="1:11" ht="12.75" hidden="1" customHeight="1">
      <c r="A54" s="363" t="s">
        <v>172</v>
      </c>
      <c r="B54" s="46">
        <v>27.688204114328563</v>
      </c>
      <c r="C54" s="46">
        <v>26.427485028042714</v>
      </c>
      <c r="D54" s="46">
        <v>23.907892293407613</v>
      </c>
      <c r="E54" s="46" t="s">
        <v>30</v>
      </c>
      <c r="F54" s="56">
        <v>0</v>
      </c>
      <c r="G54" s="46"/>
      <c r="H54" s="46"/>
      <c r="I54" s="46"/>
      <c r="J54" s="364"/>
      <c r="K54" s="364"/>
    </row>
    <row r="55" spans="1:11">
      <c r="A55" s="376" t="s">
        <v>332</v>
      </c>
      <c r="B55" s="46">
        <v>28.119</v>
      </c>
      <c r="C55" s="46">
        <v>25.198</v>
      </c>
      <c r="D55" s="46">
        <v>21.555299999999999</v>
      </c>
      <c r="E55" s="46">
        <v>22.555</v>
      </c>
      <c r="F55" s="46">
        <v>18.751999999999999</v>
      </c>
      <c r="G55" s="46"/>
      <c r="H55" s="46"/>
      <c r="I55" s="46"/>
      <c r="J55" s="364"/>
      <c r="K55" s="364"/>
    </row>
    <row r="56" spans="1:11" ht="12.75" hidden="1" customHeight="1">
      <c r="A56" s="363" t="s">
        <v>172</v>
      </c>
      <c r="B56" s="46">
        <v>23.962469960629249</v>
      </c>
      <c r="C56" s="46">
        <v>19.961025381032353</v>
      </c>
      <c r="D56" s="46">
        <v>16.011364902506962</v>
      </c>
      <c r="E56" s="46" t="s">
        <v>30</v>
      </c>
      <c r="F56" s="56">
        <v>0</v>
      </c>
      <c r="G56" s="46"/>
      <c r="H56" s="46"/>
      <c r="I56" s="46"/>
      <c r="J56" s="364"/>
      <c r="K56" s="364"/>
    </row>
    <row r="57" spans="1:11">
      <c r="A57" s="388" t="s">
        <v>333</v>
      </c>
      <c r="B57" s="378">
        <v>56.736000000000004</v>
      </c>
      <c r="C57" s="378">
        <v>67.676999999999992</v>
      </c>
      <c r="D57" s="378">
        <v>80.88369999999999</v>
      </c>
      <c r="E57" s="378">
        <v>87.827051999999981</v>
      </c>
      <c r="F57" s="378">
        <v>72.495000000000005</v>
      </c>
      <c r="G57" s="378"/>
      <c r="H57" s="378"/>
      <c r="I57" s="378"/>
      <c r="J57" s="379"/>
      <c r="K57" s="379"/>
    </row>
    <row r="58" spans="1:11" ht="12.75" hidden="1" customHeight="1">
      <c r="A58" s="396" t="s">
        <v>172</v>
      </c>
      <c r="B58" s="397">
        <v>48.349325925042187</v>
      </c>
      <c r="C58" s="397">
        <v>53.611489590924919</v>
      </c>
      <c r="D58" s="397">
        <v>60.080742804085418</v>
      </c>
      <c r="E58" s="397" t="s">
        <v>30</v>
      </c>
      <c r="F58" s="57"/>
      <c r="G58" s="38"/>
      <c r="H58" s="38"/>
      <c r="I58" s="38"/>
      <c r="J58" s="395"/>
      <c r="K58" s="395"/>
    </row>
    <row r="59" spans="1:11" ht="27" hidden="1" customHeight="1">
      <c r="A59" s="398" t="s">
        <v>173</v>
      </c>
      <c r="B59" s="34">
        <v>25.594000000000001</v>
      </c>
      <c r="C59" s="34">
        <v>32.713999999999999</v>
      </c>
      <c r="D59" s="34">
        <v>32.35</v>
      </c>
      <c r="E59" s="34" t="s">
        <v>30</v>
      </c>
      <c r="F59" s="57"/>
      <c r="G59" s="38"/>
      <c r="H59" s="38"/>
      <c r="I59" s="38"/>
      <c r="J59" s="395"/>
      <c r="K59" s="395"/>
    </row>
    <row r="60" spans="1:11" ht="12.75" hidden="1" customHeight="1">
      <c r="A60" s="399" t="s">
        <v>172</v>
      </c>
      <c r="B60" s="35">
        <v>21.810713616143712</v>
      </c>
      <c r="C60" s="35">
        <v>25.914952945277097</v>
      </c>
      <c r="D60" s="35">
        <v>24.0297121634169</v>
      </c>
      <c r="E60" s="35" t="s">
        <v>30</v>
      </c>
      <c r="F60" s="57"/>
      <c r="G60" s="38"/>
      <c r="H60" s="38"/>
      <c r="I60" s="38"/>
      <c r="J60" s="395"/>
      <c r="K60" s="395"/>
    </row>
    <row r="61" spans="1:11" ht="26.4">
      <c r="A61" s="376" t="s">
        <v>334</v>
      </c>
      <c r="B61" s="46">
        <v>48.926699999999997</v>
      </c>
      <c r="C61" s="46">
        <v>59.352157187914599</v>
      </c>
      <c r="D61" s="46">
        <v>65.580787576629504</v>
      </c>
      <c r="E61" s="46">
        <v>58.117195002266499</v>
      </c>
      <c r="F61" s="54">
        <v>55.107205431606602</v>
      </c>
      <c r="G61" s="54"/>
      <c r="H61" s="54"/>
      <c r="I61" s="54"/>
      <c r="J61" s="400"/>
      <c r="K61" s="400"/>
    </row>
    <row r="62" spans="1:11">
      <c r="A62" s="401" t="s">
        <v>172</v>
      </c>
      <c r="B62" s="402">
        <v>41.694390946431916</v>
      </c>
      <c r="C62" s="402">
        <v>47.016823400547068</v>
      </c>
      <c r="D62" s="402">
        <v>48.713676937143553</v>
      </c>
      <c r="E62" s="402">
        <v>40.90483022245003</v>
      </c>
      <c r="F62" s="402">
        <v>43.629573524512971</v>
      </c>
      <c r="G62" s="402"/>
      <c r="H62" s="402"/>
      <c r="I62" s="402"/>
      <c r="J62" s="403"/>
      <c r="K62" s="403"/>
    </row>
    <row r="63" spans="1:11" ht="10.5" customHeight="1">
      <c r="A63" s="380"/>
      <c r="B63" s="37"/>
      <c r="C63" s="37"/>
      <c r="D63" s="37"/>
      <c r="E63" s="37"/>
      <c r="F63" s="53"/>
      <c r="G63" s="38"/>
      <c r="H63" s="38"/>
      <c r="I63" s="38"/>
      <c r="J63" s="395"/>
      <c r="K63" s="395"/>
    </row>
    <row r="64" spans="1:11" ht="26.4">
      <c r="A64" s="376" t="s">
        <v>335</v>
      </c>
      <c r="B64" s="46">
        <v>57.984999999999999</v>
      </c>
      <c r="C64" s="46">
        <v>66.304000000000002</v>
      </c>
      <c r="D64" s="46">
        <v>75.034000000000006</v>
      </c>
      <c r="E64" s="46">
        <v>78.888000000000005</v>
      </c>
      <c r="F64" s="54">
        <v>63.825000000000003</v>
      </c>
      <c r="G64" s="54"/>
      <c r="H64" s="54"/>
      <c r="I64" s="54"/>
      <c r="J64" s="400"/>
      <c r="K64" s="400"/>
    </row>
    <row r="65" spans="1:11">
      <c r="A65" s="401" t="s">
        <v>174</v>
      </c>
      <c r="B65" s="404">
        <v>1266.6426379195473</v>
      </c>
      <c r="C65" s="404">
        <v>1452.9644823112794</v>
      </c>
      <c r="D65" s="404">
        <v>1647.1802076701865</v>
      </c>
      <c r="E65" s="404">
        <v>1736.6189555807005</v>
      </c>
      <c r="F65" s="404">
        <v>1486.7606670564585</v>
      </c>
      <c r="G65" s="405"/>
      <c r="H65" s="405"/>
      <c r="I65" s="405"/>
      <c r="J65" s="406"/>
      <c r="K65" s="406"/>
    </row>
    <row r="66" spans="1:11">
      <c r="A66" s="39"/>
      <c r="B66" s="34"/>
      <c r="C66" s="34"/>
      <c r="D66" s="34"/>
      <c r="E66" s="34"/>
    </row>
    <row r="75" spans="1:11" ht="15">
      <c r="B75" s="40"/>
      <c r="C75" s="40"/>
      <c r="D75" s="40"/>
      <c r="E75" s="40"/>
      <c r="F75" s="40"/>
      <c r="G75" s="40"/>
      <c r="H75" s="40"/>
      <c r="I75" s="40"/>
      <c r="J75" s="40"/>
      <c r="K75" s="407"/>
    </row>
    <row r="76" spans="1:11" ht="15">
      <c r="B76" s="40"/>
      <c r="C76" s="40"/>
      <c r="D76" s="40"/>
      <c r="E76" s="40"/>
      <c r="F76" s="40"/>
      <c r="G76" s="41"/>
      <c r="H76" s="41"/>
      <c r="I76" s="41"/>
      <c r="J76" s="41"/>
      <c r="K76" s="407"/>
    </row>
    <row r="77" spans="1:11">
      <c r="F77" s="42"/>
      <c r="G77" s="42"/>
      <c r="H77" s="42"/>
      <c r="I77" s="42"/>
      <c r="J77" s="42"/>
      <c r="K77" s="407"/>
    </row>
  </sheetData>
  <mergeCells count="1">
    <mergeCell ref="A1:J1"/>
  </mergeCells>
  <pageMargins left="0.51181102362204722" right="0.39370078740157483" top="0.78740157480314965" bottom="0.98425196850393704" header="0.51181102362204722" footer="0.51181102362204722"/>
  <pageSetup paperSize="9" scale="69" orientation="portrait" horizontalDpi="300" r:id="rId1"/>
  <headerFooter>
    <oddHeader>&amp;L&amp;"Times New Roman,полужирный"&amp;12&amp;K8CBA97Макроекономічний та монетарний огляд&amp;R &amp;"Times New Roman,полужирный"&amp;12&amp;K8CBA97Травень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B10" zoomScaleNormal="100" workbookViewId="0">
      <selection activeCell="P12" sqref="P12"/>
    </sheetView>
  </sheetViews>
  <sheetFormatPr defaultColWidth="9.109375" defaultRowHeight="14.4"/>
  <cols>
    <col min="1" max="1" width="54.109375" style="268" customWidth="1"/>
    <col min="2" max="2" width="8.5546875" style="268" customWidth="1"/>
    <col min="3" max="4" width="7.6640625" style="268" customWidth="1"/>
    <col min="5" max="6" width="7.44140625" style="268" customWidth="1"/>
    <col min="7" max="7" width="8.44140625" style="268" customWidth="1"/>
    <col min="8" max="8" width="7.6640625" style="268" customWidth="1"/>
    <col min="9" max="9" width="7.44140625" style="268" customWidth="1"/>
    <col min="10" max="10" width="8" style="268" customWidth="1"/>
    <col min="11" max="11" width="9.109375" style="268" customWidth="1"/>
    <col min="12" max="12" width="8.5546875" style="268" customWidth="1"/>
    <col min="13" max="13" width="7.6640625" style="268" bestFit="1" customWidth="1"/>
    <col min="14" max="16384" width="9.109375" style="268"/>
  </cols>
  <sheetData>
    <row r="1" spans="1:14" ht="16.2" thickBot="1">
      <c r="A1" s="532" t="s">
        <v>18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4"/>
    </row>
    <row r="2" spans="1:14" ht="16.2" thickBot="1">
      <c r="A2" s="535" t="s">
        <v>19</v>
      </c>
      <c r="B2" s="537" t="s">
        <v>20</v>
      </c>
      <c r="C2" s="539" t="s">
        <v>220</v>
      </c>
      <c r="D2" s="537" t="s">
        <v>219</v>
      </c>
      <c r="E2" s="541" t="s">
        <v>222</v>
      </c>
      <c r="F2" s="542"/>
      <c r="G2" s="543"/>
      <c r="H2" s="539" t="s">
        <v>175</v>
      </c>
      <c r="I2" s="539" t="s">
        <v>246</v>
      </c>
      <c r="J2" s="544"/>
      <c r="K2" s="545"/>
      <c r="L2" s="542" t="s">
        <v>21</v>
      </c>
      <c r="M2" s="543"/>
    </row>
    <row r="3" spans="1:14" ht="40.200000000000003" thickBot="1">
      <c r="A3" s="536"/>
      <c r="B3" s="538"/>
      <c r="C3" s="540"/>
      <c r="D3" s="538"/>
      <c r="E3" s="269" t="s">
        <v>223</v>
      </c>
      <c r="F3" s="270" t="s">
        <v>221</v>
      </c>
      <c r="G3" s="271" t="s">
        <v>292</v>
      </c>
      <c r="H3" s="540"/>
      <c r="I3" s="272" t="s">
        <v>223</v>
      </c>
      <c r="J3" s="273" t="s">
        <v>221</v>
      </c>
      <c r="K3" s="274" t="s">
        <v>292</v>
      </c>
      <c r="L3" s="275" t="s">
        <v>22</v>
      </c>
      <c r="M3" s="276" t="s">
        <v>23</v>
      </c>
    </row>
    <row r="4" spans="1:14" ht="28.8">
      <c r="A4" s="277" t="s">
        <v>24</v>
      </c>
      <c r="B4" s="278" t="s">
        <v>25</v>
      </c>
      <c r="C4" s="279">
        <v>45633.599999999999</v>
      </c>
      <c r="D4" s="280">
        <v>45553</v>
      </c>
      <c r="E4" s="281">
        <v>43057.267</v>
      </c>
      <c r="F4" s="282">
        <v>43042.879999999997</v>
      </c>
      <c r="G4" s="279">
        <v>43023</v>
      </c>
      <c r="H4" s="283">
        <v>42929</v>
      </c>
      <c r="I4" s="284">
        <v>42911</v>
      </c>
      <c r="J4" s="285" t="s">
        <v>312</v>
      </c>
      <c r="K4" s="286" t="s">
        <v>313</v>
      </c>
      <c r="L4" s="287">
        <f>K4/J4*100-100</f>
        <v>-5.1520231482029999E-2</v>
      </c>
      <c r="M4" s="288">
        <f>K4/G4*100-100</f>
        <v>-0.34709341515004155</v>
      </c>
    </row>
    <row r="5" spans="1:14" ht="18" customHeight="1">
      <c r="A5" s="289" t="s">
        <v>224</v>
      </c>
      <c r="B5" s="290" t="s">
        <v>26</v>
      </c>
      <c r="C5" s="291">
        <v>10.358599999999999</v>
      </c>
      <c r="D5" s="292">
        <v>9.9577000000000009</v>
      </c>
      <c r="E5" s="293">
        <v>9.5655999999999999</v>
      </c>
      <c r="F5" s="294">
        <v>9.5340000000000007</v>
      </c>
      <c r="G5" s="291">
        <v>9.5341000000000005</v>
      </c>
      <c r="H5" s="295">
        <v>8.3927999999999994</v>
      </c>
      <c r="I5" s="293">
        <v>8.1</v>
      </c>
      <c r="J5" s="294">
        <v>8.1228999999999996</v>
      </c>
      <c r="K5" s="296">
        <v>8.1318999999999999</v>
      </c>
      <c r="L5" s="297">
        <f>K5/J5*100-100</f>
        <v>0.11079786775658818</v>
      </c>
      <c r="M5" s="296">
        <f>K5/G5*100-100</f>
        <v>-14.707208860825887</v>
      </c>
    </row>
    <row r="6" spans="1:14" ht="15.6">
      <c r="A6" s="298" t="s">
        <v>225</v>
      </c>
      <c r="B6" s="290" t="s">
        <v>27</v>
      </c>
      <c r="C6" s="291">
        <v>1.8</v>
      </c>
      <c r="D6" s="292">
        <v>1.8</v>
      </c>
      <c r="E6" s="293">
        <v>1.9</v>
      </c>
      <c r="F6" s="294">
        <v>1.9</v>
      </c>
      <c r="G6" s="291">
        <v>1.8</v>
      </c>
      <c r="H6" s="295">
        <v>1.9</v>
      </c>
      <c r="I6" s="299">
        <v>2</v>
      </c>
      <c r="J6" s="300">
        <v>2</v>
      </c>
      <c r="K6" s="301">
        <v>1.9</v>
      </c>
      <c r="L6" s="302" t="s">
        <v>314</v>
      </c>
      <c r="M6" s="303" t="s">
        <v>315</v>
      </c>
      <c r="N6" s="304"/>
    </row>
    <row r="7" spans="1:14">
      <c r="A7" s="298" t="s">
        <v>36</v>
      </c>
      <c r="B7" s="290" t="s">
        <v>25</v>
      </c>
      <c r="C7" s="305">
        <v>506.8</v>
      </c>
      <c r="D7" s="306">
        <v>487.7</v>
      </c>
      <c r="E7" s="307">
        <v>504.9</v>
      </c>
      <c r="F7" s="308">
        <v>515.70000000000005</v>
      </c>
      <c r="G7" s="305">
        <v>492.3</v>
      </c>
      <c r="H7" s="309">
        <v>512</v>
      </c>
      <c r="I7" s="307">
        <v>524</v>
      </c>
      <c r="J7" s="308">
        <v>523</v>
      </c>
      <c r="K7" s="310">
        <v>506.8</v>
      </c>
      <c r="L7" s="297">
        <f>K7/J7*100-100</f>
        <v>-3.0975143403441621</v>
      </c>
      <c r="M7" s="296">
        <f>K7/G7*100-100</f>
        <v>2.9453585212269076</v>
      </c>
    </row>
    <row r="8" spans="1:14" ht="26.4">
      <c r="A8" s="298" t="s">
        <v>247</v>
      </c>
      <c r="B8" s="290" t="s">
        <v>27</v>
      </c>
      <c r="C8" s="291">
        <v>7.5</v>
      </c>
      <c r="D8" s="292">
        <v>7.2</v>
      </c>
      <c r="E8" s="307" t="s">
        <v>30</v>
      </c>
      <c r="F8" s="308" t="s">
        <v>30</v>
      </c>
      <c r="G8" s="305" t="s">
        <v>30</v>
      </c>
      <c r="H8" s="295">
        <v>9.3000000000000007</v>
      </c>
      <c r="I8" s="307" t="s">
        <v>30</v>
      </c>
      <c r="J8" s="308" t="s">
        <v>30</v>
      </c>
      <c r="K8" s="310" t="s">
        <v>30</v>
      </c>
      <c r="L8" s="297" t="s">
        <v>30</v>
      </c>
      <c r="M8" s="296" t="s">
        <v>30</v>
      </c>
    </row>
    <row r="9" spans="1:14" ht="15.6">
      <c r="A9" s="298" t="s">
        <v>28</v>
      </c>
      <c r="B9" s="290" t="s">
        <v>29</v>
      </c>
      <c r="C9" s="305">
        <v>3377</v>
      </c>
      <c r="D9" s="306">
        <v>3619</v>
      </c>
      <c r="E9" s="307">
        <v>3167</v>
      </c>
      <c r="F9" s="308">
        <v>3209</v>
      </c>
      <c r="G9" s="305">
        <v>3415</v>
      </c>
      <c r="H9" s="309">
        <v>4012</v>
      </c>
      <c r="I9" s="311" t="s">
        <v>248</v>
      </c>
      <c r="J9" s="312" t="s">
        <v>249</v>
      </c>
      <c r="K9" s="313" t="s">
        <v>316</v>
      </c>
      <c r="L9" s="297">
        <v>6.3</v>
      </c>
      <c r="M9" s="296">
        <v>13.1</v>
      </c>
    </row>
    <row r="10" spans="1:14" ht="26.4">
      <c r="A10" s="298" t="s">
        <v>250</v>
      </c>
      <c r="B10" s="290" t="s">
        <v>29</v>
      </c>
      <c r="C10" s="305">
        <v>3025</v>
      </c>
      <c r="D10" s="306">
        <v>3265</v>
      </c>
      <c r="E10" s="307">
        <v>3167</v>
      </c>
      <c r="F10" s="308">
        <f>(E9+F9)/2</f>
        <v>3188</v>
      </c>
      <c r="G10" s="305">
        <f>(E9+F9+G9)/3</f>
        <v>3263.6666666666665</v>
      </c>
      <c r="H10" s="309">
        <v>3480</v>
      </c>
      <c r="I10" s="307">
        <v>3455</v>
      </c>
      <c r="J10" s="308">
        <v>3536</v>
      </c>
      <c r="K10" s="310">
        <v>3643</v>
      </c>
      <c r="L10" s="297" t="s">
        <v>30</v>
      </c>
      <c r="M10" s="314" t="s">
        <v>30</v>
      </c>
    </row>
    <row r="11" spans="1:14" s="316" customFormat="1" ht="26.4">
      <c r="A11" s="298" t="s">
        <v>251</v>
      </c>
      <c r="B11" s="290" t="s">
        <v>27</v>
      </c>
      <c r="C11" s="291">
        <v>14.4</v>
      </c>
      <c r="D11" s="292">
        <v>8.1999999999999993</v>
      </c>
      <c r="E11" s="293">
        <v>4.5999999999999996</v>
      </c>
      <c r="F11" s="294">
        <v>3.6</v>
      </c>
      <c r="G11" s="291">
        <v>2.4</v>
      </c>
      <c r="H11" s="295">
        <f>93.5-100</f>
        <v>-6.5</v>
      </c>
      <c r="I11" s="293">
        <f>82.7-100</f>
        <v>-17.299999999999997</v>
      </c>
      <c r="J11" s="294">
        <f>81.8-100</f>
        <v>-18.200000000000003</v>
      </c>
      <c r="K11" s="296">
        <v>-24.6</v>
      </c>
      <c r="L11" s="297">
        <v>-4.0999999999999996</v>
      </c>
      <c r="M11" s="303" t="s">
        <v>30</v>
      </c>
      <c r="N11" s="315"/>
    </row>
    <row r="12" spans="1:14" ht="26.4">
      <c r="A12" s="298" t="s">
        <v>31</v>
      </c>
      <c r="B12" s="290" t="s">
        <v>27</v>
      </c>
      <c r="C12" s="291">
        <v>33.58010068107788</v>
      </c>
      <c r="D12" s="292">
        <v>33.65570599613153</v>
      </c>
      <c r="E12" s="293">
        <f>E19/E9*100</f>
        <v>38.459109567413954</v>
      </c>
      <c r="F12" s="294">
        <f>F19/F9*100</f>
        <v>37.955749454658772</v>
      </c>
      <c r="G12" s="291">
        <v>35.700000000000003</v>
      </c>
      <c r="H12" s="295">
        <v>30.4</v>
      </c>
      <c r="I12" s="293">
        <v>35.299999999999997</v>
      </c>
      <c r="J12" s="294">
        <v>33.5</v>
      </c>
      <c r="K12" s="296">
        <v>31.5</v>
      </c>
      <c r="L12" s="317" t="s">
        <v>317</v>
      </c>
      <c r="M12" s="318" t="s">
        <v>318</v>
      </c>
    </row>
    <row r="13" spans="1:14" ht="26.4">
      <c r="A13" s="298" t="s">
        <v>32</v>
      </c>
      <c r="B13" s="290" t="s">
        <v>242</v>
      </c>
      <c r="C13" s="291">
        <v>893.702</v>
      </c>
      <c r="D13" s="292">
        <v>808.16700000000003</v>
      </c>
      <c r="E13" s="293">
        <v>748.2</v>
      </c>
      <c r="F13" s="294">
        <v>930.2</v>
      </c>
      <c r="G13" s="291">
        <v>1046.9000000000001</v>
      </c>
      <c r="H13" s="295">
        <v>2436.8000000000002</v>
      </c>
      <c r="I13" s="319" t="s">
        <v>33</v>
      </c>
      <c r="J13" s="320" t="s">
        <v>252</v>
      </c>
      <c r="K13" s="321" t="s">
        <v>319</v>
      </c>
      <c r="L13" s="297">
        <v>7.5</v>
      </c>
      <c r="M13" s="296" t="s">
        <v>30</v>
      </c>
    </row>
    <row r="14" spans="1:14" ht="15.6">
      <c r="A14" s="298" t="s">
        <v>34</v>
      </c>
      <c r="B14" s="290" t="s">
        <v>242</v>
      </c>
      <c r="C14" s="291">
        <v>2.581</v>
      </c>
      <c r="D14" s="292">
        <v>0.503</v>
      </c>
      <c r="E14" s="293">
        <v>0.219</v>
      </c>
      <c r="F14" s="294">
        <v>6.3E-2</v>
      </c>
      <c r="G14" s="291">
        <v>0.1</v>
      </c>
      <c r="H14" s="295">
        <v>463.7</v>
      </c>
      <c r="I14" s="319" t="s">
        <v>35</v>
      </c>
      <c r="J14" s="320" t="s">
        <v>253</v>
      </c>
      <c r="K14" s="321" t="s">
        <v>320</v>
      </c>
      <c r="L14" s="297">
        <v>-34</v>
      </c>
      <c r="M14" s="296" t="s">
        <v>30</v>
      </c>
    </row>
    <row r="15" spans="1:14" ht="28.8">
      <c r="A15" s="298" t="s">
        <v>254</v>
      </c>
      <c r="B15" s="290" t="s">
        <v>243</v>
      </c>
      <c r="C15" s="291">
        <v>292.39999999999998</v>
      </c>
      <c r="D15" s="322">
        <v>272.5</v>
      </c>
      <c r="E15" s="293">
        <v>12.3</v>
      </c>
      <c r="F15" s="294">
        <v>7.8</v>
      </c>
      <c r="G15" s="291">
        <v>5</v>
      </c>
      <c r="H15" s="323">
        <v>348.8</v>
      </c>
      <c r="I15" s="299">
        <v>63.4</v>
      </c>
      <c r="J15" s="300">
        <v>37.299999999999997</v>
      </c>
      <c r="K15" s="301">
        <v>27</v>
      </c>
      <c r="L15" s="297">
        <f>J15/I15*100-100</f>
        <v>-41.16719242902208</v>
      </c>
      <c r="M15" s="301">
        <f>J15/F15*100-100</f>
        <v>378.20512820512818</v>
      </c>
    </row>
    <row r="16" spans="1:14" ht="18.75" customHeight="1">
      <c r="A16" s="298" t="s">
        <v>226</v>
      </c>
      <c r="B16" s="324" t="s">
        <v>29</v>
      </c>
      <c r="C16" s="325">
        <v>142.5</v>
      </c>
      <c r="D16" s="322">
        <v>124</v>
      </c>
      <c r="E16" s="299">
        <v>203</v>
      </c>
      <c r="F16" s="300">
        <v>135.4</v>
      </c>
      <c r="G16" s="325">
        <v>88.4</v>
      </c>
      <c r="H16" s="323">
        <v>144.6</v>
      </c>
      <c r="I16" s="299">
        <v>354.2</v>
      </c>
      <c r="J16" s="300">
        <v>326.39999999999998</v>
      </c>
      <c r="K16" s="301">
        <v>273.89999999999998</v>
      </c>
      <c r="L16" s="297">
        <f>J16/I16*100-100</f>
        <v>-7.8486730660643644</v>
      </c>
      <c r="M16" s="301">
        <f>J16/F16*100-100</f>
        <v>141.06351550960116</v>
      </c>
    </row>
    <row r="17" spans="1:16" ht="26.4">
      <c r="A17" s="298" t="s">
        <v>37</v>
      </c>
      <c r="B17" s="290" t="s">
        <v>29</v>
      </c>
      <c r="C17" s="326">
        <v>966.8</v>
      </c>
      <c r="D17" s="327">
        <v>1124.9000000000001</v>
      </c>
      <c r="E17" s="307">
        <v>1154</v>
      </c>
      <c r="F17" s="308">
        <v>1128</v>
      </c>
      <c r="G17" s="305">
        <v>1252</v>
      </c>
      <c r="H17" s="328">
        <v>1178.5999999999999</v>
      </c>
      <c r="I17" s="329">
        <v>1252</v>
      </c>
      <c r="J17" s="330">
        <v>1206</v>
      </c>
      <c r="K17" s="331">
        <v>1288</v>
      </c>
      <c r="L17" s="297">
        <f>J17/I17*100-100</f>
        <v>-3.674121405750796</v>
      </c>
      <c r="M17" s="301">
        <f>J17/F17*100-100</f>
        <v>6.9148936170212636</v>
      </c>
    </row>
    <row r="18" spans="1:16" ht="15.6">
      <c r="A18" s="298" t="s">
        <v>227</v>
      </c>
      <c r="B18" s="290" t="s">
        <v>29</v>
      </c>
      <c r="C18" s="326">
        <v>1095</v>
      </c>
      <c r="D18" s="332">
        <v>1176</v>
      </c>
      <c r="E18" s="307">
        <v>1176</v>
      </c>
      <c r="F18" s="308">
        <v>1176</v>
      </c>
      <c r="G18" s="305">
        <v>1176</v>
      </c>
      <c r="H18" s="309">
        <v>1176</v>
      </c>
      <c r="I18" s="307">
        <v>1176</v>
      </c>
      <c r="J18" s="308">
        <v>1176</v>
      </c>
      <c r="K18" s="310">
        <v>1176</v>
      </c>
      <c r="L18" s="297">
        <v>0</v>
      </c>
      <c r="M18" s="296">
        <v>0</v>
      </c>
    </row>
    <row r="19" spans="1:16" ht="15" thickBot="1">
      <c r="A19" s="333" t="s">
        <v>38</v>
      </c>
      <c r="B19" s="334" t="s">
        <v>29</v>
      </c>
      <c r="C19" s="335">
        <v>1134</v>
      </c>
      <c r="D19" s="336">
        <v>1218</v>
      </c>
      <c r="E19" s="337">
        <v>1218</v>
      </c>
      <c r="F19" s="338">
        <v>1218</v>
      </c>
      <c r="G19" s="339">
        <v>1218</v>
      </c>
      <c r="H19" s="340">
        <v>1218</v>
      </c>
      <c r="I19" s="337">
        <v>1218</v>
      </c>
      <c r="J19" s="338">
        <v>1218</v>
      </c>
      <c r="K19" s="341">
        <v>1218</v>
      </c>
      <c r="L19" s="342">
        <v>0</v>
      </c>
      <c r="M19" s="343">
        <v>0</v>
      </c>
    </row>
    <row r="20" spans="1:16" ht="3" customHeight="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</row>
    <row r="21" spans="1:16">
      <c r="A21" s="546" t="s">
        <v>39</v>
      </c>
      <c r="B21" s="531"/>
      <c r="C21" s="531"/>
      <c r="D21" s="531"/>
      <c r="E21" s="531"/>
      <c r="F21" s="531"/>
      <c r="G21" s="531"/>
      <c r="H21" s="531"/>
      <c r="I21" s="531"/>
      <c r="J21" s="531"/>
      <c r="K21" s="346"/>
      <c r="L21" s="345"/>
      <c r="M21" s="345"/>
    </row>
    <row r="22" spans="1:16" ht="4.5" customHeight="1">
      <c r="A22" s="345"/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</row>
    <row r="23" spans="1:16" ht="16.2">
      <c r="A23" s="547" t="s">
        <v>228</v>
      </c>
      <c r="B23" s="547"/>
      <c r="C23" s="547"/>
      <c r="D23" s="547"/>
      <c r="E23" s="547"/>
      <c r="F23" s="547"/>
      <c r="G23" s="547"/>
      <c r="H23" s="547"/>
      <c r="I23" s="547"/>
      <c r="J23" s="547"/>
      <c r="K23" s="347"/>
      <c r="L23" s="348"/>
      <c r="M23" s="348"/>
    </row>
    <row r="24" spans="1:16" ht="16.2">
      <c r="A24" s="548" t="s">
        <v>229</v>
      </c>
      <c r="B24" s="548"/>
      <c r="C24" s="548"/>
      <c r="D24" s="548"/>
      <c r="E24" s="548"/>
      <c r="F24" s="548"/>
      <c r="G24" s="349"/>
      <c r="H24" s="350"/>
      <c r="I24" s="350"/>
      <c r="J24" s="350"/>
      <c r="K24" s="350"/>
      <c r="L24" s="350"/>
      <c r="M24" s="350"/>
      <c r="O24" s="351"/>
      <c r="P24" s="351"/>
    </row>
    <row r="25" spans="1:16" ht="16.2">
      <c r="A25" s="548" t="s">
        <v>255</v>
      </c>
      <c r="B25" s="548"/>
      <c r="C25" s="548"/>
      <c r="D25" s="548"/>
      <c r="E25" s="548"/>
      <c r="F25" s="548"/>
      <c r="G25" s="548"/>
      <c r="H25" s="549"/>
      <c r="I25" s="549"/>
      <c r="J25" s="549"/>
      <c r="K25" s="549"/>
      <c r="L25" s="549"/>
      <c r="M25" s="549"/>
      <c r="O25" s="351"/>
      <c r="P25" s="351"/>
    </row>
    <row r="26" spans="1:16" ht="16.2">
      <c r="A26" s="550" t="s">
        <v>230</v>
      </c>
      <c r="B26" s="548"/>
      <c r="C26" s="548"/>
      <c r="D26" s="548"/>
      <c r="E26" s="548"/>
      <c r="F26" s="349"/>
      <c r="G26" s="349"/>
      <c r="H26" s="350"/>
      <c r="I26" s="350"/>
      <c r="J26" s="350"/>
      <c r="K26" s="350"/>
      <c r="L26" s="350"/>
      <c r="M26" s="350"/>
      <c r="O26" s="351"/>
      <c r="P26" s="351"/>
    </row>
    <row r="27" spans="1:16" ht="16.2">
      <c r="A27" s="530" t="s">
        <v>256</v>
      </c>
      <c r="B27" s="531"/>
      <c r="C27" s="531"/>
      <c r="D27" s="531"/>
      <c r="E27" s="345"/>
      <c r="F27" s="345"/>
      <c r="G27" s="345"/>
      <c r="H27" s="345"/>
      <c r="I27" s="345"/>
      <c r="J27" s="345"/>
      <c r="K27" s="345"/>
      <c r="L27" s="345"/>
      <c r="M27" s="345"/>
    </row>
    <row r="28" spans="1:16" ht="16.2">
      <c r="A28" s="352" t="s">
        <v>257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</row>
    <row r="29" spans="1:16" ht="16.2">
      <c r="A29" s="353" t="s">
        <v>321</v>
      </c>
    </row>
  </sheetData>
  <mergeCells count="15">
    <mergeCell ref="A27:D27"/>
    <mergeCell ref="A1:M1"/>
    <mergeCell ref="A2:A3"/>
    <mergeCell ref="B2:B3"/>
    <mergeCell ref="C2:C3"/>
    <mergeCell ref="D2:D3"/>
    <mergeCell ref="E2:G2"/>
    <mergeCell ref="H2:H3"/>
    <mergeCell ref="I2:K2"/>
    <mergeCell ref="L2:M2"/>
    <mergeCell ref="A21:J21"/>
    <mergeCell ref="A23:J23"/>
    <mergeCell ref="A24:F24"/>
    <mergeCell ref="A25:M25"/>
    <mergeCell ref="A26:E26"/>
  </mergeCells>
  <pageMargins left="0.70866141732283472" right="0.70866141732283472" top="0.78740157480314965" bottom="0.94488188976377963" header="0.51181102362204722" footer="0.47244094488188981"/>
  <pageSetup paperSize="9" scale="89" orientation="landscape" horizontalDpi="4294967294" r:id="rId1"/>
  <headerFooter>
    <oddHeader>&amp;L&amp;"Times New Roman,полужирный"&amp;12&amp;K8CBA97Макроекономічний та монетарний огляд  &amp;R&amp;"Times New Roman,полужирный"&amp;12&amp;K8CBA97Травень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68"/>
  <sheetViews>
    <sheetView showGridLines="0" zoomScaleNormal="100" zoomScaleSheetLayoutView="100" workbookViewId="0">
      <selection activeCell="U41" sqref="U41"/>
    </sheetView>
  </sheetViews>
  <sheetFormatPr defaultColWidth="9.109375" defaultRowHeight="10.199999999999999"/>
  <cols>
    <col min="1" max="1" width="1.44140625" style="116" customWidth="1"/>
    <col min="2" max="2" width="41" style="116" customWidth="1"/>
    <col min="3" max="5" width="6.33203125" style="116" customWidth="1"/>
    <col min="6" max="10" width="6.44140625" style="116" customWidth="1"/>
    <col min="11" max="11" width="5.109375" style="118" customWidth="1"/>
    <col min="12" max="12" width="6.6640625" style="118" customWidth="1"/>
    <col min="13" max="13" width="7.33203125" style="118" customWidth="1"/>
    <col min="14" max="14" width="9.33203125" style="118" customWidth="1"/>
    <col min="15" max="15" width="6.6640625" style="118" bestFit="1" customWidth="1"/>
    <col min="16" max="16" width="5.6640625" style="118" customWidth="1"/>
    <col min="17" max="17" width="9.44140625" style="118" customWidth="1"/>
    <col min="18" max="18" width="6.6640625" style="118" bestFit="1" customWidth="1"/>
    <col min="19" max="19" width="6.44140625" style="118" bestFit="1" customWidth="1"/>
    <col min="20" max="24" width="9.109375" style="118"/>
    <col min="25" max="26" width="9.109375" style="117"/>
    <col min="27" max="27" width="13.109375" style="117" customWidth="1"/>
    <col min="28" max="65" width="9.109375" style="117"/>
    <col min="66" max="16384" width="9.109375" style="116"/>
  </cols>
  <sheetData>
    <row r="1" spans="1:65" ht="3" customHeight="1"/>
    <row r="2" spans="1:65" ht="21.75" customHeight="1">
      <c r="A2" s="169"/>
      <c r="B2" s="556" t="s">
        <v>293</v>
      </c>
      <c r="C2" s="557"/>
      <c r="D2" s="557"/>
      <c r="E2" s="557"/>
      <c r="F2" s="557"/>
      <c r="G2" s="557"/>
      <c r="H2" s="557"/>
      <c r="I2" s="557"/>
      <c r="J2" s="558"/>
      <c r="K2" s="174"/>
      <c r="L2" s="174"/>
      <c r="M2" s="174"/>
      <c r="N2" s="174"/>
      <c r="O2" s="174"/>
      <c r="P2" s="174"/>
      <c r="Q2" s="174"/>
      <c r="R2" s="174"/>
      <c r="S2" s="174"/>
    </row>
    <row r="3" spans="1:65" s="172" customFormat="1" ht="2.25" customHeight="1">
      <c r="B3" s="204"/>
      <c r="J3" s="20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</row>
    <row r="4" spans="1:65" s="125" customFormat="1" ht="11.25" customHeight="1">
      <c r="A4" s="169"/>
      <c r="B4" s="562" t="s">
        <v>99</v>
      </c>
      <c r="C4" s="575">
        <v>2013</v>
      </c>
      <c r="D4" s="577">
        <v>2014</v>
      </c>
      <c r="E4" s="579" t="s">
        <v>300</v>
      </c>
      <c r="F4" s="580"/>
      <c r="G4" s="580"/>
      <c r="H4" s="580"/>
      <c r="I4" s="580"/>
      <c r="J4" s="581"/>
      <c r="K4" s="126"/>
      <c r="L4" s="551"/>
      <c r="M4" s="551"/>
      <c r="N4" s="551"/>
      <c r="O4" s="551"/>
      <c r="P4" s="551"/>
      <c r="Q4" s="551"/>
      <c r="R4" s="551"/>
      <c r="S4" s="551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</row>
    <row r="5" spans="1:65" s="125" customFormat="1" ht="11.25" customHeight="1">
      <c r="A5" s="169"/>
      <c r="B5" s="563"/>
      <c r="C5" s="576"/>
      <c r="D5" s="578"/>
      <c r="E5" s="171">
        <v>2014</v>
      </c>
      <c r="F5" s="170">
        <v>2015</v>
      </c>
      <c r="G5" s="170">
        <v>2014</v>
      </c>
      <c r="H5" s="170">
        <v>2015</v>
      </c>
      <c r="I5" s="170">
        <v>2014</v>
      </c>
      <c r="J5" s="202">
        <v>2015</v>
      </c>
      <c r="K5" s="126"/>
      <c r="L5" s="551"/>
      <c r="M5" s="551"/>
      <c r="N5" s="551"/>
      <c r="O5" s="551"/>
      <c r="P5" s="551"/>
      <c r="Q5" s="551"/>
      <c r="R5" s="551"/>
      <c r="S5" s="551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</row>
    <row r="6" spans="1:65" s="125" customFormat="1" ht="12" customHeight="1">
      <c r="A6" s="169"/>
      <c r="B6" s="564"/>
      <c r="C6" s="552" t="s">
        <v>289</v>
      </c>
      <c r="D6" s="553"/>
      <c r="E6" s="552" t="s">
        <v>289</v>
      </c>
      <c r="F6" s="553"/>
      <c r="G6" s="168" t="s">
        <v>288</v>
      </c>
      <c r="H6" s="167"/>
      <c r="I6" s="554" t="s">
        <v>44</v>
      </c>
      <c r="J6" s="555"/>
      <c r="K6" s="166"/>
      <c r="L6" s="551"/>
      <c r="M6" s="551"/>
      <c r="N6" s="551"/>
      <c r="O6" s="551"/>
      <c r="P6" s="551"/>
      <c r="Q6" s="551"/>
      <c r="R6" s="551"/>
      <c r="S6" s="551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</row>
    <row r="7" spans="1:65" s="125" customFormat="1" ht="13.2">
      <c r="A7" s="116"/>
      <c r="B7" s="201" t="s">
        <v>287</v>
      </c>
      <c r="C7" s="151">
        <v>442.78868929069</v>
      </c>
      <c r="D7" s="152">
        <v>456.06732354627997</v>
      </c>
      <c r="E7" s="151">
        <v>112.20810401186999</v>
      </c>
      <c r="F7" s="152">
        <v>140.26472225005</v>
      </c>
      <c r="G7" s="161">
        <f>G8+G14+G15</f>
        <v>100</v>
      </c>
      <c r="H7" s="165">
        <f>H8+H14+H15</f>
        <v>100.00000000000001</v>
      </c>
      <c r="I7" s="151">
        <v>4.9698244407082655</v>
      </c>
      <c r="J7" s="200">
        <f t="shared" ref="J7:J15" si="0">F7/E7*100-100</f>
        <v>25.004092605657107</v>
      </c>
      <c r="K7" s="162"/>
      <c r="L7" s="146"/>
      <c r="M7" s="146"/>
      <c r="N7" s="146"/>
      <c r="O7" s="146"/>
      <c r="P7" s="146"/>
      <c r="Q7" s="146"/>
      <c r="R7" s="146"/>
      <c r="S7" s="146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</row>
    <row r="8" spans="1:65" s="125" customFormat="1" ht="13.2">
      <c r="A8" s="116"/>
      <c r="B8" s="199" t="s">
        <v>299</v>
      </c>
      <c r="C8" s="153">
        <v>353.96812170214997</v>
      </c>
      <c r="D8" s="154">
        <v>367.51193112837001</v>
      </c>
      <c r="E8" s="153">
        <v>83.519729901230008</v>
      </c>
      <c r="F8" s="154">
        <v>112.63112757857002</v>
      </c>
      <c r="G8" s="133">
        <f t="shared" ref="G8:H11" si="1">E8/E$7*100</f>
        <v>74.432885785499806</v>
      </c>
      <c r="H8" s="154">
        <f t="shared" si="1"/>
        <v>80.298970241271675</v>
      </c>
      <c r="I8" s="153">
        <v>-4.7048993006658577</v>
      </c>
      <c r="J8" s="198">
        <f t="shared" si="0"/>
        <v>34.85571338864122</v>
      </c>
      <c r="K8" s="162"/>
      <c r="L8" s="133"/>
      <c r="M8" s="133"/>
      <c r="N8" s="133"/>
      <c r="O8" s="133"/>
      <c r="P8" s="133"/>
      <c r="Q8" s="133"/>
      <c r="R8" s="133"/>
      <c r="S8" s="133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</row>
    <row r="9" spans="1:65" s="125" customFormat="1" ht="13.2">
      <c r="A9" s="116"/>
      <c r="B9" s="197" t="s">
        <v>286</v>
      </c>
      <c r="C9" s="153">
        <v>72.151072383040002</v>
      </c>
      <c r="D9" s="154">
        <v>75.202945342389995</v>
      </c>
      <c r="E9" s="153">
        <v>16.176295437130001</v>
      </c>
      <c r="F9" s="154">
        <v>20.496903819290001</v>
      </c>
      <c r="G9" s="133">
        <f t="shared" si="1"/>
        <v>14.416334345528897</v>
      </c>
      <c r="H9" s="154">
        <f t="shared" si="1"/>
        <v>14.613014228018189</v>
      </c>
      <c r="I9" s="153">
        <v>1.2885206356516505</v>
      </c>
      <c r="J9" s="198">
        <f t="shared" si="0"/>
        <v>26.709504651125243</v>
      </c>
      <c r="K9" s="164"/>
      <c r="L9" s="133"/>
      <c r="M9" s="133"/>
      <c r="N9" s="133"/>
      <c r="O9" s="133"/>
      <c r="P9" s="133"/>
      <c r="Q9" s="133"/>
      <c r="R9" s="133"/>
      <c r="S9" s="133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</row>
    <row r="10" spans="1:65" s="125" customFormat="1" ht="13.2">
      <c r="A10" s="116"/>
      <c r="B10" s="197" t="s">
        <v>285</v>
      </c>
      <c r="C10" s="153">
        <v>54.993846384390011</v>
      </c>
      <c r="D10" s="154">
        <v>40.201485679200005</v>
      </c>
      <c r="E10" s="153">
        <v>15.584270555239996</v>
      </c>
      <c r="F10" s="154">
        <v>16.59889341121</v>
      </c>
      <c r="G10" s="133">
        <f t="shared" si="1"/>
        <v>13.888721044240624</v>
      </c>
      <c r="H10" s="154">
        <f t="shared" si="1"/>
        <v>11.833975888548185</v>
      </c>
      <c r="I10" s="153">
        <v>-16.44300085218039</v>
      </c>
      <c r="J10" s="198">
        <f t="shared" si="0"/>
        <v>6.5105572466389816</v>
      </c>
      <c r="K10" s="163"/>
      <c r="L10" s="133"/>
      <c r="M10" s="133"/>
      <c r="N10" s="133"/>
      <c r="O10" s="133"/>
      <c r="P10" s="133"/>
      <c r="Q10" s="133"/>
      <c r="R10" s="133"/>
      <c r="S10" s="133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</row>
    <row r="11" spans="1:65" s="125" customFormat="1" ht="13.2">
      <c r="A11" s="116"/>
      <c r="B11" s="197" t="s">
        <v>284</v>
      </c>
      <c r="C11" s="153">
        <v>128.26930791498</v>
      </c>
      <c r="D11" s="154">
        <v>139.02425885480002</v>
      </c>
      <c r="E11" s="153">
        <v>27.658853579939997</v>
      </c>
      <c r="F11" s="154">
        <v>42.987021759769995</v>
      </c>
      <c r="G11" s="133">
        <f t="shared" si="1"/>
        <v>24.649604254086753</v>
      </c>
      <c r="H11" s="154">
        <f t="shared" si="1"/>
        <v>30.647065826813535</v>
      </c>
      <c r="I11" s="153">
        <v>-5.7040457578600012</v>
      </c>
      <c r="J11" s="198">
        <f t="shared" si="0"/>
        <v>55.418667789423438</v>
      </c>
      <c r="K11" s="163"/>
      <c r="L11" s="133"/>
      <c r="M11" s="133"/>
      <c r="N11" s="133"/>
      <c r="O11" s="133"/>
      <c r="P11" s="133"/>
      <c r="Q11" s="133"/>
      <c r="R11" s="133"/>
      <c r="S11" s="133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</row>
    <row r="12" spans="1:65" s="125" customFormat="1" ht="13.2">
      <c r="A12" s="116"/>
      <c r="B12" s="197" t="s">
        <v>283</v>
      </c>
      <c r="C12" s="153">
        <v>-53.447576662279999</v>
      </c>
      <c r="D12" s="154">
        <v>-50.216250269029999</v>
      </c>
      <c r="E12" s="153">
        <v>-8.9349838600100018</v>
      </c>
      <c r="F12" s="154">
        <v>-12.037425645040001</v>
      </c>
      <c r="G12" s="133" t="s">
        <v>30</v>
      </c>
      <c r="H12" s="154" t="s">
        <v>30</v>
      </c>
      <c r="I12" s="153">
        <v>-34.725201842083791</v>
      </c>
      <c r="J12" s="198">
        <f t="shared" si="0"/>
        <v>34.722410623655293</v>
      </c>
      <c r="K12" s="163"/>
      <c r="L12" s="133"/>
      <c r="M12" s="133"/>
      <c r="N12" s="133"/>
      <c r="O12" s="133"/>
      <c r="P12" s="133"/>
      <c r="Q12" s="133"/>
      <c r="R12" s="133"/>
      <c r="S12" s="133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</row>
    <row r="13" spans="1:65" s="125" customFormat="1" ht="13.2">
      <c r="A13" s="116"/>
      <c r="B13" s="197" t="s">
        <v>282</v>
      </c>
      <c r="C13" s="153">
        <v>36.668186774410003</v>
      </c>
      <c r="D13" s="154">
        <v>45.099574891519993</v>
      </c>
      <c r="E13" s="153">
        <v>7.8989136939399991</v>
      </c>
      <c r="F13" s="154">
        <v>12.518040393399998</v>
      </c>
      <c r="G13" s="133">
        <f t="shared" ref="G13:H15" si="2">E13/E$7*100</f>
        <v>7.0395215777858695</v>
      </c>
      <c r="H13" s="154">
        <f t="shared" si="2"/>
        <v>8.9245821704791037</v>
      </c>
      <c r="I13" s="153">
        <v>-14.998334606620006</v>
      </c>
      <c r="J13" s="198">
        <f t="shared" si="0"/>
        <v>58.47799936089649</v>
      </c>
      <c r="K13" s="163"/>
      <c r="L13" s="133"/>
      <c r="M13" s="133"/>
      <c r="N13" s="133"/>
      <c r="O13" s="133"/>
      <c r="P13" s="133"/>
      <c r="Q13" s="133"/>
      <c r="R13" s="133"/>
      <c r="S13" s="133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</row>
    <row r="14" spans="1:65" s="125" customFormat="1" ht="13.2">
      <c r="A14" s="116"/>
      <c r="B14" s="199" t="s">
        <v>281</v>
      </c>
      <c r="C14" s="153">
        <v>84.981018896669994</v>
      </c>
      <c r="D14" s="154">
        <v>80.612762657990004</v>
      </c>
      <c r="E14" s="153">
        <v>28.047164289550004</v>
      </c>
      <c r="F14" s="154">
        <v>26.751986073849999</v>
      </c>
      <c r="G14" s="133">
        <f t="shared" si="2"/>
        <v>24.995667235035913</v>
      </c>
      <c r="H14" s="154">
        <f t="shared" si="2"/>
        <v>19.072497806083568</v>
      </c>
      <c r="I14" s="153">
        <v>51.535711794142657</v>
      </c>
      <c r="J14" s="198">
        <f t="shared" si="0"/>
        <v>-4.6178579849606081</v>
      </c>
      <c r="K14" s="162"/>
      <c r="L14" s="133"/>
      <c r="M14" s="133"/>
      <c r="N14" s="133"/>
      <c r="O14" s="133"/>
      <c r="P14" s="133"/>
      <c r="Q14" s="133"/>
      <c r="R14" s="133"/>
      <c r="S14" s="133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</row>
    <row r="15" spans="1:65" s="125" customFormat="1" ht="13.2">
      <c r="A15" s="116"/>
      <c r="B15" s="199" t="s">
        <v>280</v>
      </c>
      <c r="C15" s="153">
        <f>C7-C8-C14</f>
        <v>3.8395486918700357</v>
      </c>
      <c r="D15" s="154">
        <f>D7-D8-D14</f>
        <v>7.9426297599199529</v>
      </c>
      <c r="E15" s="153">
        <f>E7-E8-E14</f>
        <v>0.64120982108997993</v>
      </c>
      <c r="F15" s="154">
        <f>F7-F8-F14</f>
        <v>0.88160859762998456</v>
      </c>
      <c r="G15" s="133">
        <f t="shared" si="2"/>
        <v>0.57144697946429013</v>
      </c>
      <c r="H15" s="154">
        <f t="shared" si="2"/>
        <v>0.62853195264475725</v>
      </c>
      <c r="I15" s="153">
        <v>-13.781994323475885</v>
      </c>
      <c r="J15" s="198">
        <f t="shared" si="0"/>
        <v>37.491437066786574</v>
      </c>
      <c r="K15" s="133"/>
      <c r="L15" s="133"/>
      <c r="M15" s="133"/>
      <c r="N15" s="133"/>
      <c r="O15" s="133"/>
      <c r="P15" s="133"/>
      <c r="Q15" s="133"/>
      <c r="R15" s="133"/>
      <c r="S15" s="133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</row>
    <row r="16" spans="1:65" s="125" customFormat="1" ht="3.75" customHeight="1">
      <c r="A16" s="116"/>
      <c r="B16" s="199"/>
      <c r="C16" s="153"/>
      <c r="D16" s="154"/>
      <c r="E16" s="153"/>
      <c r="F16" s="154"/>
      <c r="G16" s="133"/>
      <c r="H16" s="154"/>
      <c r="I16" s="153"/>
      <c r="J16" s="198"/>
      <c r="K16" s="133"/>
      <c r="L16" s="133"/>
      <c r="M16" s="133"/>
      <c r="N16" s="133"/>
      <c r="O16" s="133"/>
      <c r="P16" s="133"/>
      <c r="Q16" s="133"/>
      <c r="R16" s="133"/>
      <c r="S16" s="133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</row>
    <row r="17" spans="1:65" s="125" customFormat="1" ht="13.2">
      <c r="A17" s="116"/>
      <c r="B17" s="201" t="s">
        <v>279</v>
      </c>
      <c r="C17" s="151">
        <v>505.84380962140006</v>
      </c>
      <c r="D17" s="152">
        <v>523.12569783725996</v>
      </c>
      <c r="E17" s="151">
        <v>111.64232546658999</v>
      </c>
      <c r="F17" s="152">
        <v>126.02831203183</v>
      </c>
      <c r="G17" s="262">
        <f>G19+G20+G21+G23+G24+G25+G26+G22</f>
        <v>99.999999999999986</v>
      </c>
      <c r="H17" s="263">
        <f>H19+H20+H21+H23+H24+H25+H26+H22</f>
        <v>100.00000000000003</v>
      </c>
      <c r="I17" s="151">
        <v>-0.4107771471143451</v>
      </c>
      <c r="J17" s="196">
        <f>F17/E17*100-100</f>
        <v>12.885781897784952</v>
      </c>
      <c r="K17" s="160"/>
      <c r="L17" s="146"/>
      <c r="M17" s="146"/>
      <c r="N17" s="146"/>
      <c r="O17" s="146"/>
      <c r="P17" s="146"/>
      <c r="Q17" s="146"/>
      <c r="R17" s="146"/>
      <c r="S17" s="146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</row>
    <row r="18" spans="1:65" s="125" customFormat="1" ht="13.2">
      <c r="A18" s="116"/>
      <c r="B18" s="195" t="s">
        <v>278</v>
      </c>
      <c r="C18" s="159"/>
      <c r="D18" s="158"/>
      <c r="E18" s="159"/>
      <c r="F18" s="158"/>
      <c r="G18" s="127"/>
      <c r="H18" s="136"/>
      <c r="I18" s="156"/>
      <c r="J18" s="194"/>
      <c r="K18" s="127"/>
      <c r="L18" s="146"/>
      <c r="M18" s="146"/>
      <c r="N18" s="146"/>
      <c r="O18" s="146"/>
      <c r="P18" s="146"/>
      <c r="Q18" s="146"/>
      <c r="R18" s="146"/>
      <c r="S18" s="146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</row>
    <row r="19" spans="1:65" s="125" customFormat="1" ht="13.2">
      <c r="A19" s="116"/>
      <c r="B19" s="197" t="s">
        <v>277</v>
      </c>
      <c r="C19" s="153">
        <v>61.702225567749998</v>
      </c>
      <c r="D19" s="154">
        <v>76.845869046000018</v>
      </c>
      <c r="E19" s="153">
        <v>14.31421815629</v>
      </c>
      <c r="F19" s="154">
        <v>23.347397913000005</v>
      </c>
      <c r="G19" s="133">
        <f t="shared" ref="G19:H26" si="3">E19/E$17*100</f>
        <v>12.82149766808079</v>
      </c>
      <c r="H19" s="154">
        <f t="shared" si="3"/>
        <v>18.525518224114066</v>
      </c>
      <c r="I19" s="153">
        <v>9.8591075450000574</v>
      </c>
      <c r="J19" s="198">
        <f t="shared" ref="J19:J26" si="4">F19/E19*100-100</f>
        <v>63.10634404255336</v>
      </c>
      <c r="K19" s="157"/>
      <c r="L19" s="133"/>
      <c r="M19" s="133"/>
      <c r="N19" s="133"/>
      <c r="O19" s="133"/>
      <c r="P19" s="133"/>
      <c r="Q19" s="133"/>
      <c r="R19" s="133"/>
      <c r="S19" s="133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</row>
    <row r="20" spans="1:65" s="125" customFormat="1" ht="13.2">
      <c r="A20" s="116"/>
      <c r="B20" s="197" t="s">
        <v>276</v>
      </c>
      <c r="C20" s="153">
        <v>14.84436156608</v>
      </c>
      <c r="D20" s="154">
        <v>27.365463997920003</v>
      </c>
      <c r="E20" s="153">
        <v>3.0492334739800002</v>
      </c>
      <c r="F20" s="154">
        <v>7.7714959002400006</v>
      </c>
      <c r="G20" s="133">
        <f t="shared" si="3"/>
        <v>2.7312522031731699</v>
      </c>
      <c r="H20" s="154">
        <f t="shared" si="3"/>
        <v>6.1664682918844571</v>
      </c>
      <c r="I20" s="153">
        <v>5.5997312451318919</v>
      </c>
      <c r="J20" s="198">
        <f t="shared" si="4"/>
        <v>154.86719749590983</v>
      </c>
      <c r="K20" s="157"/>
      <c r="L20" s="133"/>
      <c r="M20" s="133"/>
      <c r="N20" s="133"/>
      <c r="O20" s="133"/>
      <c r="P20" s="133"/>
      <c r="Q20" s="133"/>
      <c r="R20" s="133"/>
      <c r="S20" s="133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</row>
    <row r="21" spans="1:65" s="125" customFormat="1" ht="13.5" customHeight="1">
      <c r="A21" s="116"/>
      <c r="B21" s="197" t="s">
        <v>275</v>
      </c>
      <c r="C21" s="153">
        <v>39.409249484199997</v>
      </c>
      <c r="D21" s="154">
        <v>44.864567287569983</v>
      </c>
      <c r="E21" s="153">
        <v>7.7955319097699993</v>
      </c>
      <c r="F21" s="154">
        <v>9.1946932948400004</v>
      </c>
      <c r="G21" s="133">
        <f t="shared" si="3"/>
        <v>6.9825954244413193</v>
      </c>
      <c r="H21" s="154">
        <f t="shared" si="3"/>
        <v>7.2957362886188371</v>
      </c>
      <c r="I21" s="153">
        <v>-3.8104742484782577</v>
      </c>
      <c r="J21" s="198">
        <f t="shared" si="4"/>
        <v>17.948247807394097</v>
      </c>
      <c r="K21" s="157"/>
      <c r="L21" s="133"/>
      <c r="M21" s="133"/>
      <c r="N21" s="133"/>
      <c r="O21" s="133"/>
      <c r="P21" s="133"/>
      <c r="Q21" s="133"/>
      <c r="R21" s="133"/>
      <c r="S21" s="133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</row>
    <row r="22" spans="1:65" s="125" customFormat="1" ht="13.5" customHeight="1">
      <c r="A22" s="116"/>
      <c r="B22" s="197" t="s">
        <v>274</v>
      </c>
      <c r="C22" s="153">
        <v>50.757829192559996</v>
      </c>
      <c r="D22" s="154">
        <v>43.637572596489996</v>
      </c>
      <c r="E22" s="153">
        <v>8.6392181187300014</v>
      </c>
      <c r="F22" s="154">
        <v>8.473355562690001</v>
      </c>
      <c r="G22" s="133">
        <f t="shared" si="3"/>
        <v>7.7383000422320727</v>
      </c>
      <c r="H22" s="154">
        <f t="shared" si="3"/>
        <v>6.7233746339076177</v>
      </c>
      <c r="I22" s="153">
        <v>-8.6921824779664689</v>
      </c>
      <c r="J22" s="198">
        <f t="shared" si="4"/>
        <v>-1.9198792501882451</v>
      </c>
      <c r="K22" s="157"/>
      <c r="L22" s="133"/>
      <c r="M22" s="133"/>
      <c r="N22" s="133"/>
      <c r="O22" s="133"/>
      <c r="P22" s="133"/>
      <c r="Q22" s="133"/>
      <c r="R22" s="133"/>
      <c r="S22" s="133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</row>
    <row r="23" spans="1:65" s="125" customFormat="1" ht="13.2">
      <c r="A23" s="116"/>
      <c r="B23" s="197" t="s">
        <v>273</v>
      </c>
      <c r="C23" s="153">
        <v>61.568770900609998</v>
      </c>
      <c r="D23" s="154">
        <v>57.150071128659995</v>
      </c>
      <c r="E23" s="153">
        <v>12.164356310200001</v>
      </c>
      <c r="F23" s="154">
        <v>15.059583001270001</v>
      </c>
      <c r="G23" s="133">
        <f t="shared" si="3"/>
        <v>10.895828494579591</v>
      </c>
      <c r="H23" s="154">
        <f t="shared" si="3"/>
        <v>11.94936499464225</v>
      </c>
      <c r="I23" s="153">
        <v>-3.2745343347991565</v>
      </c>
      <c r="J23" s="198">
        <f t="shared" si="4"/>
        <v>23.800903370795766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</row>
    <row r="24" spans="1:65" s="125" customFormat="1" ht="13.2">
      <c r="A24" s="116"/>
      <c r="B24" s="197" t="s">
        <v>272</v>
      </c>
      <c r="C24" s="153">
        <v>105.53870162811002</v>
      </c>
      <c r="D24" s="154">
        <v>100.10953396687</v>
      </c>
      <c r="E24" s="153">
        <v>23.725985485659997</v>
      </c>
      <c r="F24" s="154">
        <v>22.920699023529998</v>
      </c>
      <c r="G24" s="133">
        <f t="shared" si="3"/>
        <v>21.251783664037184</v>
      </c>
      <c r="H24" s="154">
        <f t="shared" si="3"/>
        <v>18.186944388925159</v>
      </c>
      <c r="I24" s="153">
        <v>-6.5456492930302232</v>
      </c>
      <c r="J24" s="198">
        <f t="shared" si="4"/>
        <v>-3.394111754037425</v>
      </c>
      <c r="K24" s="133"/>
      <c r="L24" s="133"/>
      <c r="M24" s="133"/>
      <c r="N24" s="133"/>
      <c r="O24" s="133"/>
      <c r="P24" s="133"/>
      <c r="Q24" s="133"/>
      <c r="R24" s="133"/>
      <c r="S24" s="133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</row>
    <row r="25" spans="1:65" s="125" customFormat="1" ht="14.25" customHeight="1">
      <c r="A25" s="116"/>
      <c r="B25" s="197" t="s">
        <v>271</v>
      </c>
      <c r="C25" s="153">
        <v>145.06260670796001</v>
      </c>
      <c r="D25" s="154">
        <v>138.00468334570002</v>
      </c>
      <c r="E25" s="153">
        <v>36.774729427070007</v>
      </c>
      <c r="F25" s="154">
        <v>34.881172728969993</v>
      </c>
      <c r="G25" s="133">
        <f t="shared" si="3"/>
        <v>32.939773758183847</v>
      </c>
      <c r="H25" s="154">
        <f t="shared" si="3"/>
        <v>27.677251378373079</v>
      </c>
      <c r="I25" s="153">
        <v>3.6162535913772729</v>
      </c>
      <c r="J25" s="198">
        <f t="shared" si="4"/>
        <v>-5.1490703741416439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</row>
    <row r="26" spans="1:65" s="125" customFormat="1" ht="13.2">
      <c r="A26" s="116"/>
      <c r="B26" s="197" t="s">
        <v>270</v>
      </c>
      <c r="C26" s="153">
        <f>C17-C19-C20-C21-C23-C24-C25-C22</f>
        <v>26.960064574130001</v>
      </c>
      <c r="D26" s="154">
        <f>D17-D19-D20-D21-D23-D24-D25-D22</f>
        <v>35.147936468049956</v>
      </c>
      <c r="E26" s="153">
        <f>E17-E19-E20-E21-E23-E24-E25-E22</f>
        <v>5.1790525848899858</v>
      </c>
      <c r="F26" s="154">
        <f>F17-F19-F20-F21-F23-F24-F25-F22</f>
        <v>4.3799146072900061</v>
      </c>
      <c r="G26" s="133">
        <f t="shared" si="3"/>
        <v>4.6389687452720301</v>
      </c>
      <c r="H26" s="154">
        <f t="shared" si="3"/>
        <v>3.4753417995345406</v>
      </c>
      <c r="I26" s="153">
        <v>-3.689302375668106</v>
      </c>
      <c r="J26" s="198">
        <f t="shared" si="4"/>
        <v>-15.430196247311429</v>
      </c>
      <c r="K26" s="133"/>
      <c r="L26" s="133"/>
      <c r="M26" s="133"/>
      <c r="N26" s="133"/>
      <c r="O26" s="133"/>
      <c r="P26" s="133"/>
      <c r="Q26" s="133"/>
      <c r="R26" s="133"/>
      <c r="S26" s="133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</row>
    <row r="27" spans="1:65" s="125" customFormat="1" ht="13.2">
      <c r="A27" s="116"/>
      <c r="B27" s="195" t="s">
        <v>269</v>
      </c>
      <c r="C27" s="153"/>
      <c r="D27" s="154"/>
      <c r="E27" s="153"/>
      <c r="F27" s="154"/>
      <c r="G27" s="133"/>
      <c r="H27" s="154"/>
      <c r="I27" s="153"/>
      <c r="J27" s="194"/>
      <c r="K27" s="133"/>
      <c r="L27" s="133"/>
      <c r="M27" s="133"/>
      <c r="N27" s="133"/>
      <c r="O27" s="133"/>
      <c r="P27" s="133"/>
      <c r="Q27" s="133"/>
      <c r="R27" s="133"/>
      <c r="S27" s="133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</row>
    <row r="28" spans="1:65" s="125" customFormat="1" ht="13.2">
      <c r="A28" s="116"/>
      <c r="B28" s="197" t="s">
        <v>268</v>
      </c>
      <c r="C28" s="153">
        <v>476.46360723644</v>
      </c>
      <c r="D28" s="154">
        <v>502.92603543213005</v>
      </c>
      <c r="E28" s="153">
        <v>110.11894559677</v>
      </c>
      <c r="F28" s="154">
        <v>119.47287787002003</v>
      </c>
      <c r="G28" s="133">
        <f t="shared" ref="G28:H30" si="5">E28/E$17*100</f>
        <v>98.635481782152695</v>
      </c>
      <c r="H28" s="154">
        <f t="shared" si="5"/>
        <v>94.798443257611581</v>
      </c>
      <c r="I28" s="153">
        <v>1.8256639116793991</v>
      </c>
      <c r="J28" s="198">
        <f>F28/E28*100-100</f>
        <v>8.4943896098514671</v>
      </c>
      <c r="K28" s="133"/>
      <c r="L28" s="133"/>
      <c r="M28" s="133"/>
      <c r="N28" s="133"/>
      <c r="O28" s="133"/>
      <c r="P28" s="133"/>
      <c r="Q28" s="133"/>
      <c r="R28" s="133"/>
      <c r="S28" s="133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</row>
    <row r="29" spans="1:65" s="125" customFormat="1" ht="13.2">
      <c r="A29" s="116"/>
      <c r="B29" s="193" t="s">
        <v>267</v>
      </c>
      <c r="C29" s="153">
        <v>35.904198689319998</v>
      </c>
      <c r="D29" s="154">
        <v>52.483508752220004</v>
      </c>
      <c r="E29" s="153">
        <v>9.2879626758100002</v>
      </c>
      <c r="F29" s="154">
        <v>18.295836023070002</v>
      </c>
      <c r="G29" s="133">
        <f t="shared" si="5"/>
        <v>8.3193919841713697</v>
      </c>
      <c r="H29" s="154">
        <f t="shared" si="5"/>
        <v>14.517242775138625</v>
      </c>
      <c r="I29" s="153">
        <v>20.963030362126119</v>
      </c>
      <c r="J29" s="198">
        <f>F29/E29*100-100</f>
        <v>96.984383569074026</v>
      </c>
      <c r="K29" s="133"/>
      <c r="L29" s="133"/>
      <c r="M29" s="133"/>
      <c r="N29" s="133"/>
      <c r="O29" s="133"/>
      <c r="P29" s="133"/>
      <c r="Q29" s="133"/>
      <c r="R29" s="133"/>
      <c r="S29" s="133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</row>
    <row r="30" spans="1:65" s="125" customFormat="1" ht="13.2">
      <c r="A30" s="116"/>
      <c r="B30" s="197" t="s">
        <v>266</v>
      </c>
      <c r="C30" s="153">
        <v>29.38020238496</v>
      </c>
      <c r="D30" s="154">
        <v>20.199662405130002</v>
      </c>
      <c r="E30" s="153">
        <v>1.5233798698199998</v>
      </c>
      <c r="F30" s="154">
        <v>6.5554341618100009</v>
      </c>
      <c r="G30" s="133">
        <f t="shared" si="5"/>
        <v>1.3645182178473034</v>
      </c>
      <c r="H30" s="154">
        <f t="shared" si="5"/>
        <v>5.201556742388445</v>
      </c>
      <c r="I30" s="153">
        <v>-61.513602892086823</v>
      </c>
      <c r="J30" s="198">
        <f>F30/E30*100-100</f>
        <v>330.32170056077871</v>
      </c>
      <c r="K30" s="133"/>
      <c r="L30" s="133"/>
      <c r="M30" s="133"/>
      <c r="N30" s="133"/>
      <c r="O30" s="133"/>
      <c r="P30" s="133"/>
      <c r="Q30" s="133"/>
      <c r="R30" s="133"/>
      <c r="S30" s="133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</row>
    <row r="31" spans="1:65" s="125" customFormat="1" ht="3.75" customHeight="1">
      <c r="A31" s="116"/>
      <c r="B31" s="197"/>
      <c r="C31" s="153"/>
      <c r="D31" s="154"/>
      <c r="E31" s="153"/>
      <c r="F31" s="155"/>
      <c r="G31" s="133"/>
      <c r="H31" s="154"/>
      <c r="I31" s="153"/>
      <c r="J31" s="198"/>
      <c r="K31" s="133"/>
      <c r="L31" s="133"/>
      <c r="M31" s="133"/>
      <c r="N31" s="133"/>
      <c r="O31" s="133"/>
      <c r="P31" s="133"/>
      <c r="Q31" s="133"/>
      <c r="R31" s="133"/>
      <c r="S31" s="133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</row>
    <row r="32" spans="1:65" s="125" customFormat="1" ht="13.2">
      <c r="A32" s="116"/>
      <c r="B32" s="201" t="s">
        <v>265</v>
      </c>
      <c r="C32" s="151">
        <v>0.53517793699999905</v>
      </c>
      <c r="D32" s="152">
        <v>4.9720847222199991</v>
      </c>
      <c r="E32" s="151">
        <v>6.8832766449999999E-2</v>
      </c>
      <c r="F32" s="150">
        <v>0.26672857498000002</v>
      </c>
      <c r="G32" s="142" t="s">
        <v>258</v>
      </c>
      <c r="H32" s="143" t="s">
        <v>258</v>
      </c>
      <c r="I32" s="142" t="s">
        <v>258</v>
      </c>
      <c r="J32" s="192" t="s">
        <v>258</v>
      </c>
      <c r="K32" s="127"/>
      <c r="L32" s="146"/>
      <c r="M32" s="146"/>
      <c r="N32" s="146"/>
      <c r="O32" s="146"/>
      <c r="P32" s="146"/>
      <c r="Q32" s="146"/>
      <c r="R32" s="146"/>
      <c r="S32" s="146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</row>
    <row r="33" spans="1:65" s="125" customFormat="1" ht="3.75" customHeight="1">
      <c r="A33" s="116"/>
      <c r="B33" s="191"/>
      <c r="C33" s="147"/>
      <c r="D33" s="149"/>
      <c r="E33" s="147"/>
      <c r="F33" s="148"/>
      <c r="G33" s="127"/>
      <c r="H33" s="136"/>
      <c r="I33" s="147"/>
      <c r="J33" s="190"/>
      <c r="K33" s="127"/>
      <c r="L33" s="146"/>
      <c r="M33" s="146"/>
      <c r="N33" s="146"/>
      <c r="O33" s="146"/>
      <c r="P33" s="146"/>
      <c r="Q33" s="146"/>
      <c r="R33" s="146"/>
      <c r="S33" s="146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</row>
    <row r="34" spans="1:65" ht="13.2">
      <c r="B34" s="201" t="s">
        <v>264</v>
      </c>
      <c r="C34" s="144">
        <f>C7-C17-C32</f>
        <v>-63.590298267710054</v>
      </c>
      <c r="D34" s="145">
        <f>(D7-D17-D32)</f>
        <v>-72.030459013200002</v>
      </c>
      <c r="E34" s="144">
        <f>(E7-E17-E32)</f>
        <v>0.49694577882999702</v>
      </c>
      <c r="F34" s="145">
        <f>(F7-F17-F32)</f>
        <v>13.969681643240001</v>
      </c>
      <c r="G34" s="142" t="s">
        <v>258</v>
      </c>
      <c r="H34" s="143" t="s">
        <v>258</v>
      </c>
      <c r="I34" s="142" t="s">
        <v>258</v>
      </c>
      <c r="J34" s="192" t="s">
        <v>258</v>
      </c>
      <c r="K34" s="127"/>
      <c r="L34" s="141"/>
      <c r="M34" s="141"/>
      <c r="N34" s="141"/>
      <c r="O34" s="141"/>
      <c r="P34" s="141"/>
      <c r="Q34" s="141"/>
      <c r="R34" s="141"/>
      <c r="S34" s="141"/>
    </row>
    <row r="35" spans="1:65" ht="13.2">
      <c r="B35" s="197" t="s">
        <v>263</v>
      </c>
      <c r="C35" s="135">
        <v>160.88866040344001</v>
      </c>
      <c r="D35" s="137">
        <v>325.03877821283004</v>
      </c>
      <c r="E35" s="135">
        <v>27.169666552599999</v>
      </c>
      <c r="F35" s="137">
        <v>91.035384727809983</v>
      </c>
      <c r="G35" s="127" t="s">
        <v>258</v>
      </c>
      <c r="H35" s="136" t="s">
        <v>258</v>
      </c>
      <c r="I35" s="135">
        <v>-38.572135719184551</v>
      </c>
      <c r="J35" s="189">
        <f>F35/E35*100-100</f>
        <v>235.06257631674305</v>
      </c>
      <c r="K35" s="140"/>
      <c r="L35" s="133"/>
      <c r="M35" s="133"/>
      <c r="N35" s="133"/>
      <c r="O35" s="133"/>
      <c r="P35" s="133"/>
      <c r="Q35" s="133"/>
      <c r="R35" s="133"/>
      <c r="S35" s="133"/>
    </row>
    <row r="36" spans="1:65" ht="13.2">
      <c r="B36" s="197" t="s">
        <v>262</v>
      </c>
      <c r="C36" s="135">
        <v>-80.408901910309993</v>
      </c>
      <c r="D36" s="137">
        <v>-124.09596073202998</v>
      </c>
      <c r="E36" s="135">
        <v>-17.462255696580002</v>
      </c>
      <c r="F36" s="137">
        <v>-34.319544603600001</v>
      </c>
      <c r="G36" s="127" t="s">
        <v>258</v>
      </c>
      <c r="H36" s="136" t="s">
        <v>258</v>
      </c>
      <c r="I36" s="135">
        <v>16.277968194970896</v>
      </c>
      <c r="J36" s="189">
        <f>F36/E36*100-100</f>
        <v>96.535574784427837</v>
      </c>
      <c r="K36" s="139"/>
      <c r="L36" s="133"/>
      <c r="M36" s="133"/>
      <c r="N36" s="133"/>
      <c r="O36" s="133"/>
      <c r="P36" s="133"/>
      <c r="Q36" s="133"/>
      <c r="R36" s="133"/>
      <c r="S36" s="133"/>
    </row>
    <row r="37" spans="1:65" ht="13.2">
      <c r="B37" s="197" t="s">
        <v>261</v>
      </c>
      <c r="C37" s="135">
        <v>1.4799686751300001</v>
      </c>
      <c r="D37" s="137">
        <v>0.46692072691999997</v>
      </c>
      <c r="E37" s="138">
        <v>4.7665758060000001E-2</v>
      </c>
      <c r="F37" s="264">
        <v>0.104087772</v>
      </c>
      <c r="G37" s="127" t="s">
        <v>258</v>
      </c>
      <c r="H37" s="136" t="s">
        <v>258</v>
      </c>
      <c r="I37" s="135">
        <v>84.532050379916569</v>
      </c>
      <c r="J37" s="189">
        <f>F37/E37*100-100</f>
        <v>118.37011774569476</v>
      </c>
      <c r="K37" s="134"/>
      <c r="L37" s="133"/>
      <c r="M37" s="133"/>
      <c r="N37" s="133"/>
      <c r="O37" s="133"/>
      <c r="P37" s="133"/>
      <c r="Q37" s="133"/>
      <c r="R37" s="133"/>
      <c r="S37" s="133"/>
    </row>
    <row r="38" spans="1:65" ht="13.2">
      <c r="B38" s="197" t="s">
        <v>260</v>
      </c>
      <c r="C38" s="135">
        <v>-18.369428900550002</v>
      </c>
      <c r="D38" s="137">
        <v>-129.37927919452</v>
      </c>
      <c r="E38" s="135">
        <v>-10.252022392910009</v>
      </c>
      <c r="F38" s="137">
        <v>-70.789609539449984</v>
      </c>
      <c r="G38" s="127" t="s">
        <v>258</v>
      </c>
      <c r="H38" s="136" t="s">
        <v>258</v>
      </c>
      <c r="I38" s="135"/>
      <c r="J38" s="189" t="s">
        <v>258</v>
      </c>
      <c r="K38" s="134"/>
      <c r="L38" s="133"/>
      <c r="M38" s="133"/>
      <c r="N38" s="133"/>
      <c r="O38" s="133"/>
      <c r="P38" s="133"/>
      <c r="Q38" s="133"/>
      <c r="R38" s="133"/>
      <c r="S38" s="133"/>
    </row>
    <row r="39" spans="1:65" ht="13.2">
      <c r="B39" s="188" t="s">
        <v>259</v>
      </c>
      <c r="C39" s="129">
        <f>C7-(C17-C29)-C32</f>
        <v>-27.686099578390085</v>
      </c>
      <c r="D39" s="132">
        <f>D7-(D17-D29)-D32</f>
        <v>-19.54695026097998</v>
      </c>
      <c r="E39" s="129">
        <f>E7-(E17-E29)-E32</f>
        <v>9.7849084546400036</v>
      </c>
      <c r="F39" s="132">
        <f>F7-(F17-F29)-F32</f>
        <v>32.265517666310011</v>
      </c>
      <c r="G39" s="131" t="s">
        <v>258</v>
      </c>
      <c r="H39" s="130" t="s">
        <v>258</v>
      </c>
      <c r="I39" s="129" t="s">
        <v>258</v>
      </c>
      <c r="J39" s="187" t="s">
        <v>258</v>
      </c>
      <c r="K39" s="127"/>
      <c r="L39" s="128"/>
      <c r="M39" s="128"/>
      <c r="N39" s="128"/>
      <c r="O39" s="128"/>
      <c r="P39" s="128"/>
      <c r="Q39" s="128"/>
      <c r="R39" s="128"/>
      <c r="S39" s="128"/>
    </row>
    <row r="40" spans="1:65" s="122" customFormat="1" ht="25.2" customHeight="1">
      <c r="A40" s="121"/>
      <c r="B40" s="559" t="s">
        <v>294</v>
      </c>
      <c r="C40" s="560"/>
      <c r="D40" s="560"/>
      <c r="E40" s="560"/>
      <c r="F40" s="560"/>
      <c r="G40" s="560"/>
      <c r="H40" s="560"/>
      <c r="I40" s="560"/>
      <c r="J40" s="561"/>
      <c r="Q40" s="124"/>
      <c r="R40" s="124"/>
      <c r="S40" s="124"/>
    </row>
    <row r="41" spans="1:65" s="122" customFormat="1" ht="12.75" customHeight="1">
      <c r="A41" s="121"/>
      <c r="B41" s="562" t="s">
        <v>99</v>
      </c>
      <c r="C41" s="571">
        <v>2013</v>
      </c>
      <c r="D41" s="573">
        <v>2014</v>
      </c>
      <c r="E41" s="568" t="s">
        <v>311</v>
      </c>
      <c r="F41" s="569"/>
      <c r="G41" s="569"/>
      <c r="H41" s="569"/>
      <c r="I41" s="569"/>
      <c r="J41" s="570"/>
      <c r="K41" s="123"/>
      <c r="L41" s="123"/>
      <c r="M41" s="123"/>
      <c r="N41" s="123"/>
    </row>
    <row r="42" spans="1:65" s="122" customFormat="1" ht="11.25" customHeight="1">
      <c r="A42" s="121"/>
      <c r="B42" s="563"/>
      <c r="C42" s="572"/>
      <c r="D42" s="574"/>
      <c r="E42" s="205">
        <v>2014</v>
      </c>
      <c r="F42" s="206">
        <v>2015</v>
      </c>
      <c r="G42" s="206">
        <v>2014</v>
      </c>
      <c r="H42" s="206">
        <v>2015</v>
      </c>
      <c r="I42" s="206">
        <v>2014</v>
      </c>
      <c r="J42" s="186">
        <v>2015</v>
      </c>
      <c r="K42" s="123"/>
      <c r="L42" s="123"/>
      <c r="M42" s="123"/>
      <c r="N42" s="123"/>
    </row>
    <row r="43" spans="1:65" s="122" customFormat="1" ht="13.2">
      <c r="A43" s="121"/>
      <c r="B43" s="564"/>
      <c r="C43" s="565" t="s">
        <v>289</v>
      </c>
      <c r="D43" s="566"/>
      <c r="E43" s="565" t="s">
        <v>289</v>
      </c>
      <c r="F43" s="567"/>
      <c r="G43" s="207" t="s">
        <v>288</v>
      </c>
      <c r="H43" s="208"/>
      <c r="I43" s="226" t="s">
        <v>44</v>
      </c>
      <c r="J43" s="185"/>
    </row>
    <row r="44" spans="1:65" s="122" customFormat="1" ht="13.2">
      <c r="A44" s="121"/>
      <c r="B44" s="184" t="s">
        <v>287</v>
      </c>
      <c r="C44" s="151">
        <v>339.22690166771997</v>
      </c>
      <c r="D44" s="152">
        <v>357.08424366495001</v>
      </c>
      <c r="E44" s="151">
        <v>120.55503813012</v>
      </c>
      <c r="F44" s="152">
        <v>162.64630136427002</v>
      </c>
      <c r="G44" s="209">
        <v>100</v>
      </c>
      <c r="H44" s="210">
        <v>100</v>
      </c>
      <c r="I44" s="211">
        <v>13.604780356382818</v>
      </c>
      <c r="J44" s="200">
        <f>F44/E44*100-100</f>
        <v>34.914561752881042</v>
      </c>
    </row>
    <row r="45" spans="1:65" s="122" customFormat="1" ht="13.2">
      <c r="A45" s="121"/>
      <c r="B45" s="183" t="s">
        <v>299</v>
      </c>
      <c r="C45" s="153">
        <v>262.77705160587004</v>
      </c>
      <c r="D45" s="154">
        <v>280.17826146755999</v>
      </c>
      <c r="E45" s="153">
        <v>86.70076180950997</v>
      </c>
      <c r="F45" s="154">
        <v>125.31589190882001</v>
      </c>
      <c r="G45" s="213">
        <v>70.750824059414512</v>
      </c>
      <c r="H45" s="214">
        <v>81.292000221995025</v>
      </c>
      <c r="I45" s="215">
        <v>-6.8685776979378943E-2</v>
      </c>
      <c r="J45" s="198">
        <f t="shared" ref="J45:J52" si="6">F45/E45*100-100</f>
        <v>44.538397694995183</v>
      </c>
    </row>
    <row r="46" spans="1:65" s="122" customFormat="1" ht="13.2">
      <c r="A46" s="121"/>
      <c r="B46" s="181" t="s">
        <v>286</v>
      </c>
      <c r="C46" s="153">
        <v>7.5650373456399995</v>
      </c>
      <c r="D46" s="154">
        <v>12.645767212990002</v>
      </c>
      <c r="E46" s="153">
        <v>2.4993142395100003</v>
      </c>
      <c r="F46" s="154">
        <v>13.23745582241</v>
      </c>
      <c r="G46" s="213">
        <v>1.9839388629084223</v>
      </c>
      <c r="H46" s="214">
        <v>8.3440765582496184</v>
      </c>
      <c r="I46" s="215">
        <v>4.6958706394170093</v>
      </c>
      <c r="J46" s="198">
        <f t="shared" si="6"/>
        <v>429.64351633531498</v>
      </c>
    </row>
    <row r="47" spans="1:65" s="122" customFormat="1" ht="13.2">
      <c r="A47" s="121"/>
      <c r="B47" s="181" t="s">
        <v>285</v>
      </c>
      <c r="C47" s="153">
        <v>54.318415474480005</v>
      </c>
      <c r="D47" s="154">
        <v>39.941946519420007</v>
      </c>
      <c r="E47" s="153">
        <v>18.799697035199994</v>
      </c>
      <c r="F47" s="154">
        <v>17.412292910530002</v>
      </c>
      <c r="G47" s="213">
        <v>17.398905670497381</v>
      </c>
      <c r="H47" s="214">
        <v>13.163645695233276</v>
      </c>
      <c r="I47" s="215">
        <v>-10.727896297441092</v>
      </c>
      <c r="J47" s="198">
        <f t="shared" si="6"/>
        <v>-7.3799281024170682</v>
      </c>
    </row>
    <row r="48" spans="1:65" s="122" customFormat="1" ht="13.2">
      <c r="A48" s="121"/>
      <c r="B48" s="181" t="s">
        <v>284</v>
      </c>
      <c r="C48" s="153">
        <v>128.26930791498</v>
      </c>
      <c r="D48" s="154">
        <v>139.02425885480002</v>
      </c>
      <c r="E48" s="153">
        <v>40.667750521139993</v>
      </c>
      <c r="F48" s="154">
        <v>58.734855836640001</v>
      </c>
      <c r="G48" s="213">
        <v>31.146239172626267</v>
      </c>
      <c r="H48" s="214">
        <v>37.975449706720603</v>
      </c>
      <c r="I48" s="215">
        <v>3.3450309857915101</v>
      </c>
      <c r="J48" s="198">
        <f t="shared" si="6"/>
        <v>44.426124100737582</v>
      </c>
    </row>
    <row r="49" spans="1:24" s="122" customFormat="1" ht="13.2">
      <c r="A49" s="121"/>
      <c r="B49" s="181" t="s">
        <v>283</v>
      </c>
      <c r="C49" s="153">
        <v>-53.447576662279999</v>
      </c>
      <c r="D49" s="154">
        <v>-50.216250269029999</v>
      </c>
      <c r="E49" s="153">
        <v>-13.12895424589</v>
      </c>
      <c r="F49" s="154">
        <v>-16.465768549110003</v>
      </c>
      <c r="G49" s="213" t="s">
        <v>30</v>
      </c>
      <c r="H49" s="214" t="s">
        <v>30</v>
      </c>
      <c r="I49" s="215">
        <v>-28.908589046041129</v>
      </c>
      <c r="J49" s="198">
        <f t="shared" si="6"/>
        <v>25.415689937868336</v>
      </c>
    </row>
    <row r="50" spans="1:24" s="122" customFormat="1" ht="13.2">
      <c r="A50" s="121"/>
      <c r="B50" s="181" t="s">
        <v>282</v>
      </c>
      <c r="C50" s="153">
        <v>35.309490539949998</v>
      </c>
      <c r="D50" s="154">
        <v>44.940844349229998</v>
      </c>
      <c r="E50" s="153">
        <v>11.248970180579999</v>
      </c>
      <c r="F50" s="154">
        <v>17.66404362298</v>
      </c>
      <c r="G50" s="213">
        <v>8.7161094723053978</v>
      </c>
      <c r="H50" s="214">
        <v>11.05864500320299</v>
      </c>
      <c r="I50" s="215">
        <v>-9.4061461003658593</v>
      </c>
      <c r="J50" s="198">
        <f t="shared" si="6"/>
        <v>57.028095367119533</v>
      </c>
    </row>
    <row r="51" spans="1:24" s="122" customFormat="1" ht="13.2">
      <c r="A51" s="121"/>
      <c r="B51" s="183" t="s">
        <v>281</v>
      </c>
      <c r="C51" s="153">
        <v>72.853174209049996</v>
      </c>
      <c r="D51" s="154">
        <v>68.355242477339999</v>
      </c>
      <c r="E51" s="153">
        <v>32.587909278289999</v>
      </c>
      <c r="F51" s="154">
        <v>35.738492114050004</v>
      </c>
      <c r="G51" s="213">
        <v>28.445614976293896</v>
      </c>
      <c r="H51" s="214">
        <v>17.713093923461194</v>
      </c>
      <c r="I51" s="215">
        <v>78.132007630679482</v>
      </c>
      <c r="J51" s="198">
        <f t="shared" si="6"/>
        <v>9.6679501862333836</v>
      </c>
    </row>
    <row r="52" spans="1:24" s="122" customFormat="1" ht="13.2">
      <c r="A52" s="121"/>
      <c r="B52" s="183" t="s">
        <v>280</v>
      </c>
      <c r="C52" s="153">
        <v>3.5966758527999332</v>
      </c>
      <c r="D52" s="154">
        <v>8.5507397200500179</v>
      </c>
      <c r="E52" s="153">
        <f>E44-E45-E51</f>
        <v>1.2663670423200273</v>
      </c>
      <c r="F52" s="154">
        <f>F44-F45-F51</f>
        <v>1.5919173414000056</v>
      </c>
      <c r="G52" s="213">
        <v>0.80356096429159718</v>
      </c>
      <c r="H52" s="214">
        <v>0.99490585454378377</v>
      </c>
      <c r="I52" s="215">
        <v>19.094846304207749</v>
      </c>
      <c r="J52" s="198">
        <f t="shared" si="6"/>
        <v>25.70742037660419</v>
      </c>
    </row>
    <row r="53" spans="1:24" s="122" customFormat="1" ht="13.2">
      <c r="A53" s="121"/>
      <c r="B53" s="183"/>
      <c r="C53" s="153"/>
      <c r="D53" s="154"/>
      <c r="E53" s="153"/>
      <c r="F53" s="154"/>
      <c r="G53" s="213"/>
      <c r="H53" s="214"/>
      <c r="I53" s="215"/>
      <c r="J53" s="182"/>
    </row>
    <row r="54" spans="1:24" s="122" customFormat="1" ht="13.2">
      <c r="A54" s="121"/>
      <c r="B54" s="184" t="s">
        <v>279</v>
      </c>
      <c r="C54" s="151">
        <v>403.45607339062002</v>
      </c>
      <c r="D54" s="152">
        <v>430.21778452593009</v>
      </c>
      <c r="E54" s="151">
        <v>127.28439957296008</v>
      </c>
      <c r="F54" s="150">
        <v>153.30552191596001</v>
      </c>
      <c r="G54" s="216" t="s">
        <v>258</v>
      </c>
      <c r="H54" s="217" t="s">
        <v>258</v>
      </c>
      <c r="I54" s="211">
        <v>4.5826776462770624</v>
      </c>
      <c r="J54" s="180">
        <f>F54/E54*100-100</f>
        <v>20.44329268182193</v>
      </c>
    </row>
    <row r="55" spans="1:24" s="122" customFormat="1" ht="13.2">
      <c r="A55" s="121"/>
      <c r="B55" s="181"/>
      <c r="C55" s="153"/>
      <c r="D55" s="154"/>
      <c r="E55" s="153"/>
      <c r="F55" s="154"/>
      <c r="G55" s="213"/>
      <c r="H55" s="214"/>
      <c r="I55" s="215"/>
      <c r="J55" s="182"/>
    </row>
    <row r="56" spans="1:24" s="122" customFormat="1" ht="13.2">
      <c r="A56" s="121"/>
      <c r="B56" s="184" t="s">
        <v>265</v>
      </c>
      <c r="C56" s="151">
        <v>0.47749704163000012</v>
      </c>
      <c r="D56" s="152">
        <v>4.9192643647099992</v>
      </c>
      <c r="E56" s="151">
        <v>0.20106232727000001</v>
      </c>
      <c r="F56" s="150">
        <v>1.1403030333699999</v>
      </c>
      <c r="G56" s="216" t="s">
        <v>258</v>
      </c>
      <c r="H56" s="217" t="s">
        <v>258</v>
      </c>
      <c r="I56" s="216" t="s">
        <v>258</v>
      </c>
      <c r="J56" s="179" t="s">
        <v>258</v>
      </c>
    </row>
    <row r="57" spans="1:24" s="122" customFormat="1" ht="13.2">
      <c r="A57" s="121"/>
      <c r="B57" s="178"/>
      <c r="C57" s="153"/>
      <c r="D57" s="154"/>
      <c r="E57" s="153"/>
      <c r="F57" s="154"/>
      <c r="G57" s="218"/>
      <c r="H57" s="219"/>
      <c r="I57" s="220"/>
      <c r="J57" s="177"/>
    </row>
    <row r="58" spans="1:24" s="121" customFormat="1" ht="13.2">
      <c r="B58" s="184" t="s">
        <v>264</v>
      </c>
      <c r="C58" s="144">
        <v>-64.70666876453005</v>
      </c>
      <c r="D58" s="145">
        <v>-78.052805225690079</v>
      </c>
      <c r="E58" s="151">
        <f>E44-E54-E56</f>
        <v>-6.930423770110087</v>
      </c>
      <c r="F58" s="150">
        <f>F44-F54-F56</f>
        <v>8.2004764149400025</v>
      </c>
      <c r="G58" s="216" t="s">
        <v>258</v>
      </c>
      <c r="H58" s="217" t="s">
        <v>258</v>
      </c>
      <c r="I58" s="216" t="s">
        <v>258</v>
      </c>
      <c r="J58" s="179" t="s">
        <v>258</v>
      </c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</row>
    <row r="59" spans="1:24" s="121" customFormat="1" ht="13.2">
      <c r="B59" s="181" t="s">
        <v>263</v>
      </c>
      <c r="C59" s="135">
        <v>160.87581306484998</v>
      </c>
      <c r="D59" s="137">
        <v>227.62117760865002</v>
      </c>
      <c r="E59" s="135">
        <v>34.32465783048</v>
      </c>
      <c r="F59" s="137">
        <v>115.1416228934</v>
      </c>
      <c r="G59" s="218" t="s">
        <v>258</v>
      </c>
      <c r="H59" s="219" t="s">
        <v>258</v>
      </c>
      <c r="I59" s="221">
        <v>-45.387059955616301</v>
      </c>
      <c r="J59" s="176">
        <f>F59/E59*100-100</f>
        <v>235.44871288172095</v>
      </c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</row>
    <row r="60" spans="1:24" s="121" customFormat="1" ht="13.2">
      <c r="B60" s="181" t="s">
        <v>262</v>
      </c>
      <c r="C60" s="135">
        <v>-79.837000011010005</v>
      </c>
      <c r="D60" s="137">
        <v>-120.81978430644999</v>
      </c>
      <c r="E60" s="135">
        <v>-20.980468645279998</v>
      </c>
      <c r="F60" s="137">
        <v>-56.501503523540002</v>
      </c>
      <c r="G60" s="218" t="s">
        <v>258</v>
      </c>
      <c r="H60" s="219" t="s">
        <v>258</v>
      </c>
      <c r="I60" s="221">
        <v>9.3736711083189448</v>
      </c>
      <c r="J60" s="176">
        <f t="shared" ref="J60:J61" si="7">F60/E60*100-100</f>
        <v>169.305249938977</v>
      </c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</row>
    <row r="61" spans="1:24" ht="13.2">
      <c r="B61" s="181" t="s">
        <v>261</v>
      </c>
      <c r="C61" s="135">
        <v>1.4799686751300001</v>
      </c>
      <c r="D61" s="137">
        <v>0.46692072691999997</v>
      </c>
      <c r="E61" s="138">
        <v>4.8164685979999997E-2</v>
      </c>
      <c r="F61" s="264">
        <v>0.11356384085</v>
      </c>
      <c r="G61" s="218" t="s">
        <v>258</v>
      </c>
      <c r="H61" s="219" t="s">
        <v>258</v>
      </c>
      <c r="I61" s="221">
        <v>-8.2926270341306889</v>
      </c>
      <c r="J61" s="176">
        <f t="shared" si="7"/>
        <v>135.78237569566318</v>
      </c>
      <c r="L61" s="122"/>
    </row>
    <row r="62" spans="1:24" ht="13.2">
      <c r="B62" s="227" t="s">
        <v>260</v>
      </c>
      <c r="C62" s="265">
        <v>-17.812112964440004</v>
      </c>
      <c r="D62" s="266">
        <v>-124.24776773235001</v>
      </c>
      <c r="E62" s="265">
        <v>-6.4619301010700001</v>
      </c>
      <c r="F62" s="266">
        <v>-66.954159625649993</v>
      </c>
      <c r="G62" s="222" t="s">
        <v>258</v>
      </c>
      <c r="H62" s="223" t="s">
        <v>258</v>
      </c>
      <c r="I62" s="224" t="s">
        <v>258</v>
      </c>
      <c r="J62" s="228" t="s">
        <v>258</v>
      </c>
      <c r="L62" s="122"/>
    </row>
    <row r="63" spans="1:24" ht="13.2">
      <c r="B63" s="212"/>
      <c r="C63" s="225"/>
      <c r="D63" s="225"/>
      <c r="E63" s="225"/>
      <c r="F63" s="225"/>
      <c r="G63" s="218"/>
      <c r="H63" s="218"/>
      <c r="I63" s="218"/>
      <c r="J63" s="218"/>
    </row>
    <row r="64" spans="1:24" ht="12">
      <c r="B64" s="120"/>
    </row>
    <row r="65" spans="2:2" ht="12">
      <c r="B65" s="120"/>
    </row>
    <row r="66" spans="2:2" ht="12">
      <c r="B66" s="120"/>
    </row>
    <row r="67" spans="2:2" ht="12">
      <c r="B67" s="120"/>
    </row>
    <row r="68" spans="2:2" ht="12">
      <c r="B68" s="120"/>
    </row>
    <row r="69" spans="2:2" ht="12">
      <c r="B69" s="120"/>
    </row>
    <row r="70" spans="2:2" ht="12">
      <c r="B70" s="120"/>
    </row>
    <row r="71" spans="2:2" ht="12">
      <c r="B71" s="120"/>
    </row>
    <row r="72" spans="2:2" ht="12">
      <c r="B72" s="120"/>
    </row>
    <row r="73" spans="2:2" ht="12">
      <c r="B73" s="120"/>
    </row>
    <row r="74" spans="2:2" ht="12">
      <c r="B74" s="120"/>
    </row>
    <row r="75" spans="2:2" ht="12">
      <c r="B75" s="120"/>
    </row>
    <row r="76" spans="2:2" ht="12">
      <c r="B76" s="120"/>
    </row>
    <row r="77" spans="2:2" ht="12">
      <c r="B77" s="120"/>
    </row>
    <row r="78" spans="2:2" ht="12">
      <c r="B78" s="120"/>
    </row>
    <row r="79" spans="2:2" ht="12">
      <c r="B79" s="120"/>
    </row>
    <row r="80" spans="2:2" ht="12">
      <c r="B80" s="120"/>
    </row>
    <row r="81" spans="2:2" ht="12">
      <c r="B81" s="120"/>
    </row>
    <row r="82" spans="2:2" ht="12">
      <c r="B82" s="120"/>
    </row>
    <row r="83" spans="2:2" ht="12">
      <c r="B83" s="120"/>
    </row>
    <row r="84" spans="2:2" ht="12">
      <c r="B84" s="120"/>
    </row>
    <row r="85" spans="2:2" ht="12">
      <c r="B85" s="120"/>
    </row>
    <row r="86" spans="2:2" ht="12">
      <c r="B86" s="120"/>
    </row>
    <row r="87" spans="2:2" ht="12">
      <c r="B87" s="120"/>
    </row>
    <row r="88" spans="2:2" ht="12">
      <c r="B88" s="120"/>
    </row>
    <row r="89" spans="2:2" ht="12">
      <c r="B89" s="120"/>
    </row>
    <row r="90" spans="2:2" ht="12">
      <c r="B90" s="119"/>
    </row>
    <row r="91" spans="2:2" ht="12">
      <c r="B91" s="119"/>
    </row>
    <row r="92" spans="2:2" ht="12">
      <c r="B92" s="119"/>
    </row>
    <row r="93" spans="2:2" ht="12">
      <c r="B93" s="119"/>
    </row>
    <row r="94" spans="2:2" ht="12">
      <c r="B94" s="119"/>
    </row>
    <row r="95" spans="2:2" ht="12">
      <c r="B95" s="119"/>
    </row>
    <row r="96" spans="2:2" ht="12">
      <c r="B96" s="119"/>
    </row>
    <row r="97" spans="2:2" ht="12">
      <c r="B97" s="119"/>
    </row>
    <row r="98" spans="2:2" ht="12">
      <c r="B98" s="119"/>
    </row>
    <row r="99" spans="2:2" ht="12">
      <c r="B99" s="119"/>
    </row>
    <row r="100" spans="2:2" ht="12">
      <c r="B100" s="119"/>
    </row>
    <row r="101" spans="2:2" ht="12">
      <c r="B101" s="119"/>
    </row>
    <row r="102" spans="2:2" ht="12">
      <c r="B102" s="119"/>
    </row>
    <row r="103" spans="2:2" ht="12">
      <c r="B103" s="119"/>
    </row>
    <row r="104" spans="2:2" ht="12">
      <c r="B104" s="119"/>
    </row>
    <row r="105" spans="2:2" ht="12">
      <c r="B105" s="119"/>
    </row>
    <row r="106" spans="2:2" ht="12">
      <c r="B106" s="119"/>
    </row>
    <row r="107" spans="2:2" ht="12">
      <c r="B107" s="119"/>
    </row>
    <row r="108" spans="2:2" ht="12">
      <c r="B108" s="119"/>
    </row>
    <row r="109" spans="2:2" ht="12">
      <c r="B109" s="119"/>
    </row>
    <row r="110" spans="2:2" ht="12">
      <c r="B110" s="119"/>
    </row>
    <row r="111" spans="2:2" ht="12">
      <c r="B111" s="119"/>
    </row>
    <row r="112" spans="2:2" ht="12">
      <c r="B112" s="119"/>
    </row>
    <row r="113" spans="2:2" ht="12">
      <c r="B113" s="119"/>
    </row>
    <row r="114" spans="2:2" ht="12">
      <c r="B114" s="119"/>
    </row>
    <row r="115" spans="2:2" ht="12">
      <c r="B115" s="119"/>
    </row>
    <row r="116" spans="2:2" ht="12">
      <c r="B116" s="119"/>
    </row>
    <row r="117" spans="2:2" ht="12">
      <c r="B117" s="119"/>
    </row>
    <row r="118" spans="2:2" ht="12">
      <c r="B118" s="119"/>
    </row>
    <row r="119" spans="2:2" ht="12">
      <c r="B119" s="119"/>
    </row>
    <row r="120" spans="2:2" ht="12">
      <c r="B120" s="119"/>
    </row>
    <row r="121" spans="2:2" ht="12">
      <c r="B121" s="119"/>
    </row>
    <row r="122" spans="2:2" ht="12">
      <c r="B122" s="119"/>
    </row>
    <row r="123" spans="2:2" ht="12">
      <c r="B123" s="119"/>
    </row>
    <row r="124" spans="2:2" ht="12">
      <c r="B124" s="119"/>
    </row>
    <row r="125" spans="2:2" ht="12">
      <c r="B125" s="119"/>
    </row>
    <row r="126" spans="2:2" ht="12">
      <c r="B126" s="119"/>
    </row>
    <row r="127" spans="2:2" ht="12">
      <c r="B127" s="119"/>
    </row>
    <row r="128" spans="2:2" ht="12">
      <c r="B128" s="119"/>
    </row>
    <row r="129" spans="2:2" ht="12">
      <c r="B129" s="119"/>
    </row>
    <row r="130" spans="2:2" ht="12">
      <c r="B130" s="119"/>
    </row>
    <row r="131" spans="2:2" ht="12">
      <c r="B131" s="119"/>
    </row>
    <row r="132" spans="2:2" ht="12">
      <c r="B132" s="119"/>
    </row>
    <row r="133" spans="2:2" ht="12">
      <c r="B133" s="119"/>
    </row>
    <row r="134" spans="2:2" ht="12">
      <c r="B134" s="119"/>
    </row>
    <row r="135" spans="2:2" ht="12">
      <c r="B135" s="119"/>
    </row>
    <row r="136" spans="2:2" ht="12">
      <c r="B136" s="119"/>
    </row>
    <row r="137" spans="2:2" ht="12">
      <c r="B137" s="119"/>
    </row>
    <row r="138" spans="2:2" ht="12">
      <c r="B138" s="119"/>
    </row>
    <row r="139" spans="2:2" ht="12">
      <c r="B139" s="119"/>
    </row>
    <row r="140" spans="2:2" ht="12">
      <c r="B140" s="119"/>
    </row>
    <row r="141" spans="2:2" ht="12">
      <c r="B141" s="119"/>
    </row>
    <row r="142" spans="2:2" ht="12">
      <c r="B142" s="119"/>
    </row>
    <row r="143" spans="2:2" ht="12">
      <c r="B143" s="119"/>
    </row>
    <row r="144" spans="2:2" ht="12">
      <c r="B144" s="119"/>
    </row>
    <row r="145" spans="2:2" ht="12">
      <c r="B145" s="119"/>
    </row>
    <row r="146" spans="2:2" ht="12">
      <c r="B146" s="119"/>
    </row>
    <row r="147" spans="2:2" ht="12">
      <c r="B147" s="119"/>
    </row>
    <row r="148" spans="2:2" ht="12">
      <c r="B148" s="119"/>
    </row>
    <row r="149" spans="2:2" ht="12">
      <c r="B149" s="119"/>
    </row>
    <row r="150" spans="2:2" ht="12">
      <c r="B150" s="119"/>
    </row>
    <row r="151" spans="2:2" ht="12">
      <c r="B151" s="119"/>
    </row>
    <row r="152" spans="2:2" ht="12">
      <c r="B152" s="119"/>
    </row>
    <row r="153" spans="2:2" ht="12">
      <c r="B153" s="119"/>
    </row>
    <row r="154" spans="2:2" ht="12">
      <c r="B154" s="119"/>
    </row>
    <row r="155" spans="2:2" ht="12">
      <c r="B155" s="119"/>
    </row>
    <row r="156" spans="2:2" ht="12">
      <c r="B156" s="119"/>
    </row>
    <row r="157" spans="2:2" ht="12">
      <c r="B157" s="119"/>
    </row>
    <row r="158" spans="2:2" ht="12">
      <c r="B158" s="119"/>
    </row>
    <row r="159" spans="2:2" ht="12">
      <c r="B159" s="119"/>
    </row>
    <row r="160" spans="2:2" ht="12">
      <c r="B160" s="119"/>
    </row>
    <row r="161" spans="2:2" ht="12">
      <c r="B161" s="119"/>
    </row>
    <row r="162" spans="2:2" ht="12">
      <c r="B162" s="119"/>
    </row>
    <row r="163" spans="2:2" ht="12">
      <c r="B163" s="119"/>
    </row>
    <row r="164" spans="2:2" ht="12">
      <c r="B164" s="119"/>
    </row>
    <row r="165" spans="2:2" ht="12">
      <c r="B165" s="119"/>
    </row>
    <row r="166" spans="2:2" ht="12">
      <c r="B166" s="119"/>
    </row>
    <row r="167" spans="2:2" ht="12">
      <c r="B167" s="119"/>
    </row>
    <row r="168" spans="2:2" ht="12">
      <c r="B168" s="119"/>
    </row>
    <row r="169" spans="2:2" ht="12">
      <c r="B169" s="119"/>
    </row>
    <row r="170" spans="2:2" ht="12">
      <c r="B170" s="119"/>
    </row>
    <row r="171" spans="2:2" ht="12">
      <c r="B171" s="119"/>
    </row>
    <row r="172" spans="2:2" ht="12">
      <c r="B172" s="119"/>
    </row>
    <row r="173" spans="2:2" ht="12">
      <c r="B173" s="119"/>
    </row>
    <row r="174" spans="2:2" ht="12">
      <c r="B174" s="119"/>
    </row>
    <row r="175" spans="2:2" ht="12">
      <c r="B175" s="119"/>
    </row>
    <row r="176" spans="2:2" ht="12">
      <c r="B176" s="119"/>
    </row>
    <row r="177" spans="2:2" ht="12">
      <c r="B177" s="119"/>
    </row>
    <row r="178" spans="2:2" ht="12">
      <c r="B178" s="119"/>
    </row>
    <row r="179" spans="2:2" ht="12">
      <c r="B179" s="119"/>
    </row>
    <row r="180" spans="2:2" ht="12">
      <c r="B180" s="119"/>
    </row>
    <row r="181" spans="2:2" ht="12">
      <c r="B181" s="119"/>
    </row>
    <row r="182" spans="2:2" ht="12">
      <c r="B182" s="119"/>
    </row>
    <row r="183" spans="2:2" ht="12">
      <c r="B183" s="119"/>
    </row>
    <row r="184" spans="2:2" ht="12">
      <c r="B184" s="119"/>
    </row>
    <row r="185" spans="2:2" ht="12">
      <c r="B185" s="119"/>
    </row>
    <row r="186" spans="2:2" ht="12">
      <c r="B186" s="119"/>
    </row>
    <row r="187" spans="2:2" ht="12">
      <c r="B187" s="119"/>
    </row>
    <row r="188" spans="2:2" ht="12">
      <c r="B188" s="119"/>
    </row>
    <row r="189" spans="2:2" ht="12">
      <c r="B189" s="119"/>
    </row>
    <row r="190" spans="2:2" ht="12">
      <c r="B190" s="119"/>
    </row>
    <row r="191" spans="2:2" ht="12">
      <c r="B191" s="119"/>
    </row>
    <row r="192" spans="2:2" ht="12">
      <c r="B192" s="119"/>
    </row>
    <row r="193" spans="2:2" ht="12">
      <c r="B193" s="119"/>
    </row>
    <row r="194" spans="2:2" ht="12">
      <c r="B194" s="119"/>
    </row>
    <row r="195" spans="2:2" ht="12">
      <c r="B195" s="119"/>
    </row>
    <row r="196" spans="2:2" ht="12">
      <c r="B196" s="119"/>
    </row>
    <row r="197" spans="2:2" ht="12">
      <c r="B197" s="119"/>
    </row>
    <row r="198" spans="2:2" ht="12">
      <c r="B198" s="119"/>
    </row>
    <row r="199" spans="2:2" ht="12">
      <c r="B199" s="119"/>
    </row>
    <row r="200" spans="2:2" ht="12">
      <c r="B200" s="119"/>
    </row>
    <row r="201" spans="2:2" ht="12">
      <c r="B201" s="119"/>
    </row>
    <row r="202" spans="2:2" ht="12">
      <c r="B202" s="119"/>
    </row>
    <row r="203" spans="2:2" ht="12">
      <c r="B203" s="119"/>
    </row>
    <row r="204" spans="2:2" ht="12">
      <c r="B204" s="119"/>
    </row>
    <row r="205" spans="2:2" ht="12">
      <c r="B205" s="119"/>
    </row>
    <row r="206" spans="2:2" ht="12">
      <c r="B206" s="119"/>
    </row>
    <row r="207" spans="2:2" ht="12">
      <c r="B207" s="119"/>
    </row>
    <row r="208" spans="2:2" ht="12">
      <c r="B208" s="119"/>
    </row>
    <row r="209" spans="2:2" ht="12">
      <c r="B209" s="119"/>
    </row>
    <row r="210" spans="2:2" ht="12">
      <c r="B210" s="119"/>
    </row>
    <row r="211" spans="2:2" ht="12">
      <c r="B211" s="119"/>
    </row>
    <row r="212" spans="2:2" ht="12">
      <c r="B212" s="119"/>
    </row>
    <row r="213" spans="2:2" ht="12">
      <c r="B213" s="119"/>
    </row>
    <row r="214" spans="2:2" ht="12">
      <c r="B214" s="119"/>
    </row>
    <row r="215" spans="2:2" ht="12">
      <c r="B215" s="119"/>
    </row>
    <row r="216" spans="2:2" ht="12">
      <c r="B216" s="119"/>
    </row>
    <row r="217" spans="2:2" ht="12">
      <c r="B217" s="119"/>
    </row>
    <row r="218" spans="2:2" ht="12">
      <c r="B218" s="119"/>
    </row>
    <row r="219" spans="2:2" ht="12">
      <c r="B219" s="119"/>
    </row>
    <row r="220" spans="2:2" ht="12">
      <c r="B220" s="119"/>
    </row>
    <row r="221" spans="2:2" ht="12">
      <c r="B221" s="119"/>
    </row>
    <row r="222" spans="2:2" ht="12">
      <c r="B222" s="119"/>
    </row>
    <row r="223" spans="2:2" ht="12">
      <c r="B223" s="119"/>
    </row>
    <row r="224" spans="2:2" ht="12">
      <c r="B224" s="119"/>
    </row>
    <row r="225" spans="2:2" ht="12">
      <c r="B225" s="119"/>
    </row>
    <row r="226" spans="2:2" ht="12">
      <c r="B226" s="119"/>
    </row>
    <row r="227" spans="2:2" ht="12">
      <c r="B227" s="119"/>
    </row>
    <row r="228" spans="2:2" ht="12">
      <c r="B228" s="119"/>
    </row>
    <row r="229" spans="2:2" ht="12">
      <c r="B229" s="119"/>
    </row>
    <row r="230" spans="2:2" ht="12">
      <c r="B230" s="119"/>
    </row>
    <row r="231" spans="2:2" ht="12">
      <c r="B231" s="119"/>
    </row>
    <row r="232" spans="2:2" ht="12">
      <c r="B232" s="119"/>
    </row>
    <row r="233" spans="2:2" ht="12">
      <c r="B233" s="119"/>
    </row>
    <row r="234" spans="2:2" ht="12">
      <c r="B234" s="119"/>
    </row>
    <row r="235" spans="2:2" ht="12">
      <c r="B235" s="119"/>
    </row>
    <row r="236" spans="2:2" ht="12">
      <c r="B236" s="119"/>
    </row>
    <row r="237" spans="2:2" ht="12">
      <c r="B237" s="119"/>
    </row>
    <row r="238" spans="2:2" ht="12">
      <c r="B238" s="119"/>
    </row>
    <row r="239" spans="2:2" ht="12">
      <c r="B239" s="119"/>
    </row>
    <row r="240" spans="2:2" ht="12">
      <c r="B240" s="119"/>
    </row>
    <row r="241" spans="2:2" ht="12">
      <c r="B241" s="119"/>
    </row>
    <row r="242" spans="2:2" ht="12">
      <c r="B242" s="119"/>
    </row>
    <row r="243" spans="2:2" ht="12">
      <c r="B243" s="119"/>
    </row>
    <row r="244" spans="2:2" ht="12">
      <c r="B244" s="119"/>
    </row>
    <row r="245" spans="2:2" ht="12">
      <c r="B245" s="119"/>
    </row>
    <row r="246" spans="2:2" ht="12">
      <c r="B246" s="119"/>
    </row>
    <row r="247" spans="2:2" ht="12">
      <c r="B247" s="119"/>
    </row>
    <row r="248" spans="2:2" ht="12">
      <c r="B248" s="119"/>
    </row>
    <row r="249" spans="2:2" ht="12">
      <c r="B249" s="119"/>
    </row>
    <row r="250" spans="2:2" ht="12">
      <c r="B250" s="119"/>
    </row>
    <row r="251" spans="2:2" ht="12">
      <c r="B251" s="119"/>
    </row>
    <row r="252" spans="2:2" ht="12">
      <c r="B252" s="119"/>
    </row>
    <row r="253" spans="2:2" ht="12">
      <c r="B253" s="119"/>
    </row>
    <row r="254" spans="2:2" ht="12">
      <c r="B254" s="119"/>
    </row>
    <row r="255" spans="2:2" ht="12">
      <c r="B255" s="119"/>
    </row>
    <row r="256" spans="2:2" ht="12">
      <c r="B256" s="119"/>
    </row>
    <row r="257" spans="2:2" ht="12">
      <c r="B257" s="119"/>
    </row>
    <row r="258" spans="2:2" ht="12">
      <c r="B258" s="119"/>
    </row>
    <row r="259" spans="2:2" ht="12">
      <c r="B259" s="119"/>
    </row>
    <row r="260" spans="2:2" ht="12">
      <c r="B260" s="119"/>
    </row>
    <row r="261" spans="2:2" ht="12">
      <c r="B261" s="119"/>
    </row>
    <row r="262" spans="2:2" ht="12">
      <c r="B262" s="119"/>
    </row>
    <row r="263" spans="2:2" ht="12">
      <c r="B263" s="119"/>
    </row>
    <row r="264" spans="2:2" ht="12">
      <c r="B264" s="119"/>
    </row>
    <row r="265" spans="2:2" ht="12">
      <c r="B265" s="119"/>
    </row>
    <row r="266" spans="2:2" ht="12">
      <c r="B266" s="119"/>
    </row>
    <row r="267" spans="2:2" ht="12">
      <c r="B267" s="119"/>
    </row>
    <row r="268" spans="2:2" ht="12">
      <c r="B268" s="119"/>
    </row>
  </sheetData>
  <mergeCells count="23">
    <mergeCell ref="B2:J2"/>
    <mergeCell ref="B40:J40"/>
    <mergeCell ref="B41:B43"/>
    <mergeCell ref="C43:D43"/>
    <mergeCell ref="E43:F43"/>
    <mergeCell ref="E41:J41"/>
    <mergeCell ref="C41:C42"/>
    <mergeCell ref="D41:D42"/>
    <mergeCell ref="B4:B6"/>
    <mergeCell ref="C4:C5"/>
    <mergeCell ref="D4:D5"/>
    <mergeCell ref="E4:J4"/>
    <mergeCell ref="S4:S6"/>
    <mergeCell ref="M4:M6"/>
    <mergeCell ref="N4:N6"/>
    <mergeCell ref="O4:O6"/>
    <mergeCell ref="P4:P6"/>
    <mergeCell ref="Q4:Q6"/>
    <mergeCell ref="L4:L6"/>
    <mergeCell ref="C6:D6"/>
    <mergeCell ref="E6:F6"/>
    <mergeCell ref="I6:J6"/>
    <mergeCell ref="R4:R6"/>
  </mergeCells>
  <pageMargins left="1.1811023622047245" right="0.39370078740157483" top="0.78740157480314965" bottom="0.78740157480314965" header="0.15748031496062992" footer="0.19685039370078741"/>
  <pageSetup paperSize="9" scale="93" orientation="portrait" r:id="rId1"/>
  <headerFooter alignWithMargins="0">
    <oddHeader>&amp;L&amp;"Times New Roman,полужирный"&amp;12&amp;K8CBA97Макроекономічний та монетарний огляд  &amp;R&amp;"Times New Roman,полужирный"&amp;12&amp;K8CBA97Травень 2015 року</oddHeader>
    <oddFooter>&amp;C&amp;"Times New Roman,полужирный"&amp;12&amp;K8CBA97Національний банк України
Департамент монетарної політики та економічного аналізу</oddFooter>
  </headerFooter>
  <colBreaks count="1" manualBreakCount="1">
    <brk id="19" min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opLeftCell="A31" zoomScale="85" zoomScaleNormal="85" zoomScaleSheetLayoutView="85" workbookViewId="0">
      <selection activeCell="O44" sqref="O44"/>
    </sheetView>
  </sheetViews>
  <sheetFormatPr defaultColWidth="9.109375" defaultRowHeight="14.4"/>
  <cols>
    <col min="1" max="1" width="44.88671875" style="268" customWidth="1"/>
    <col min="2" max="2" width="7.88671875" style="268" customWidth="1"/>
    <col min="3" max="3" width="8.88671875" style="268" bestFit="1" customWidth="1"/>
    <col min="4" max="6" width="9.33203125" style="268" customWidth="1"/>
    <col min="7" max="7" width="10" style="268" bestFit="1" customWidth="1"/>
    <col min="8" max="8" width="8" style="268" customWidth="1"/>
    <col min="9" max="9" width="9.5546875" style="268" customWidth="1"/>
    <col min="10" max="11" width="9.109375" style="268"/>
    <col min="12" max="12" width="10" style="268" customWidth="1"/>
    <col min="13" max="16384" width="9.109375" style="268"/>
  </cols>
  <sheetData>
    <row r="1" spans="1:13" ht="15.6">
      <c r="A1" s="598" t="s">
        <v>244</v>
      </c>
      <c r="B1" s="599"/>
      <c r="C1" s="599"/>
      <c r="D1" s="599"/>
      <c r="E1" s="599"/>
      <c r="F1" s="599"/>
      <c r="G1" s="599"/>
      <c r="H1" s="599"/>
      <c r="I1" s="599"/>
      <c r="J1" s="600"/>
      <c r="K1" s="600"/>
      <c r="L1" s="601"/>
    </row>
    <row r="2" spans="1:13" s="409" customFormat="1" ht="13.5" customHeight="1">
      <c r="A2" s="408"/>
      <c r="B2" s="408" t="s">
        <v>175</v>
      </c>
      <c r="C2" s="408"/>
      <c r="D2" s="408"/>
      <c r="E2" s="408"/>
      <c r="F2" s="408"/>
      <c r="G2" s="408"/>
      <c r="H2" s="408" t="s">
        <v>176</v>
      </c>
      <c r="I2" s="408"/>
      <c r="J2" s="408"/>
      <c r="K2" s="408"/>
      <c r="L2" s="602"/>
    </row>
    <row r="3" spans="1:13" s="409" customFormat="1" ht="27.75" customHeight="1">
      <c r="A3" s="410" t="s">
        <v>177</v>
      </c>
      <c r="B3" s="411" t="s">
        <v>223</v>
      </c>
      <c r="C3" s="412" t="s">
        <v>221</v>
      </c>
      <c r="D3" s="412" t="s">
        <v>292</v>
      </c>
      <c r="E3" s="412" t="s">
        <v>336</v>
      </c>
      <c r="F3" s="412" t="s">
        <v>337</v>
      </c>
      <c r="G3" s="413" t="s">
        <v>231</v>
      </c>
      <c r="H3" s="412" t="s">
        <v>223</v>
      </c>
      <c r="I3" s="412" t="s">
        <v>221</v>
      </c>
      <c r="J3" s="412" t="s">
        <v>292</v>
      </c>
      <c r="K3" s="412" t="s">
        <v>336</v>
      </c>
      <c r="L3" s="414" t="s">
        <v>338</v>
      </c>
    </row>
    <row r="4" spans="1:13" s="409" customFormat="1" ht="1.5" customHeight="1">
      <c r="A4" s="415"/>
      <c r="B4" s="416"/>
      <c r="C4" s="416"/>
      <c r="D4" s="416"/>
      <c r="E4" s="416"/>
      <c r="F4" s="417"/>
      <c r="G4" s="418"/>
      <c r="H4" s="416"/>
      <c r="I4" s="416"/>
      <c r="J4" s="416"/>
      <c r="K4" s="416"/>
      <c r="L4" s="419"/>
    </row>
    <row r="5" spans="1:13" s="409" customFormat="1" ht="15.75" customHeight="1">
      <c r="A5" s="420" t="s">
        <v>178</v>
      </c>
      <c r="B5" s="421">
        <v>-498</v>
      </c>
      <c r="C5" s="421">
        <v>-395</v>
      </c>
      <c r="D5" s="421">
        <v>-630</v>
      </c>
      <c r="E5" s="421">
        <v>-22</v>
      </c>
      <c r="F5" s="422">
        <v>-1545</v>
      </c>
      <c r="G5" s="423">
        <v>-5273</v>
      </c>
      <c r="H5" s="421">
        <v>-193</v>
      </c>
      <c r="I5" s="421">
        <v>-374</v>
      </c>
      <c r="J5" s="421">
        <v>115</v>
      </c>
      <c r="K5" s="421">
        <v>187</v>
      </c>
      <c r="L5" s="424">
        <v>-265</v>
      </c>
      <c r="M5" s="425"/>
    </row>
    <row r="6" spans="1:13" s="409" customFormat="1" ht="1.5" customHeight="1">
      <c r="A6" s="415"/>
      <c r="B6" s="416"/>
      <c r="C6" s="416"/>
      <c r="D6" s="416"/>
      <c r="E6" s="416"/>
      <c r="F6" s="417"/>
      <c r="G6" s="418"/>
      <c r="H6" s="416"/>
      <c r="I6" s="416"/>
      <c r="J6" s="416"/>
      <c r="K6" s="416"/>
      <c r="L6" s="419"/>
      <c r="M6" s="425"/>
    </row>
    <row r="7" spans="1:13" s="409" customFormat="1" ht="15" customHeight="1">
      <c r="A7" s="426" t="s">
        <v>179</v>
      </c>
      <c r="B7" s="427">
        <v>-545</v>
      </c>
      <c r="C7" s="427">
        <v>-582</v>
      </c>
      <c r="D7" s="427">
        <v>-385</v>
      </c>
      <c r="E7" s="427">
        <v>-92</v>
      </c>
      <c r="F7" s="428">
        <v>-1604</v>
      </c>
      <c r="G7" s="429">
        <v>-5283</v>
      </c>
      <c r="H7" s="427">
        <v>-159</v>
      </c>
      <c r="I7" s="427">
        <v>-492</v>
      </c>
      <c r="J7" s="427">
        <v>33</v>
      </c>
      <c r="K7" s="427">
        <v>71</v>
      </c>
      <c r="L7" s="430">
        <v>-547</v>
      </c>
      <c r="M7" s="425"/>
    </row>
    <row r="8" spans="1:13" s="409" customFormat="1" ht="12.75" customHeight="1">
      <c r="A8" s="431" t="s">
        <v>180</v>
      </c>
      <c r="B8" s="416">
        <v>5760</v>
      </c>
      <c r="C8" s="416">
        <v>5947</v>
      </c>
      <c r="D8" s="416">
        <v>6323</v>
      </c>
      <c r="E8" s="416">
        <v>6281</v>
      </c>
      <c r="F8" s="417">
        <v>24311</v>
      </c>
      <c r="G8" s="418">
        <v>68485</v>
      </c>
      <c r="H8" s="416">
        <v>3872</v>
      </c>
      <c r="I8" s="416">
        <v>3821</v>
      </c>
      <c r="J8" s="416">
        <v>4433</v>
      </c>
      <c r="K8" s="416">
        <v>4012</v>
      </c>
      <c r="L8" s="419">
        <v>16138</v>
      </c>
      <c r="M8" s="425"/>
    </row>
    <row r="9" spans="1:13" s="409" customFormat="1" ht="12.75" customHeight="1">
      <c r="A9" s="431" t="s">
        <v>232</v>
      </c>
      <c r="B9" s="416">
        <v>-6305</v>
      </c>
      <c r="C9" s="416">
        <v>-6529</v>
      </c>
      <c r="D9" s="416">
        <v>-6708</v>
      </c>
      <c r="E9" s="416">
        <v>-6373</v>
      </c>
      <c r="F9" s="417">
        <v>-25915</v>
      </c>
      <c r="G9" s="418">
        <v>-73768</v>
      </c>
      <c r="H9" s="416">
        <v>-4031</v>
      </c>
      <c r="I9" s="416">
        <v>-4313</v>
      </c>
      <c r="J9" s="416">
        <v>-4400</v>
      </c>
      <c r="K9" s="416">
        <v>-3941</v>
      </c>
      <c r="L9" s="419">
        <v>-16685</v>
      </c>
      <c r="M9" s="425"/>
    </row>
    <row r="10" spans="1:13" s="409" customFormat="1" ht="1.5" customHeight="1">
      <c r="A10" s="415"/>
      <c r="B10" s="416"/>
      <c r="C10" s="416"/>
      <c r="D10" s="416"/>
      <c r="E10" s="416"/>
      <c r="F10" s="417"/>
      <c r="G10" s="418"/>
      <c r="H10" s="416"/>
      <c r="I10" s="416"/>
      <c r="J10" s="416"/>
      <c r="K10" s="416"/>
      <c r="L10" s="419"/>
      <c r="M10" s="425"/>
    </row>
    <row r="11" spans="1:13" s="409" customFormat="1" ht="15" customHeight="1">
      <c r="A11" s="432" t="s">
        <v>181</v>
      </c>
      <c r="B11" s="427">
        <v>-791</v>
      </c>
      <c r="C11" s="427">
        <v>-738</v>
      </c>
      <c r="D11" s="427">
        <v>-427</v>
      </c>
      <c r="E11" s="427">
        <v>-119</v>
      </c>
      <c r="F11" s="428">
        <v>-2075</v>
      </c>
      <c r="G11" s="429">
        <v>-6065</v>
      </c>
      <c r="H11" s="427">
        <v>-262</v>
      </c>
      <c r="I11" s="427">
        <v>-469</v>
      </c>
      <c r="J11" s="427">
        <v>-67</v>
      </c>
      <c r="K11" s="427">
        <v>8</v>
      </c>
      <c r="L11" s="430">
        <v>-790</v>
      </c>
      <c r="M11" s="425"/>
    </row>
    <row r="12" spans="1:13" s="409" customFormat="1" ht="12.75" customHeight="1">
      <c r="A12" s="433" t="s">
        <v>182</v>
      </c>
      <c r="B12" s="416">
        <v>4447</v>
      </c>
      <c r="C12" s="416">
        <v>4790</v>
      </c>
      <c r="D12" s="416">
        <v>5188</v>
      </c>
      <c r="E12" s="416">
        <v>5191</v>
      </c>
      <c r="F12" s="417">
        <v>19616</v>
      </c>
      <c r="G12" s="418">
        <v>55259</v>
      </c>
      <c r="H12" s="416">
        <v>3076</v>
      </c>
      <c r="I12" s="416">
        <v>3089</v>
      </c>
      <c r="J12" s="416">
        <v>3515</v>
      </c>
      <c r="K12" s="416">
        <v>3160</v>
      </c>
      <c r="L12" s="419">
        <v>12840</v>
      </c>
      <c r="M12" s="425"/>
    </row>
    <row r="13" spans="1:13" s="409" customFormat="1" ht="12.75" customHeight="1">
      <c r="A13" s="433" t="s">
        <v>183</v>
      </c>
      <c r="B13" s="416">
        <v>-5238</v>
      </c>
      <c r="C13" s="416">
        <v>-5528</v>
      </c>
      <c r="D13" s="416">
        <v>-5615</v>
      </c>
      <c r="E13" s="416">
        <v>-5310</v>
      </c>
      <c r="F13" s="417">
        <v>-21691</v>
      </c>
      <c r="G13" s="418">
        <v>-61324</v>
      </c>
      <c r="H13" s="416">
        <v>-3338</v>
      </c>
      <c r="I13" s="416">
        <v>-3558</v>
      </c>
      <c r="J13" s="416">
        <v>-3582</v>
      </c>
      <c r="K13" s="416">
        <v>-3152</v>
      </c>
      <c r="L13" s="419">
        <v>-13630</v>
      </c>
      <c r="M13" s="425"/>
    </row>
    <row r="14" spans="1:13" s="409" customFormat="1" ht="1.5" customHeight="1">
      <c r="A14" s="415"/>
      <c r="B14" s="416"/>
      <c r="C14" s="416"/>
      <c r="D14" s="416"/>
      <c r="E14" s="416"/>
      <c r="F14" s="417"/>
      <c r="G14" s="418"/>
      <c r="H14" s="416"/>
      <c r="I14" s="416"/>
      <c r="J14" s="416"/>
      <c r="K14" s="416"/>
      <c r="L14" s="419"/>
      <c r="M14" s="425"/>
    </row>
    <row r="15" spans="1:13" s="409" customFormat="1" ht="15" customHeight="1">
      <c r="A15" s="432" t="s">
        <v>184</v>
      </c>
      <c r="B15" s="427">
        <v>246</v>
      </c>
      <c r="C15" s="427">
        <v>156</v>
      </c>
      <c r="D15" s="427">
        <v>42</v>
      </c>
      <c r="E15" s="427">
        <v>27</v>
      </c>
      <c r="F15" s="428">
        <v>471</v>
      </c>
      <c r="G15" s="429">
        <v>782</v>
      </c>
      <c r="H15" s="427">
        <v>103</v>
      </c>
      <c r="I15" s="427">
        <v>-23</v>
      </c>
      <c r="J15" s="427">
        <v>100</v>
      </c>
      <c r="K15" s="427">
        <v>63</v>
      </c>
      <c r="L15" s="430">
        <v>243</v>
      </c>
      <c r="M15" s="425"/>
    </row>
    <row r="16" spans="1:13" s="409" customFormat="1" ht="13.5" customHeight="1">
      <c r="A16" s="433" t="s">
        <v>185</v>
      </c>
      <c r="B16" s="416">
        <v>1313</v>
      </c>
      <c r="C16" s="416">
        <v>1157</v>
      </c>
      <c r="D16" s="416">
        <v>1135</v>
      </c>
      <c r="E16" s="416">
        <v>1090</v>
      </c>
      <c r="F16" s="417">
        <v>4695</v>
      </c>
      <c r="G16" s="418">
        <v>13226</v>
      </c>
      <c r="H16" s="416">
        <v>796</v>
      </c>
      <c r="I16" s="416">
        <v>732</v>
      </c>
      <c r="J16" s="416">
        <v>918</v>
      </c>
      <c r="K16" s="416">
        <v>852</v>
      </c>
      <c r="L16" s="419">
        <v>3298</v>
      </c>
      <c r="M16" s="425"/>
    </row>
    <row r="17" spans="1:13" s="409" customFormat="1" ht="12.75" customHeight="1">
      <c r="A17" s="433" t="s">
        <v>186</v>
      </c>
      <c r="B17" s="416">
        <v>-1067</v>
      </c>
      <c r="C17" s="416">
        <v>-1001</v>
      </c>
      <c r="D17" s="416">
        <v>-1093</v>
      </c>
      <c r="E17" s="416">
        <v>-1063</v>
      </c>
      <c r="F17" s="417">
        <v>-4224</v>
      </c>
      <c r="G17" s="418">
        <v>-12444</v>
      </c>
      <c r="H17" s="416">
        <v>-693</v>
      </c>
      <c r="I17" s="416">
        <v>-755</v>
      </c>
      <c r="J17" s="416">
        <v>-818</v>
      </c>
      <c r="K17" s="416">
        <v>-789</v>
      </c>
      <c r="L17" s="419">
        <v>-3055</v>
      </c>
      <c r="M17" s="425"/>
    </row>
    <row r="18" spans="1:13" s="409" customFormat="1" ht="1.5" customHeight="1">
      <c r="A18" s="415"/>
      <c r="B18" s="416"/>
      <c r="C18" s="416"/>
      <c r="D18" s="416"/>
      <c r="E18" s="416"/>
      <c r="F18" s="417"/>
      <c r="G18" s="418"/>
      <c r="H18" s="416"/>
      <c r="I18" s="416"/>
      <c r="J18" s="416"/>
      <c r="K18" s="416"/>
      <c r="L18" s="419"/>
      <c r="M18" s="425"/>
    </row>
    <row r="19" spans="1:13" s="409" customFormat="1" ht="15" customHeight="1">
      <c r="A19" s="426" t="s">
        <v>187</v>
      </c>
      <c r="B19" s="427">
        <v>-96</v>
      </c>
      <c r="C19" s="427">
        <v>81</v>
      </c>
      <c r="D19" s="427">
        <v>-237</v>
      </c>
      <c r="E19" s="427">
        <v>-118</v>
      </c>
      <c r="F19" s="428">
        <v>-370</v>
      </c>
      <c r="G19" s="429">
        <v>-1531</v>
      </c>
      <c r="H19" s="427">
        <v>-153</v>
      </c>
      <c r="I19" s="427">
        <v>-42</v>
      </c>
      <c r="J19" s="427">
        <v>-82</v>
      </c>
      <c r="K19" s="427">
        <v>-70</v>
      </c>
      <c r="L19" s="430">
        <v>-347</v>
      </c>
      <c r="M19" s="425"/>
    </row>
    <row r="20" spans="1:13" s="409" customFormat="1" ht="13.5" customHeight="1">
      <c r="A20" s="433" t="s">
        <v>188</v>
      </c>
      <c r="B20" s="416">
        <v>429</v>
      </c>
      <c r="C20" s="416">
        <v>419</v>
      </c>
      <c r="D20" s="416">
        <v>399</v>
      </c>
      <c r="E20" s="416">
        <v>464</v>
      </c>
      <c r="F20" s="417">
        <v>1711</v>
      </c>
      <c r="G20" s="418">
        <v>5154</v>
      </c>
      <c r="H20" s="416">
        <v>251</v>
      </c>
      <c r="I20" s="416">
        <v>281</v>
      </c>
      <c r="J20" s="416">
        <v>311</v>
      </c>
      <c r="K20" s="416">
        <v>305</v>
      </c>
      <c r="L20" s="419">
        <v>1148</v>
      </c>
      <c r="M20" s="425"/>
    </row>
    <row r="21" spans="1:13" s="409" customFormat="1" ht="12.75" customHeight="1">
      <c r="A21" s="433" t="s">
        <v>189</v>
      </c>
      <c r="B21" s="416">
        <v>-525</v>
      </c>
      <c r="C21" s="416">
        <v>-338</v>
      </c>
      <c r="D21" s="416">
        <v>-636</v>
      </c>
      <c r="E21" s="416">
        <v>-582</v>
      </c>
      <c r="F21" s="417">
        <v>-2081</v>
      </c>
      <c r="G21" s="418">
        <v>-6685</v>
      </c>
      <c r="H21" s="416">
        <v>-404</v>
      </c>
      <c r="I21" s="416">
        <v>-323</v>
      </c>
      <c r="J21" s="416">
        <v>-393</v>
      </c>
      <c r="K21" s="416">
        <v>-375</v>
      </c>
      <c r="L21" s="419">
        <v>-1495</v>
      </c>
      <c r="M21" s="425"/>
    </row>
    <row r="22" spans="1:13" s="409" customFormat="1" ht="1.5" customHeight="1">
      <c r="A22" s="415"/>
      <c r="B22" s="416">
        <v>-562</v>
      </c>
      <c r="C22" s="416">
        <v>-362</v>
      </c>
      <c r="D22" s="416">
        <v>-659</v>
      </c>
      <c r="E22" s="416"/>
      <c r="F22" s="417"/>
      <c r="G22" s="418">
        <v>-7034</v>
      </c>
      <c r="H22" s="416"/>
      <c r="I22" s="416"/>
      <c r="J22" s="416"/>
      <c r="K22" s="416"/>
      <c r="L22" s="419"/>
      <c r="M22" s="425"/>
    </row>
    <row r="23" spans="1:13" s="409" customFormat="1" ht="16.8">
      <c r="A23" s="426" t="s">
        <v>190</v>
      </c>
      <c r="B23" s="427">
        <v>143</v>
      </c>
      <c r="C23" s="427">
        <v>106</v>
      </c>
      <c r="D23" s="427">
        <v>-8</v>
      </c>
      <c r="E23" s="427">
        <v>188</v>
      </c>
      <c r="F23" s="428">
        <v>429</v>
      </c>
      <c r="G23" s="429">
        <v>1541</v>
      </c>
      <c r="H23" s="427">
        <v>119</v>
      </c>
      <c r="I23" s="427">
        <v>160</v>
      </c>
      <c r="J23" s="427">
        <v>164</v>
      </c>
      <c r="K23" s="427">
        <v>186</v>
      </c>
      <c r="L23" s="430">
        <v>629</v>
      </c>
      <c r="M23" s="425"/>
    </row>
    <row r="24" spans="1:13" s="409" customFormat="1" ht="1.5" customHeight="1">
      <c r="A24" s="415"/>
      <c r="B24" s="416"/>
      <c r="C24" s="416"/>
      <c r="D24" s="416"/>
      <c r="E24" s="416"/>
      <c r="F24" s="417"/>
      <c r="G24" s="418"/>
      <c r="H24" s="416"/>
      <c r="I24" s="416"/>
      <c r="J24" s="416"/>
      <c r="K24" s="416"/>
      <c r="L24" s="419"/>
      <c r="M24" s="425"/>
    </row>
    <row r="25" spans="1:13" s="409" customFormat="1" ht="25.5" customHeight="1">
      <c r="A25" s="434" t="s">
        <v>233</v>
      </c>
      <c r="B25" s="421">
        <v>-1436</v>
      </c>
      <c r="C25" s="421">
        <v>-1744</v>
      </c>
      <c r="D25" s="421">
        <v>426</v>
      </c>
      <c r="E25" s="421">
        <v>-210</v>
      </c>
      <c r="F25" s="422">
        <v>-2964</v>
      </c>
      <c r="G25" s="423">
        <v>-8034</v>
      </c>
      <c r="H25" s="421">
        <v>-697</v>
      </c>
      <c r="I25" s="421">
        <v>-369</v>
      </c>
      <c r="J25" s="421">
        <v>-420</v>
      </c>
      <c r="K25" s="421">
        <v>-355</v>
      </c>
      <c r="L25" s="424">
        <v>-1841</v>
      </c>
      <c r="M25" s="425"/>
    </row>
    <row r="26" spans="1:13" s="409" customFormat="1" ht="2.25" customHeight="1">
      <c r="A26" s="415"/>
      <c r="B26" s="416"/>
      <c r="C26" s="416"/>
      <c r="D26" s="416"/>
      <c r="E26" s="416"/>
      <c r="F26" s="417"/>
      <c r="G26" s="418"/>
      <c r="H26" s="416"/>
      <c r="I26" s="416"/>
      <c r="J26" s="416"/>
      <c r="K26" s="416"/>
      <c r="L26" s="419"/>
      <c r="M26" s="425"/>
    </row>
    <row r="27" spans="1:13" s="409" customFormat="1" ht="14.25" customHeight="1">
      <c r="A27" s="435" t="s">
        <v>191</v>
      </c>
      <c r="B27" s="427">
        <v>4</v>
      </c>
      <c r="C27" s="427">
        <v>4</v>
      </c>
      <c r="D27" s="427">
        <v>0</v>
      </c>
      <c r="E27" s="427">
        <v>0</v>
      </c>
      <c r="F27" s="428">
        <v>8</v>
      </c>
      <c r="G27" s="429">
        <v>368</v>
      </c>
      <c r="H27" s="427">
        <v>-1</v>
      </c>
      <c r="I27" s="427">
        <v>-18</v>
      </c>
      <c r="J27" s="427">
        <v>243</v>
      </c>
      <c r="K27" s="427">
        <v>-1</v>
      </c>
      <c r="L27" s="430">
        <v>223</v>
      </c>
      <c r="M27" s="425"/>
    </row>
    <row r="28" spans="1:13" ht="2.25" customHeight="1">
      <c r="A28" s="415"/>
      <c r="B28" s="416"/>
      <c r="C28" s="416"/>
      <c r="D28" s="416"/>
      <c r="E28" s="416"/>
      <c r="F28" s="417"/>
      <c r="G28" s="418"/>
      <c r="H28" s="416"/>
      <c r="I28" s="416"/>
      <c r="J28" s="416"/>
      <c r="K28" s="416"/>
      <c r="L28" s="419"/>
      <c r="M28" s="425"/>
    </row>
    <row r="29" spans="1:13" s="409" customFormat="1" ht="14.25" customHeight="1">
      <c r="A29" s="435" t="s">
        <v>192</v>
      </c>
      <c r="B29" s="427">
        <v>-1440</v>
      </c>
      <c r="C29" s="427">
        <v>-1748</v>
      </c>
      <c r="D29" s="427">
        <v>426</v>
      </c>
      <c r="E29" s="427">
        <v>-210</v>
      </c>
      <c r="F29" s="428">
        <v>-2972</v>
      </c>
      <c r="G29" s="429">
        <v>-8402</v>
      </c>
      <c r="H29" s="427">
        <v>-696</v>
      </c>
      <c r="I29" s="427">
        <v>-351</v>
      </c>
      <c r="J29" s="427">
        <v>-663</v>
      </c>
      <c r="K29" s="427">
        <v>-354</v>
      </c>
      <c r="L29" s="430">
        <v>-2064</v>
      </c>
      <c r="M29" s="425"/>
    </row>
    <row r="30" spans="1:13" s="409" customFormat="1" ht="14.25" customHeight="1">
      <c r="A30" s="436" t="s">
        <v>193</v>
      </c>
      <c r="B30" s="437">
        <v>-115</v>
      </c>
      <c r="C30" s="437">
        <v>-205</v>
      </c>
      <c r="D30" s="437">
        <v>-345</v>
      </c>
      <c r="E30" s="437">
        <v>-459</v>
      </c>
      <c r="F30" s="438">
        <v>-1124</v>
      </c>
      <c r="G30" s="439">
        <v>299</v>
      </c>
      <c r="H30" s="437">
        <v>108</v>
      </c>
      <c r="I30" s="437">
        <v>274</v>
      </c>
      <c r="J30" s="437">
        <v>78</v>
      </c>
      <c r="K30" s="437">
        <v>20</v>
      </c>
      <c r="L30" s="440">
        <v>480</v>
      </c>
      <c r="M30" s="425"/>
    </row>
    <row r="31" spans="1:13" ht="13.5" customHeight="1">
      <c r="A31" s="441" t="s">
        <v>213</v>
      </c>
      <c r="B31" s="442">
        <v>-108</v>
      </c>
      <c r="C31" s="442">
        <v>22</v>
      </c>
      <c r="D31" s="442">
        <v>5</v>
      </c>
      <c r="E31" s="442">
        <v>51</v>
      </c>
      <c r="F31" s="443">
        <v>-30</v>
      </c>
      <c r="G31" s="444">
        <v>-80</v>
      </c>
      <c r="H31" s="442">
        <v>-37</v>
      </c>
      <c r="I31" s="442">
        <v>1</v>
      </c>
      <c r="J31" s="442">
        <v>24</v>
      </c>
      <c r="K31" s="442">
        <v>-41</v>
      </c>
      <c r="L31" s="445">
        <v>-53</v>
      </c>
      <c r="M31" s="425"/>
    </row>
    <row r="32" spans="1:13" s="409" customFormat="1" ht="14.25" customHeight="1">
      <c r="A32" s="436" t="s">
        <v>194</v>
      </c>
      <c r="B32" s="437">
        <v>-175</v>
      </c>
      <c r="C32" s="437">
        <v>-57</v>
      </c>
      <c r="D32" s="437">
        <v>-7</v>
      </c>
      <c r="E32" s="437">
        <v>-14</v>
      </c>
      <c r="F32" s="438">
        <v>-253</v>
      </c>
      <c r="G32" s="439">
        <v>-391</v>
      </c>
      <c r="H32" s="437">
        <v>-10</v>
      </c>
      <c r="I32" s="437">
        <v>-16</v>
      </c>
      <c r="J32" s="437">
        <v>13</v>
      </c>
      <c r="K32" s="437">
        <v>5</v>
      </c>
      <c r="L32" s="440">
        <v>-8</v>
      </c>
      <c r="M32" s="425"/>
    </row>
    <row r="33" spans="1:13" s="409" customFormat="1" ht="14.25" customHeight="1">
      <c r="A33" s="436" t="s">
        <v>195</v>
      </c>
      <c r="B33" s="427">
        <v>491</v>
      </c>
      <c r="C33" s="427">
        <v>-752</v>
      </c>
      <c r="D33" s="427">
        <v>542</v>
      </c>
      <c r="E33" s="427">
        <v>227</v>
      </c>
      <c r="F33" s="428">
        <v>508</v>
      </c>
      <c r="G33" s="429">
        <v>-2242</v>
      </c>
      <c r="H33" s="427">
        <v>-1042</v>
      </c>
      <c r="I33" s="427">
        <v>-1036</v>
      </c>
      <c r="J33" s="427">
        <v>-1455</v>
      </c>
      <c r="K33" s="427">
        <v>-734</v>
      </c>
      <c r="L33" s="430">
        <v>-4267</v>
      </c>
      <c r="M33" s="425"/>
    </row>
    <row r="34" spans="1:13" s="409" customFormat="1" ht="15">
      <c r="A34" s="446" t="s">
        <v>196</v>
      </c>
      <c r="B34" s="447">
        <v>-420</v>
      </c>
      <c r="C34" s="448">
        <v>-486</v>
      </c>
      <c r="D34" s="448">
        <v>8</v>
      </c>
      <c r="E34" s="448">
        <v>-272</v>
      </c>
      <c r="F34" s="449">
        <v>-1170</v>
      </c>
      <c r="G34" s="450">
        <v>-3028</v>
      </c>
      <c r="H34" s="447">
        <v>-876</v>
      </c>
      <c r="I34" s="448">
        <v>-898</v>
      </c>
      <c r="J34" s="448">
        <v>-1251</v>
      </c>
      <c r="K34" s="448">
        <v>-678</v>
      </c>
      <c r="L34" s="451">
        <v>-3703</v>
      </c>
      <c r="M34" s="425"/>
    </row>
    <row r="35" spans="1:13" ht="15" customHeight="1">
      <c r="A35" s="452" t="s">
        <v>197</v>
      </c>
      <c r="B35" s="453">
        <v>-15</v>
      </c>
      <c r="C35" s="453">
        <v>-63</v>
      </c>
      <c r="D35" s="453">
        <v>-98</v>
      </c>
      <c r="E35" s="453">
        <v>16</v>
      </c>
      <c r="F35" s="454">
        <v>-160</v>
      </c>
      <c r="G35" s="455">
        <v>3293</v>
      </c>
      <c r="H35" s="453">
        <v>-83</v>
      </c>
      <c r="I35" s="453">
        <v>-86</v>
      </c>
      <c r="J35" s="453">
        <v>124</v>
      </c>
      <c r="K35" s="453">
        <v>208</v>
      </c>
      <c r="L35" s="456">
        <v>163</v>
      </c>
      <c r="M35" s="425"/>
    </row>
    <row r="36" spans="1:13" ht="12" customHeight="1">
      <c r="A36" s="457" t="s">
        <v>198</v>
      </c>
      <c r="B36" s="458">
        <v>23</v>
      </c>
      <c r="C36" s="458">
        <v>4</v>
      </c>
      <c r="D36" s="458">
        <v>28</v>
      </c>
      <c r="E36" s="458">
        <v>43</v>
      </c>
      <c r="F36" s="459">
        <v>98</v>
      </c>
      <c r="G36" s="460">
        <v>4846</v>
      </c>
      <c r="H36" s="458">
        <v>1</v>
      </c>
      <c r="I36" s="458">
        <v>1</v>
      </c>
      <c r="J36" s="458">
        <v>160</v>
      </c>
      <c r="K36" s="458">
        <v>279</v>
      </c>
      <c r="L36" s="461">
        <v>441</v>
      </c>
      <c r="M36" s="425"/>
    </row>
    <row r="37" spans="1:13" ht="12.75" customHeight="1">
      <c r="A37" s="457" t="s">
        <v>186</v>
      </c>
      <c r="B37" s="458">
        <v>-38</v>
      </c>
      <c r="C37" s="458">
        <v>-67</v>
      </c>
      <c r="D37" s="458">
        <v>-126</v>
      </c>
      <c r="E37" s="458">
        <v>-27</v>
      </c>
      <c r="F37" s="459">
        <v>-258</v>
      </c>
      <c r="G37" s="460">
        <v>-1553</v>
      </c>
      <c r="H37" s="458">
        <v>-84</v>
      </c>
      <c r="I37" s="458">
        <v>-87</v>
      </c>
      <c r="J37" s="458">
        <v>-36</v>
      </c>
      <c r="K37" s="458">
        <v>-71</v>
      </c>
      <c r="L37" s="461">
        <v>-278</v>
      </c>
      <c r="M37" s="425"/>
    </row>
    <row r="38" spans="1:13" s="409" customFormat="1" ht="14.25" customHeight="1">
      <c r="A38" s="452" t="s">
        <v>199</v>
      </c>
      <c r="B38" s="453">
        <v>-69</v>
      </c>
      <c r="C38" s="453">
        <v>-134</v>
      </c>
      <c r="D38" s="453">
        <v>128</v>
      </c>
      <c r="E38" s="453">
        <v>-89</v>
      </c>
      <c r="F38" s="454">
        <v>-164</v>
      </c>
      <c r="G38" s="455">
        <v>-1921</v>
      </c>
      <c r="H38" s="453">
        <v>-79</v>
      </c>
      <c r="I38" s="453">
        <v>-301</v>
      </c>
      <c r="J38" s="453">
        <v>-669</v>
      </c>
      <c r="K38" s="453">
        <v>-348</v>
      </c>
      <c r="L38" s="456">
        <v>-1397</v>
      </c>
      <c r="M38" s="425"/>
    </row>
    <row r="39" spans="1:13" ht="12" customHeight="1">
      <c r="A39" s="457" t="s">
        <v>198</v>
      </c>
      <c r="B39" s="458">
        <v>56</v>
      </c>
      <c r="C39" s="458">
        <v>81</v>
      </c>
      <c r="D39" s="458">
        <v>413</v>
      </c>
      <c r="E39" s="458">
        <v>165</v>
      </c>
      <c r="F39" s="459">
        <v>715</v>
      </c>
      <c r="G39" s="460">
        <v>1735</v>
      </c>
      <c r="H39" s="458">
        <v>4</v>
      </c>
      <c r="I39" s="458">
        <v>35</v>
      </c>
      <c r="J39" s="458">
        <v>169</v>
      </c>
      <c r="K39" s="458">
        <v>0</v>
      </c>
      <c r="L39" s="461">
        <v>208</v>
      </c>
      <c r="M39" s="425"/>
    </row>
    <row r="40" spans="1:13" ht="12.75" customHeight="1">
      <c r="A40" s="457" t="s">
        <v>186</v>
      </c>
      <c r="B40" s="458">
        <v>-125</v>
      </c>
      <c r="C40" s="458">
        <v>-215</v>
      </c>
      <c r="D40" s="458">
        <v>-285</v>
      </c>
      <c r="E40" s="458">
        <v>-254</v>
      </c>
      <c r="F40" s="459">
        <v>-879</v>
      </c>
      <c r="G40" s="460">
        <v>-3656</v>
      </c>
      <c r="H40" s="458">
        <v>-83</v>
      </c>
      <c r="I40" s="458">
        <v>-336</v>
      </c>
      <c r="J40" s="458">
        <v>-838</v>
      </c>
      <c r="K40" s="458">
        <v>-348</v>
      </c>
      <c r="L40" s="461">
        <v>-1605</v>
      </c>
      <c r="M40" s="425"/>
    </row>
    <row r="41" spans="1:13" s="409" customFormat="1" ht="15" customHeight="1">
      <c r="A41" s="452" t="s">
        <v>200</v>
      </c>
      <c r="B41" s="453">
        <v>-336</v>
      </c>
      <c r="C41" s="453">
        <v>-289</v>
      </c>
      <c r="D41" s="453">
        <v>-22</v>
      </c>
      <c r="E41" s="453">
        <v>-199</v>
      </c>
      <c r="F41" s="454">
        <v>-846</v>
      </c>
      <c r="G41" s="455">
        <v>-4400</v>
      </c>
      <c r="H41" s="453">
        <v>-714</v>
      </c>
      <c r="I41" s="453">
        <v>-511</v>
      </c>
      <c r="J41" s="453">
        <v>-706</v>
      </c>
      <c r="K41" s="453">
        <v>-538</v>
      </c>
      <c r="L41" s="456">
        <v>-2469</v>
      </c>
      <c r="M41" s="425"/>
    </row>
    <row r="42" spans="1:13" ht="12" customHeight="1">
      <c r="A42" s="457" t="s">
        <v>198</v>
      </c>
      <c r="B42" s="458">
        <v>497</v>
      </c>
      <c r="C42" s="458">
        <v>185</v>
      </c>
      <c r="D42" s="458">
        <v>441</v>
      </c>
      <c r="E42" s="458">
        <v>257</v>
      </c>
      <c r="F42" s="459">
        <v>1380</v>
      </c>
      <c r="G42" s="460">
        <v>3235</v>
      </c>
      <c r="H42" s="458">
        <v>160</v>
      </c>
      <c r="I42" s="458">
        <v>53</v>
      </c>
      <c r="J42" s="458">
        <v>99</v>
      </c>
      <c r="K42" s="458">
        <v>159</v>
      </c>
      <c r="L42" s="461">
        <v>471</v>
      </c>
      <c r="M42" s="425"/>
    </row>
    <row r="43" spans="1:13" ht="12.75" customHeight="1">
      <c r="A43" s="457" t="s">
        <v>186</v>
      </c>
      <c r="B43" s="458">
        <v>-833</v>
      </c>
      <c r="C43" s="458">
        <v>-474</v>
      </c>
      <c r="D43" s="458">
        <v>-463</v>
      </c>
      <c r="E43" s="458">
        <v>-456</v>
      </c>
      <c r="F43" s="459">
        <v>-2226</v>
      </c>
      <c r="G43" s="460">
        <v>-7635</v>
      </c>
      <c r="H43" s="458">
        <v>-874</v>
      </c>
      <c r="I43" s="458">
        <v>-564</v>
      </c>
      <c r="J43" s="458">
        <v>-805</v>
      </c>
      <c r="K43" s="458">
        <v>-697</v>
      </c>
      <c r="L43" s="461">
        <v>-2940</v>
      </c>
      <c r="M43" s="425"/>
    </row>
    <row r="44" spans="1:13" s="409" customFormat="1" ht="15">
      <c r="A44" s="462" t="s">
        <v>201</v>
      </c>
      <c r="B44" s="416">
        <v>911</v>
      </c>
      <c r="C44" s="416">
        <v>-266</v>
      </c>
      <c r="D44" s="416">
        <v>534</v>
      </c>
      <c r="E44" s="416">
        <v>499</v>
      </c>
      <c r="F44" s="417">
        <v>1678</v>
      </c>
      <c r="G44" s="418">
        <v>786</v>
      </c>
      <c r="H44" s="416">
        <v>-166</v>
      </c>
      <c r="I44" s="416">
        <v>-138</v>
      </c>
      <c r="J44" s="416">
        <v>-204</v>
      </c>
      <c r="K44" s="416">
        <v>-56</v>
      </c>
      <c r="L44" s="419">
        <v>-564</v>
      </c>
      <c r="M44" s="425"/>
    </row>
    <row r="45" spans="1:13" ht="14.25" customHeight="1">
      <c r="A45" s="463" t="s">
        <v>197</v>
      </c>
      <c r="B45" s="453">
        <v>0</v>
      </c>
      <c r="C45" s="453">
        <v>0</v>
      </c>
      <c r="D45" s="453">
        <v>0</v>
      </c>
      <c r="E45" s="453">
        <v>0</v>
      </c>
      <c r="F45" s="454">
        <v>0</v>
      </c>
      <c r="G45" s="455">
        <v>0</v>
      </c>
      <c r="H45" s="453">
        <v>0</v>
      </c>
      <c r="I45" s="453">
        <v>0</v>
      </c>
      <c r="J45" s="453">
        <v>0</v>
      </c>
      <c r="K45" s="453">
        <v>0</v>
      </c>
      <c r="L45" s="456">
        <v>0</v>
      </c>
      <c r="M45" s="425"/>
    </row>
    <row r="46" spans="1:13" ht="14.25" customHeight="1">
      <c r="A46" s="463" t="s">
        <v>199</v>
      </c>
      <c r="B46" s="453">
        <v>876</v>
      </c>
      <c r="C46" s="453">
        <v>-278</v>
      </c>
      <c r="D46" s="453">
        <v>487</v>
      </c>
      <c r="E46" s="453">
        <v>251</v>
      </c>
      <c r="F46" s="454">
        <v>1336</v>
      </c>
      <c r="G46" s="455">
        <v>473</v>
      </c>
      <c r="H46" s="453">
        <v>-136</v>
      </c>
      <c r="I46" s="453">
        <v>-62</v>
      </c>
      <c r="J46" s="453">
        <v>-284</v>
      </c>
      <c r="K46" s="453">
        <v>-3</v>
      </c>
      <c r="L46" s="456">
        <v>-485</v>
      </c>
      <c r="M46" s="425"/>
    </row>
    <row r="47" spans="1:13" ht="13.5" customHeight="1">
      <c r="A47" s="463" t="s">
        <v>200</v>
      </c>
      <c r="B47" s="453">
        <v>35</v>
      </c>
      <c r="C47" s="453">
        <v>12</v>
      </c>
      <c r="D47" s="453">
        <v>47</v>
      </c>
      <c r="E47" s="453">
        <v>248</v>
      </c>
      <c r="F47" s="454">
        <v>342</v>
      </c>
      <c r="G47" s="455">
        <v>313</v>
      </c>
      <c r="H47" s="453">
        <v>-30</v>
      </c>
      <c r="I47" s="453">
        <v>-76</v>
      </c>
      <c r="J47" s="453">
        <v>80</v>
      </c>
      <c r="K47" s="453">
        <v>-53</v>
      </c>
      <c r="L47" s="456">
        <v>-79</v>
      </c>
      <c r="M47" s="425"/>
    </row>
    <row r="48" spans="1:13" ht="1.5" customHeight="1">
      <c r="A48" s="415"/>
      <c r="B48" s="416"/>
      <c r="C48" s="416"/>
      <c r="D48" s="416"/>
      <c r="E48" s="416"/>
      <c r="F48" s="417"/>
      <c r="G48" s="418"/>
      <c r="H48" s="416"/>
      <c r="I48" s="416"/>
      <c r="J48" s="416"/>
      <c r="K48" s="416"/>
      <c r="L48" s="419"/>
      <c r="M48" s="425"/>
    </row>
    <row r="49" spans="1:13" s="409" customFormat="1" ht="15.75" customHeight="1">
      <c r="A49" s="436" t="s">
        <v>202</v>
      </c>
      <c r="B49" s="427">
        <v>-1641</v>
      </c>
      <c r="C49" s="427">
        <v>-734</v>
      </c>
      <c r="D49" s="427">
        <v>236</v>
      </c>
      <c r="E49" s="427">
        <v>36</v>
      </c>
      <c r="F49" s="428">
        <v>-2103</v>
      </c>
      <c r="G49" s="429">
        <v>-6069</v>
      </c>
      <c r="H49" s="427">
        <v>248</v>
      </c>
      <c r="I49" s="427">
        <v>427</v>
      </c>
      <c r="J49" s="427">
        <v>701</v>
      </c>
      <c r="K49" s="427">
        <v>355</v>
      </c>
      <c r="L49" s="430">
        <v>1731</v>
      </c>
      <c r="M49" s="425"/>
    </row>
    <row r="50" spans="1:13" ht="12" customHeight="1">
      <c r="A50" s="464" t="s">
        <v>203</v>
      </c>
      <c r="B50" s="465">
        <v>-708</v>
      </c>
      <c r="C50" s="465">
        <v>-1651</v>
      </c>
      <c r="D50" s="465">
        <v>-287</v>
      </c>
      <c r="E50" s="465">
        <v>-31</v>
      </c>
      <c r="F50" s="466">
        <v>-2677</v>
      </c>
      <c r="G50" s="467">
        <v>-2731</v>
      </c>
      <c r="H50" s="465">
        <v>-114</v>
      </c>
      <c r="I50" s="465">
        <v>-39</v>
      </c>
      <c r="J50" s="465">
        <v>-70</v>
      </c>
      <c r="K50" s="465">
        <v>131</v>
      </c>
      <c r="L50" s="468">
        <v>-92</v>
      </c>
      <c r="M50" s="425"/>
    </row>
    <row r="51" spans="1:13" s="409" customFormat="1" ht="15.75" customHeight="1">
      <c r="A51" s="469" t="s">
        <v>204</v>
      </c>
      <c r="B51" s="421">
        <v>-1934</v>
      </c>
      <c r="C51" s="421">
        <v>-2139</v>
      </c>
      <c r="D51" s="421">
        <v>-204</v>
      </c>
      <c r="E51" s="421">
        <v>-232</v>
      </c>
      <c r="F51" s="422">
        <v>-4509</v>
      </c>
      <c r="G51" s="423">
        <v>-13307</v>
      </c>
      <c r="H51" s="421">
        <v>-890</v>
      </c>
      <c r="I51" s="421">
        <v>-743</v>
      </c>
      <c r="J51" s="421">
        <v>-305</v>
      </c>
      <c r="K51" s="421">
        <v>-168</v>
      </c>
      <c r="L51" s="424">
        <v>-2106</v>
      </c>
      <c r="M51" s="425"/>
    </row>
    <row r="52" spans="1:13" ht="2.25" hidden="1" customHeight="1">
      <c r="A52" s="415"/>
      <c r="B52" s="416"/>
      <c r="C52" s="416"/>
      <c r="D52" s="416"/>
      <c r="E52" s="416"/>
      <c r="F52" s="417"/>
      <c r="G52" s="418"/>
      <c r="H52" s="416"/>
      <c r="I52" s="416"/>
      <c r="J52" s="416"/>
      <c r="K52" s="416"/>
      <c r="L52" s="419"/>
      <c r="M52" s="425"/>
    </row>
    <row r="53" spans="1:13" s="409" customFormat="1" ht="15" customHeight="1">
      <c r="A53" s="436" t="s">
        <v>205</v>
      </c>
      <c r="B53" s="470">
        <v>1934</v>
      </c>
      <c r="C53" s="470">
        <v>2139</v>
      </c>
      <c r="D53" s="470">
        <v>204</v>
      </c>
      <c r="E53" s="470">
        <v>232</v>
      </c>
      <c r="F53" s="471">
        <v>4509</v>
      </c>
      <c r="G53" s="472">
        <v>13307</v>
      </c>
      <c r="H53" s="470">
        <v>890</v>
      </c>
      <c r="I53" s="470">
        <v>743</v>
      </c>
      <c r="J53" s="470">
        <v>305</v>
      </c>
      <c r="K53" s="470">
        <v>168</v>
      </c>
      <c r="L53" s="473">
        <v>2106</v>
      </c>
      <c r="M53" s="425"/>
    </row>
    <row r="54" spans="1:13" ht="12.75" customHeight="1">
      <c r="A54" s="474" t="s">
        <v>206</v>
      </c>
      <c r="B54" s="416">
        <v>2584</v>
      </c>
      <c r="C54" s="416">
        <v>2499</v>
      </c>
      <c r="D54" s="416">
        <v>397</v>
      </c>
      <c r="E54" s="416">
        <v>886</v>
      </c>
      <c r="F54" s="417">
        <v>6366</v>
      </c>
      <c r="G54" s="418">
        <v>12404</v>
      </c>
      <c r="H54" s="416">
        <v>1110</v>
      </c>
      <c r="I54" s="416">
        <v>743</v>
      </c>
      <c r="J54" s="416">
        <v>-4390</v>
      </c>
      <c r="K54" s="416">
        <v>386</v>
      </c>
      <c r="L54" s="419">
        <v>-2151</v>
      </c>
      <c r="M54" s="425"/>
    </row>
    <row r="55" spans="1:13" ht="12.75" customHeight="1">
      <c r="A55" s="474" t="s">
        <v>235</v>
      </c>
      <c r="B55" s="416">
        <v>-111</v>
      </c>
      <c r="C55" s="416">
        <v>-168</v>
      </c>
      <c r="D55" s="416">
        <v>-67</v>
      </c>
      <c r="E55" s="416">
        <v>-111</v>
      </c>
      <c r="F55" s="417">
        <v>-457</v>
      </c>
      <c r="G55" s="418">
        <v>551</v>
      </c>
      <c r="H55" s="416">
        <v>-101</v>
      </c>
      <c r="I55" s="416">
        <v>0</v>
      </c>
      <c r="J55" s="416">
        <v>2176</v>
      </c>
      <c r="K55" s="416">
        <v>-100</v>
      </c>
      <c r="L55" s="419">
        <v>1975</v>
      </c>
      <c r="M55" s="425"/>
    </row>
    <row r="56" spans="1:13" ht="12.75" customHeight="1">
      <c r="A56" s="474" t="s">
        <v>236</v>
      </c>
      <c r="B56" s="416">
        <v>-539</v>
      </c>
      <c r="C56" s="416">
        <v>-192</v>
      </c>
      <c r="D56" s="416">
        <v>-126</v>
      </c>
      <c r="E56" s="416">
        <v>-543</v>
      </c>
      <c r="F56" s="417">
        <v>-1400</v>
      </c>
      <c r="G56" s="418">
        <v>352</v>
      </c>
      <c r="H56" s="416">
        <v>-119</v>
      </c>
      <c r="I56" s="416">
        <v>0</v>
      </c>
      <c r="J56" s="416">
        <v>2519</v>
      </c>
      <c r="K56" s="416">
        <v>-118</v>
      </c>
      <c r="L56" s="419">
        <v>2282</v>
      </c>
      <c r="M56" s="425"/>
    </row>
    <row r="57" spans="1:13" ht="0.75" customHeight="1">
      <c r="A57" s="415"/>
      <c r="B57" s="416"/>
      <c r="C57" s="416"/>
      <c r="D57" s="416"/>
      <c r="E57" s="416"/>
      <c r="F57" s="417"/>
      <c r="G57" s="418"/>
      <c r="H57" s="416"/>
      <c r="I57" s="416"/>
      <c r="J57" s="416"/>
      <c r="K57" s="416"/>
      <c r="L57" s="419"/>
      <c r="M57" s="425"/>
    </row>
    <row r="58" spans="1:13" s="409" customFormat="1" ht="12" customHeight="1">
      <c r="A58" s="475" t="s">
        <v>207</v>
      </c>
      <c r="B58" s="417"/>
      <c r="C58" s="417"/>
      <c r="D58" s="417"/>
      <c r="E58" s="417"/>
      <c r="F58" s="417"/>
      <c r="G58" s="418"/>
      <c r="H58" s="417"/>
      <c r="I58" s="417"/>
      <c r="J58" s="417"/>
      <c r="K58" s="417"/>
      <c r="L58" s="419"/>
      <c r="M58" s="425"/>
    </row>
    <row r="59" spans="1:13" ht="12.75" customHeight="1">
      <c r="A59" s="474" t="s">
        <v>208</v>
      </c>
      <c r="B59" s="476">
        <v>-4.2572342245989283</v>
      </c>
      <c r="C59" s="476">
        <v>-3.368156049261084</v>
      </c>
      <c r="D59" s="476">
        <v>-5.2709148083800006</v>
      </c>
      <c r="E59" s="476">
        <v>-0.20681770566513413</v>
      </c>
      <c r="F59" s="477">
        <v>-3.3576013518987633</v>
      </c>
      <c r="G59" s="478">
        <v>-3.9775655127044187</v>
      </c>
      <c r="H59" s="476">
        <v>-3.0216316950495048</v>
      </c>
      <c r="I59" s="476">
        <v>-8.102196991150441</v>
      </c>
      <c r="J59" s="476">
        <v>1.9380166666666667</v>
      </c>
      <c r="K59" s="476">
        <v>2.9801238596491224</v>
      </c>
      <c r="L59" s="479">
        <v>-1.1416450736463788</v>
      </c>
      <c r="M59" s="425"/>
    </row>
    <row r="60" spans="1:13" ht="12.75" customHeight="1">
      <c r="A60" s="474" t="s">
        <v>209</v>
      </c>
      <c r="B60" s="480">
        <v>-13.229268292682931</v>
      </c>
      <c r="C60" s="480">
        <v>-8.6400915506389566</v>
      </c>
      <c r="D60" s="480">
        <v>-1.406309388065381</v>
      </c>
      <c r="E60" s="480">
        <v>-12.476816725678646</v>
      </c>
      <c r="F60" s="481">
        <v>-9.0209173971522603</v>
      </c>
      <c r="G60" s="482">
        <v>-14.982229949074579</v>
      </c>
      <c r="H60" s="480">
        <v>-30.829772880593652</v>
      </c>
      <c r="I60" s="480">
        <v>-35.511482254697285</v>
      </c>
      <c r="J60" s="480">
        <v>-32.247494217424816</v>
      </c>
      <c r="K60" s="480">
        <v>-39.125409362357935</v>
      </c>
      <c r="L60" s="483">
        <v>-34.543230016313203</v>
      </c>
      <c r="M60" s="425"/>
    </row>
    <row r="61" spans="1:13" ht="12.75" customHeight="1">
      <c r="A61" s="474" t="s">
        <v>210</v>
      </c>
      <c r="B61" s="480">
        <v>-7.8627968337730891</v>
      </c>
      <c r="C61" s="480">
        <v>-20.380239089730665</v>
      </c>
      <c r="D61" s="480">
        <v>-21.25929042210069</v>
      </c>
      <c r="E61" s="480">
        <v>-28.944199116820556</v>
      </c>
      <c r="F61" s="481">
        <v>-20.347385428907174</v>
      </c>
      <c r="G61" s="482">
        <v>-27.832042742485939</v>
      </c>
      <c r="H61" s="480">
        <v>-36.273386788850701</v>
      </c>
      <c r="I61" s="480">
        <v>-35.636758321273518</v>
      </c>
      <c r="J61" s="480">
        <v>-36.206589492430986</v>
      </c>
      <c r="K61" s="480">
        <v>-40.640301318267426</v>
      </c>
      <c r="L61" s="483">
        <v>-37.162878613249738</v>
      </c>
      <c r="M61" s="425"/>
    </row>
    <row r="62" spans="1:13" ht="12.75" customHeight="1">
      <c r="A62" s="474" t="s">
        <v>211</v>
      </c>
      <c r="B62" s="480">
        <v>-11.980440097799516</v>
      </c>
      <c r="C62" s="480">
        <v>-9.3997562461913446</v>
      </c>
      <c r="D62" s="480">
        <v>-6.2286815957289008</v>
      </c>
      <c r="E62" s="480">
        <v>-15.804289544235928</v>
      </c>
      <c r="F62" s="481">
        <v>-10.984584965764711</v>
      </c>
      <c r="G62" s="482">
        <v>-19.883718209681561</v>
      </c>
      <c r="H62" s="480">
        <v>-32.777777777777771</v>
      </c>
      <c r="I62" s="480">
        <v>-35.749117201950568</v>
      </c>
      <c r="J62" s="480">
        <v>-29.890874584848959</v>
      </c>
      <c r="K62" s="480">
        <v>-36.124820888393572</v>
      </c>
      <c r="L62" s="483">
        <v>-33.618526592900338</v>
      </c>
      <c r="M62" s="425"/>
    </row>
    <row r="63" spans="1:13" ht="13.5" customHeight="1">
      <c r="A63" s="484" t="s">
        <v>212</v>
      </c>
      <c r="B63" s="485">
        <v>-7.1291795551627644</v>
      </c>
      <c r="C63" s="485">
        <v>-18.601171923700292</v>
      </c>
      <c r="D63" s="485">
        <v>-19.297401347449465</v>
      </c>
      <c r="E63" s="485">
        <v>-27.232244804749939</v>
      </c>
      <c r="F63" s="486">
        <v>-18.710790464240901</v>
      </c>
      <c r="G63" s="487">
        <v>-27.017293917448256</v>
      </c>
      <c r="H63" s="485">
        <v>-36.066613798572568</v>
      </c>
      <c r="I63" s="485">
        <v>-33.940879154541278</v>
      </c>
      <c r="J63" s="485">
        <v>-34.4066785927251</v>
      </c>
      <c r="K63" s="485">
        <v>-38.160991683665472</v>
      </c>
      <c r="L63" s="488">
        <v>-35.61643835616438</v>
      </c>
      <c r="M63" s="425"/>
    </row>
    <row r="64" spans="1:13" ht="1.5" customHeight="1">
      <c r="A64" s="415"/>
      <c r="B64" s="416"/>
      <c r="C64" s="416"/>
      <c r="D64" s="417"/>
      <c r="E64" s="417"/>
      <c r="F64" s="418"/>
      <c r="G64" s="416"/>
      <c r="H64" s="416"/>
      <c r="I64" s="419"/>
      <c r="M64" s="425"/>
    </row>
    <row r="65" spans="1:9" ht="12" customHeight="1">
      <c r="A65" s="489" t="s">
        <v>234</v>
      </c>
      <c r="B65" s="359"/>
      <c r="C65" s="359"/>
      <c r="D65" s="359"/>
      <c r="E65" s="359"/>
      <c r="F65" s="359"/>
      <c r="G65" s="359"/>
      <c r="H65" s="359"/>
      <c r="I65" s="359"/>
    </row>
  </sheetData>
  <mergeCells count="1">
    <mergeCell ref="A1:I1"/>
  </mergeCells>
  <pageMargins left="0.39370078740157483" right="0.19685039370078741" top="0.78740157480314965" bottom="0.6692913385826772" header="0.51181102362204722" footer="0.51181102362204722"/>
  <pageSetup paperSize="9" scale="68" orientation="portrait" r:id="rId1"/>
  <headerFooter>
    <oddHeader>&amp;L&amp;"Times New Roman,полужирный"&amp;12&amp;K8CBA97Макроекономічний та монетарний огляд&amp;"Times New Roman,обычный"&amp;K000000 &amp;R&amp;"Times New Roman,полужирный"&amp;12&amp;K8CBA97Травень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topLeftCell="B1" zoomScaleNormal="100" zoomScalePageLayoutView="130" workbookViewId="0">
      <selection activeCell="M8" sqref="M8"/>
    </sheetView>
  </sheetViews>
  <sheetFormatPr defaultRowHeight="13.2"/>
  <cols>
    <col min="1" max="1" width="87.33203125" customWidth="1"/>
    <col min="2" max="3" width="11.6640625" customWidth="1"/>
    <col min="4" max="8" width="11.5546875" customWidth="1"/>
    <col min="9" max="9" width="13.88671875" customWidth="1"/>
    <col min="10" max="10" width="18.109375" customWidth="1"/>
    <col min="11" max="11" width="13.44140625" customWidth="1"/>
    <col min="12" max="12" width="13.88671875" customWidth="1"/>
  </cols>
  <sheetData>
    <row r="1" spans="1:12" ht="15.6">
      <c r="A1" s="584" t="s">
        <v>237</v>
      </c>
      <c r="B1" s="584"/>
      <c r="C1" s="584"/>
      <c r="D1" s="584"/>
      <c r="E1" s="584"/>
      <c r="F1" s="584"/>
      <c r="G1" s="584"/>
      <c r="H1" s="584"/>
      <c r="I1" s="584"/>
      <c r="J1" s="584"/>
      <c r="K1" s="585"/>
      <c r="L1" s="585"/>
    </row>
    <row r="2" spans="1:12">
      <c r="A2" s="586" t="s">
        <v>99</v>
      </c>
      <c r="B2" s="588">
        <v>41275</v>
      </c>
      <c r="C2" s="590">
        <v>41640</v>
      </c>
      <c r="D2" s="590">
        <v>42005</v>
      </c>
      <c r="E2" s="592">
        <v>42036</v>
      </c>
      <c r="F2" s="590">
        <v>42064</v>
      </c>
      <c r="G2" s="596">
        <v>42095</v>
      </c>
      <c r="H2" s="594" t="s">
        <v>302</v>
      </c>
      <c r="I2" s="582" t="s">
        <v>100</v>
      </c>
      <c r="J2" s="583"/>
      <c r="K2" s="582" t="s">
        <v>245</v>
      </c>
      <c r="L2" s="583"/>
    </row>
    <row r="3" spans="1:12" ht="66">
      <c r="A3" s="587"/>
      <c r="B3" s="589"/>
      <c r="C3" s="591"/>
      <c r="D3" s="591"/>
      <c r="E3" s="593"/>
      <c r="F3" s="591"/>
      <c r="G3" s="597"/>
      <c r="H3" s="595"/>
      <c r="I3" s="58" t="s">
        <v>101</v>
      </c>
      <c r="J3" s="59" t="s">
        <v>102</v>
      </c>
      <c r="K3" s="58" t="s">
        <v>101</v>
      </c>
      <c r="L3" s="59" t="s">
        <v>102</v>
      </c>
    </row>
    <row r="4" spans="1:12">
      <c r="A4" s="60" t="s">
        <v>103</v>
      </c>
      <c r="B4" s="61">
        <v>255283.3805496</v>
      </c>
      <c r="C4" s="62">
        <v>307138.76896850998</v>
      </c>
      <c r="D4" s="62">
        <v>333194.23173366999</v>
      </c>
      <c r="E4" s="62">
        <v>326731.86610556999</v>
      </c>
      <c r="F4" s="62">
        <v>331607.83463517</v>
      </c>
      <c r="G4" s="230">
        <v>331991.32964554999</v>
      </c>
      <c r="H4" s="238">
        <v>330358.74615910999</v>
      </c>
      <c r="I4" s="64">
        <f>H4-G4</f>
        <v>-1632.5834864400094</v>
      </c>
      <c r="J4" s="63">
        <v>-8513.2634019299876</v>
      </c>
      <c r="K4" s="65">
        <f>H4/G4*100-100</f>
        <v>-0.4917548564244214</v>
      </c>
      <c r="L4" s="66">
        <v>-2.5122356411075941</v>
      </c>
    </row>
    <row r="5" spans="1:12">
      <c r="A5" s="67" t="s">
        <v>104</v>
      </c>
      <c r="B5" s="68">
        <v>773198.63114842004</v>
      </c>
      <c r="C5" s="69">
        <v>908994.28726828995</v>
      </c>
      <c r="D5" s="69">
        <v>956727.72384662996</v>
      </c>
      <c r="E5" s="69">
        <v>936216.31157585001</v>
      </c>
      <c r="F5" s="69">
        <v>1136132.6618111399</v>
      </c>
      <c r="G5" s="231">
        <v>1024941.90434101</v>
      </c>
      <c r="H5" s="239">
        <v>976265.75626933703</v>
      </c>
      <c r="I5" s="71">
        <f t="shared" ref="I5:I60" si="0">H5-G5</f>
        <v>-48676.148071673</v>
      </c>
      <c r="J5" s="70">
        <v>24641.490452517057</v>
      </c>
      <c r="K5" s="72">
        <f t="shared" ref="K5:K44" si="1">H5/G5*100-100</f>
        <v>-4.7491616710675402</v>
      </c>
      <c r="L5" s="73">
        <v>2.5894138409097991</v>
      </c>
    </row>
    <row r="6" spans="1:12">
      <c r="A6" s="74" t="s">
        <v>105</v>
      </c>
      <c r="B6" s="75">
        <v>203245.00996706999</v>
      </c>
      <c r="C6" s="76">
        <v>237776.61807714999</v>
      </c>
      <c r="D6" s="76">
        <v>282947.10859040997</v>
      </c>
      <c r="E6" s="76">
        <v>274365.5933904</v>
      </c>
      <c r="F6" s="76">
        <v>283871.68865257001</v>
      </c>
      <c r="G6" s="232">
        <v>284826.18851854</v>
      </c>
      <c r="H6" s="240">
        <v>285963.30268675002</v>
      </c>
      <c r="I6" s="78">
        <f t="shared" si="0"/>
        <v>1137.1141682100133</v>
      </c>
      <c r="J6" s="77">
        <v>8669.9639166500419</v>
      </c>
      <c r="K6" s="79">
        <f t="shared" si="1"/>
        <v>0.39923090433660491</v>
      </c>
      <c r="L6" s="80">
        <v>3.1266398086245317</v>
      </c>
    </row>
    <row r="7" spans="1:12">
      <c r="A7" s="60" t="s">
        <v>106</v>
      </c>
      <c r="B7" s="68">
        <v>24691.192447950001</v>
      </c>
      <c r="C7" s="69">
        <v>33040.584776329997</v>
      </c>
      <c r="D7" s="69">
        <v>27223.579507620001</v>
      </c>
      <c r="E7" s="69">
        <v>33868.088535789997</v>
      </c>
      <c r="F7" s="69">
        <v>27467.888952910002</v>
      </c>
      <c r="G7" s="231">
        <v>26660.883682560001</v>
      </c>
      <c r="H7" s="239">
        <v>23206.356147229999</v>
      </c>
      <c r="I7" s="71">
        <f t="shared" si="0"/>
        <v>-3454.5275353300021</v>
      </c>
      <c r="J7" s="70">
        <v>-7041.4129243400021</v>
      </c>
      <c r="K7" s="72">
        <f t="shared" si="1"/>
        <v>-12.957288199677166</v>
      </c>
      <c r="L7" s="73">
        <v>-23.279114924737556</v>
      </c>
    </row>
    <row r="8" spans="1:12">
      <c r="A8" s="67" t="s">
        <v>107</v>
      </c>
      <c r="B8" s="68">
        <v>567881.27132608998</v>
      </c>
      <c r="C8" s="69">
        <v>668459.83903468004</v>
      </c>
      <c r="D8" s="69">
        <v>672401.51507922006</v>
      </c>
      <c r="E8" s="69">
        <v>660727.92424540001</v>
      </c>
      <c r="F8" s="69">
        <v>851340.93078897998</v>
      </c>
      <c r="G8" s="231">
        <v>739548.35429761</v>
      </c>
      <c r="H8" s="239">
        <v>689820.62250137399</v>
      </c>
      <c r="I8" s="71">
        <f t="shared" si="0"/>
        <v>-49727.73179623601</v>
      </c>
      <c r="J8" s="70">
        <v>20005.658514474053</v>
      </c>
      <c r="K8" s="72">
        <f t="shared" si="1"/>
        <v>-6.7240676701208031</v>
      </c>
      <c r="L8" s="73">
        <v>2.9867440397860889</v>
      </c>
    </row>
    <row r="9" spans="1:12">
      <c r="A9" s="81" t="s">
        <v>108</v>
      </c>
      <c r="B9" s="75">
        <v>319828.46589970996</v>
      </c>
      <c r="C9" s="76">
        <v>422351.04912688001</v>
      </c>
      <c r="D9" s="76">
        <v>365890.01433290995</v>
      </c>
      <c r="E9" s="76">
        <v>358708.39954876003</v>
      </c>
      <c r="F9" s="76">
        <v>352300.41180614999</v>
      </c>
      <c r="G9" s="232">
        <v>346086.18558445002</v>
      </c>
      <c r="H9" s="240">
        <v>347546.69078797201</v>
      </c>
      <c r="I9" s="78">
        <f t="shared" si="0"/>
        <v>1460.5052035219851</v>
      </c>
      <c r="J9" s="77">
        <v>-31938.453137727978</v>
      </c>
      <c r="K9" s="79">
        <f t="shared" si="1"/>
        <v>0.42200621242814407</v>
      </c>
      <c r="L9" s="80">
        <v>-8.416259147151564</v>
      </c>
    </row>
    <row r="10" spans="1:12">
      <c r="A10" s="81" t="s">
        <v>109</v>
      </c>
      <c r="B10" s="75">
        <v>248052.80542638001</v>
      </c>
      <c r="C10" s="76">
        <v>246108.78990779998</v>
      </c>
      <c r="D10" s="76">
        <v>306511.50074630999</v>
      </c>
      <c r="E10" s="76">
        <v>302019.52469663997</v>
      </c>
      <c r="F10" s="76">
        <v>499040.51898282999</v>
      </c>
      <c r="G10" s="232">
        <v>393462.16871315998</v>
      </c>
      <c r="H10" s="240">
        <v>342273.93171340204</v>
      </c>
      <c r="I10" s="78">
        <f t="shared" si="0"/>
        <v>-51188.236999757937</v>
      </c>
      <c r="J10" s="77">
        <v>51944.111652202031</v>
      </c>
      <c r="K10" s="79">
        <f t="shared" si="1"/>
        <v>-13.009697264459234</v>
      </c>
      <c r="L10" s="80">
        <v>17.891414544070088</v>
      </c>
    </row>
    <row r="11" spans="1:12">
      <c r="A11" s="81" t="s">
        <v>110</v>
      </c>
      <c r="B11" s="75">
        <v>31033.755214109849</v>
      </c>
      <c r="C11" s="76">
        <v>30790.540461378707</v>
      </c>
      <c r="D11" s="76">
        <v>19438.146444500686</v>
      </c>
      <c r="E11" s="76">
        <v>18691.852042676306</v>
      </c>
      <c r="F11" s="76">
        <v>17974.94370167438</v>
      </c>
      <c r="G11" s="232">
        <v>16784.049086361276</v>
      </c>
      <c r="H11" s="240">
        <v>16262.49174761323</v>
      </c>
      <c r="I11" s="78">
        <f t="shared" si="0"/>
        <v>-521.55733874804537</v>
      </c>
      <c r="J11" s="77">
        <v>-9201.504873662363</v>
      </c>
      <c r="K11" s="79">
        <f t="shared" si="1"/>
        <v>-3.1074583735093029</v>
      </c>
      <c r="L11" s="80">
        <v>-36.135352240717602</v>
      </c>
    </row>
    <row r="12" spans="1:12">
      <c r="A12" s="74" t="s">
        <v>111</v>
      </c>
      <c r="B12" s="75">
        <v>202027.01658209</v>
      </c>
      <c r="C12" s="76">
        <v>231278.63314727999</v>
      </c>
      <c r="D12" s="76">
        <v>260137.90744718001</v>
      </c>
      <c r="E12" s="76">
        <v>256027.09346872001</v>
      </c>
      <c r="F12" s="76">
        <v>321582.92642422998</v>
      </c>
      <c r="G12" s="232">
        <v>290907.84519296</v>
      </c>
      <c r="H12" s="240">
        <v>269653.95840782201</v>
      </c>
      <c r="I12" s="78">
        <f t="shared" si="0"/>
        <v>-21253.886785137991</v>
      </c>
      <c r="J12" s="77">
        <v>36109.365987922007</v>
      </c>
      <c r="K12" s="79">
        <f t="shared" si="1"/>
        <v>-7.3060548680081894</v>
      </c>
      <c r="L12" s="80">
        <v>15.461443835530744</v>
      </c>
    </row>
    <row r="13" spans="1:12">
      <c r="A13" s="81" t="s">
        <v>112</v>
      </c>
      <c r="B13" s="75">
        <v>136042.13911374999</v>
      </c>
      <c r="C13" s="76">
        <v>168796.72751244</v>
      </c>
      <c r="D13" s="76">
        <v>169875.41397031999</v>
      </c>
      <c r="E13" s="76">
        <v>167228.25901872001</v>
      </c>
      <c r="F13" s="76">
        <v>168519.27896147</v>
      </c>
      <c r="G13" s="232">
        <v>169648.78412806999</v>
      </c>
      <c r="H13" s="240">
        <v>166896.35789952701</v>
      </c>
      <c r="I13" s="78">
        <f t="shared" si="0"/>
        <v>-2752.4262285429868</v>
      </c>
      <c r="J13" s="77">
        <v>8329.7717745469999</v>
      </c>
      <c r="K13" s="79">
        <f t="shared" si="1"/>
        <v>-1.6224261451028923</v>
      </c>
      <c r="L13" s="80">
        <v>5.253169648226887</v>
      </c>
    </row>
    <row r="14" spans="1:12">
      <c r="A14" s="81" t="s">
        <v>113</v>
      </c>
      <c r="B14" s="75">
        <v>65984.877468339997</v>
      </c>
      <c r="C14" s="76">
        <v>62481.905634839997</v>
      </c>
      <c r="D14" s="76">
        <v>90262.493476860007</v>
      </c>
      <c r="E14" s="76">
        <v>88798.834449999995</v>
      </c>
      <c r="F14" s="76">
        <v>153063.64746276001</v>
      </c>
      <c r="G14" s="232">
        <v>121259.06106489</v>
      </c>
      <c r="H14" s="240">
        <v>102757.600508295</v>
      </c>
      <c r="I14" s="78">
        <f t="shared" si="0"/>
        <v>-18501.460556595004</v>
      </c>
      <c r="J14" s="77">
        <v>27779.594213375007</v>
      </c>
      <c r="K14" s="79">
        <f t="shared" si="1"/>
        <v>-15.257796319810041</v>
      </c>
      <c r="L14" s="80">
        <v>37.050323936470392</v>
      </c>
    </row>
    <row r="15" spans="1:12">
      <c r="A15" s="81" t="s">
        <v>114</v>
      </c>
      <c r="B15" s="75">
        <v>8255.3331000050039</v>
      </c>
      <c r="C15" s="76">
        <v>7817.078147734268</v>
      </c>
      <c r="D15" s="76">
        <v>5724.2079412255634</v>
      </c>
      <c r="E15" s="76">
        <v>5495.7197776159974</v>
      </c>
      <c r="F15" s="76">
        <v>5513.2005143067499</v>
      </c>
      <c r="G15" s="232">
        <v>5172.5888660032742</v>
      </c>
      <c r="H15" s="240">
        <v>4882.3310086902866</v>
      </c>
      <c r="I15" s="78">
        <f t="shared" si="0"/>
        <v>-290.25785731298765</v>
      </c>
      <c r="J15" s="77">
        <v>-1693.7750852733479</v>
      </c>
      <c r="K15" s="79">
        <f t="shared" si="1"/>
        <v>-5.6114619744998606</v>
      </c>
      <c r="L15" s="80">
        <v>-25.756504853656566</v>
      </c>
    </row>
    <row r="16" spans="1:12">
      <c r="A16" s="74" t="s">
        <v>115</v>
      </c>
      <c r="B16" s="75">
        <v>365854.25474399998</v>
      </c>
      <c r="C16" s="76">
        <v>437181.20588740002</v>
      </c>
      <c r="D16" s="76">
        <v>412263.60763203999</v>
      </c>
      <c r="E16" s="76">
        <v>404700.83077668003</v>
      </c>
      <c r="F16" s="76">
        <v>529758.00436475</v>
      </c>
      <c r="G16" s="232">
        <v>448640.50910465</v>
      </c>
      <c r="H16" s="240">
        <v>420166.66409355198</v>
      </c>
      <c r="I16" s="78">
        <f t="shared" si="0"/>
        <v>-28473.845011098019</v>
      </c>
      <c r="J16" s="77">
        <v>-16103.707473448012</v>
      </c>
      <c r="K16" s="79">
        <f t="shared" si="1"/>
        <v>-6.3466950561203532</v>
      </c>
      <c r="L16" s="80">
        <v>-3.6912218942594137</v>
      </c>
    </row>
    <row r="17" spans="1:12">
      <c r="A17" s="81" t="s">
        <v>112</v>
      </c>
      <c r="B17" s="75">
        <v>183786.32678596</v>
      </c>
      <c r="C17" s="76">
        <v>253554.32161444001</v>
      </c>
      <c r="D17" s="76">
        <v>196014.60036258999</v>
      </c>
      <c r="E17" s="76">
        <v>191480.14053003999</v>
      </c>
      <c r="F17" s="76">
        <v>183781.13284467999</v>
      </c>
      <c r="G17" s="232">
        <v>176437.40145638</v>
      </c>
      <c r="H17" s="240">
        <v>180650.332888445</v>
      </c>
      <c r="I17" s="78">
        <f t="shared" si="0"/>
        <v>4212.931432065001</v>
      </c>
      <c r="J17" s="77">
        <v>-40268.224912275007</v>
      </c>
      <c r="K17" s="79">
        <f t="shared" si="1"/>
        <v>2.387776853031113</v>
      </c>
      <c r="L17" s="80">
        <v>-18.227633437929214</v>
      </c>
    </row>
    <row r="18" spans="1:12">
      <c r="A18" s="81" t="s">
        <v>113</v>
      </c>
      <c r="B18" s="75">
        <v>182067.92795804</v>
      </c>
      <c r="C18" s="76">
        <v>183626.88427295999</v>
      </c>
      <c r="D18" s="76">
        <v>216249.00726945</v>
      </c>
      <c r="E18" s="76">
        <v>213220.69024664001</v>
      </c>
      <c r="F18" s="76">
        <v>345976.87152007001</v>
      </c>
      <c r="G18" s="232">
        <v>272203.10764826997</v>
      </c>
      <c r="H18" s="240">
        <v>239516.33120510701</v>
      </c>
      <c r="I18" s="78">
        <f t="shared" si="0"/>
        <v>-32686.776443162962</v>
      </c>
      <c r="J18" s="77">
        <v>24164.517438826995</v>
      </c>
      <c r="K18" s="79">
        <f t="shared" si="1"/>
        <v>-12.008230444378142</v>
      </c>
      <c r="L18" s="80">
        <v>11.220949114017031</v>
      </c>
    </row>
    <row r="19" spans="1:12">
      <c r="A19" s="81" t="s">
        <v>114</v>
      </c>
      <c r="B19" s="75">
        <v>22778.422114104844</v>
      </c>
      <c r="C19" s="76">
        <v>22973.462313644439</v>
      </c>
      <c r="D19" s="76">
        <v>13713.938503275125</v>
      </c>
      <c r="E19" s="76">
        <v>13196.132265060311</v>
      </c>
      <c r="F19" s="76">
        <v>12461.743187367631</v>
      </c>
      <c r="G19" s="232">
        <v>11611.460220358002</v>
      </c>
      <c r="H19" s="240">
        <v>11380.160738922943</v>
      </c>
      <c r="I19" s="78">
        <f t="shared" si="0"/>
        <v>-231.29948143505862</v>
      </c>
      <c r="J19" s="77">
        <v>-7507.7297883890169</v>
      </c>
      <c r="K19" s="79">
        <f t="shared" si="1"/>
        <v>-1.9919930572515625</v>
      </c>
      <c r="L19" s="80">
        <v>-39.748905668067124</v>
      </c>
    </row>
    <row r="20" spans="1:12">
      <c r="A20" s="60" t="s">
        <v>116</v>
      </c>
      <c r="B20" s="68">
        <v>809339.22215058003</v>
      </c>
      <c r="C20" s="69">
        <v>904874.0467522</v>
      </c>
      <c r="D20" s="69">
        <v>1015741.19913338</v>
      </c>
      <c r="E20" s="69">
        <v>1014688.27605232</v>
      </c>
      <c r="F20" s="69">
        <v>1327506.4340897</v>
      </c>
      <c r="G20" s="231">
        <v>1176033.9251760801</v>
      </c>
      <c r="H20" s="239">
        <v>1099308.9910461199</v>
      </c>
      <c r="I20" s="71">
        <f t="shared" si="0"/>
        <v>-76724.934129960136</v>
      </c>
      <c r="J20" s="70">
        <v>93736.477120069903</v>
      </c>
      <c r="K20" s="72">
        <f t="shared" si="1"/>
        <v>-6.524040887551152</v>
      </c>
      <c r="L20" s="73">
        <v>9.32170239559305</v>
      </c>
    </row>
    <row r="21" spans="1:12">
      <c r="A21" s="81" t="s">
        <v>108</v>
      </c>
      <c r="B21" s="75">
        <v>509776.99422020995</v>
      </c>
      <c r="C21" s="76">
        <v>596868.00023010001</v>
      </c>
      <c r="D21" s="76">
        <v>543060.83955178002</v>
      </c>
      <c r="E21" s="76">
        <v>539584.47644034994</v>
      </c>
      <c r="F21" s="76">
        <v>530792.30650631001</v>
      </c>
      <c r="G21" s="232">
        <v>516055.44531048997</v>
      </c>
      <c r="H21" s="240">
        <v>514208.56392906001</v>
      </c>
      <c r="I21" s="78">
        <f t="shared" si="0"/>
        <v>-1846.8813814299647</v>
      </c>
      <c r="J21" s="77">
        <v>-62887.175346340053</v>
      </c>
      <c r="K21" s="79">
        <f t="shared" si="1"/>
        <v>-0.3578842929016588</v>
      </c>
      <c r="L21" s="80">
        <v>-10.897182402576917</v>
      </c>
    </row>
    <row r="22" spans="1:12">
      <c r="A22" s="81" t="s">
        <v>109</v>
      </c>
      <c r="B22" s="75">
        <v>299562.22793036996</v>
      </c>
      <c r="C22" s="76">
        <v>308006.04652209999</v>
      </c>
      <c r="D22" s="76">
        <v>472680.35958159994</v>
      </c>
      <c r="E22" s="76">
        <v>475103.79961196997</v>
      </c>
      <c r="F22" s="76">
        <v>796714.11758338998</v>
      </c>
      <c r="G22" s="232">
        <v>659978.47986559011</v>
      </c>
      <c r="H22" s="240">
        <v>585100.42711705994</v>
      </c>
      <c r="I22" s="78">
        <f t="shared" si="0"/>
        <v>-74878.052748530172</v>
      </c>
      <c r="J22" s="77">
        <v>156623.6524664099</v>
      </c>
      <c r="K22" s="79">
        <f t="shared" si="1"/>
        <v>-11.34552944268421</v>
      </c>
      <c r="L22" s="80">
        <v>36.553592104055099</v>
      </c>
    </row>
    <row r="23" spans="1:12">
      <c r="A23" s="81" t="s">
        <v>110</v>
      </c>
      <c r="B23" s="75">
        <v>37478.071804124855</v>
      </c>
      <c r="C23" s="76">
        <v>38534.473479557113</v>
      </c>
      <c r="D23" s="76">
        <v>29976.134757145799</v>
      </c>
      <c r="E23" s="76">
        <v>29403.959681680386</v>
      </c>
      <c r="F23" s="76">
        <v>28696.850987331032</v>
      </c>
      <c r="G23" s="232">
        <v>28152.925701178519</v>
      </c>
      <c r="H23" s="240">
        <v>27799.928612394491</v>
      </c>
      <c r="I23" s="78">
        <f t="shared" si="0"/>
        <v>-352.99708878402816</v>
      </c>
      <c r="J23" s="77">
        <v>-9780.5415566680313</v>
      </c>
      <c r="K23" s="79">
        <f t="shared" si="1"/>
        <v>-1.253855789379827</v>
      </c>
      <c r="L23" s="80">
        <v>-26.025596573615246</v>
      </c>
    </row>
    <row r="24" spans="1:12">
      <c r="A24" s="81" t="s">
        <v>117</v>
      </c>
      <c r="B24" s="75">
        <v>626222.65991729009</v>
      </c>
      <c r="C24" s="76">
        <v>716341.09793141996</v>
      </c>
      <c r="D24" s="76">
        <v>809059.86206188996</v>
      </c>
      <c r="E24" s="76">
        <v>807312.69971195003</v>
      </c>
      <c r="F24" s="76">
        <v>1051611.70134285</v>
      </c>
      <c r="G24" s="232">
        <v>931404.26704335993</v>
      </c>
      <c r="H24" s="240">
        <v>870420.88642895001</v>
      </c>
      <c r="I24" s="78">
        <f t="shared" si="0"/>
        <v>-60983.380614409922</v>
      </c>
      <c r="J24" s="77">
        <v>73166.745209380053</v>
      </c>
      <c r="K24" s="79">
        <f t="shared" si="1"/>
        <v>-6.5474663121304957</v>
      </c>
      <c r="L24" s="80">
        <v>9.1773427601712996</v>
      </c>
    </row>
    <row r="25" spans="1:12">
      <c r="A25" s="81" t="s">
        <v>112</v>
      </c>
      <c r="B25" s="75">
        <v>410296.98830818996</v>
      </c>
      <c r="C25" s="76">
        <v>475089.86348245997</v>
      </c>
      <c r="D25" s="76">
        <v>436079.31704222003</v>
      </c>
      <c r="E25" s="76">
        <v>433212.81983281998</v>
      </c>
      <c r="F25" s="76">
        <v>425256.72117739997</v>
      </c>
      <c r="G25" s="232">
        <v>411463.95326980995</v>
      </c>
      <c r="H25" s="240">
        <v>409845.78025299998</v>
      </c>
      <c r="I25" s="78">
        <f t="shared" si="0"/>
        <v>-1618.1730168099748</v>
      </c>
      <c r="J25" s="77">
        <v>-47103.446295010042</v>
      </c>
      <c r="K25" s="79">
        <f t="shared" si="1"/>
        <v>-0.39327212115441057</v>
      </c>
      <c r="L25" s="80">
        <v>-10.308245108728954</v>
      </c>
    </row>
    <row r="26" spans="1:12">
      <c r="A26" s="81" t="s">
        <v>113</v>
      </c>
      <c r="B26" s="75">
        <v>215925.67160909998</v>
      </c>
      <c r="C26" s="76">
        <v>241251.23444895999</v>
      </c>
      <c r="D26" s="76">
        <v>372980.54501966998</v>
      </c>
      <c r="E26" s="76">
        <v>374099.87987912999</v>
      </c>
      <c r="F26" s="76">
        <v>626355.03016544995</v>
      </c>
      <c r="G26" s="232">
        <v>519940.31377355003</v>
      </c>
      <c r="H26" s="240">
        <v>460575.10617594997</v>
      </c>
      <c r="I26" s="78">
        <f t="shared" si="0"/>
        <v>-59365.207597600063</v>
      </c>
      <c r="J26" s="77">
        <v>120270.19150438992</v>
      </c>
      <c r="K26" s="79">
        <f t="shared" si="1"/>
        <v>-11.417696613433876</v>
      </c>
      <c r="L26" s="80">
        <v>35.341890851169978</v>
      </c>
    </row>
    <row r="27" spans="1:12">
      <c r="A27" s="81" t="s">
        <v>114</v>
      </c>
      <c r="B27" s="75">
        <v>27014.346504328787</v>
      </c>
      <c r="C27" s="76">
        <v>30182.814268605031</v>
      </c>
      <c r="D27" s="76">
        <v>23653.436942461311</v>
      </c>
      <c r="E27" s="76">
        <v>23152.872685656112</v>
      </c>
      <c r="F27" s="76">
        <v>22560.685908696498</v>
      </c>
      <c r="G27" s="232">
        <v>22179.270187257189</v>
      </c>
      <c r="H27" s="240">
        <v>21883.345967504752</v>
      </c>
      <c r="I27" s="78">
        <f t="shared" si="0"/>
        <v>-295.92421975243633</v>
      </c>
      <c r="J27" s="77">
        <v>-7963.8230059525304</v>
      </c>
      <c r="K27" s="79">
        <f t="shared" si="1"/>
        <v>-1.3342378592892317</v>
      </c>
      <c r="L27" s="80">
        <v>-26.682004625077369</v>
      </c>
    </row>
    <row r="28" spans="1:12">
      <c r="A28" s="81" t="s">
        <v>118</v>
      </c>
      <c r="B28" s="75">
        <v>183116.56223328999</v>
      </c>
      <c r="C28" s="76">
        <v>188532.94882078</v>
      </c>
      <c r="D28" s="76">
        <v>206681.33707149001</v>
      </c>
      <c r="E28" s="76">
        <v>207375.57634037</v>
      </c>
      <c r="F28" s="76">
        <v>275894.67274685</v>
      </c>
      <c r="G28" s="232">
        <v>244629.65813271998</v>
      </c>
      <c r="H28" s="240">
        <v>228888.10461717003</v>
      </c>
      <c r="I28" s="78">
        <f t="shared" si="0"/>
        <v>-15741.553515549953</v>
      </c>
      <c r="J28" s="77">
        <v>20569.731910690025</v>
      </c>
      <c r="K28" s="79">
        <f t="shared" si="1"/>
        <v>-6.4348508008827139</v>
      </c>
      <c r="L28" s="80">
        <v>9.8741803919871813</v>
      </c>
    </row>
    <row r="29" spans="1:12">
      <c r="A29" s="81" t="s">
        <v>119</v>
      </c>
      <c r="B29" s="75">
        <v>99480.005912020002</v>
      </c>
      <c r="C29" s="76">
        <v>121778.13674764</v>
      </c>
      <c r="D29" s="76">
        <v>106981.52250956</v>
      </c>
      <c r="E29" s="76">
        <v>106371.65660752999</v>
      </c>
      <c r="F29" s="76">
        <v>105535.58532890999</v>
      </c>
      <c r="G29" s="232">
        <v>104591.49204067999</v>
      </c>
      <c r="H29" s="240">
        <v>104362.78367606</v>
      </c>
      <c r="I29" s="78">
        <f t="shared" si="0"/>
        <v>-228.70836461998988</v>
      </c>
      <c r="J29" s="77">
        <v>-15783.729051329996</v>
      </c>
      <c r="K29" s="79">
        <f t="shared" si="1"/>
        <v>-0.21866823023333382</v>
      </c>
      <c r="L29" s="80">
        <v>-13.137067978945808</v>
      </c>
    </row>
    <row r="30" spans="1:12">
      <c r="A30" s="81" t="s">
        <v>113</v>
      </c>
      <c r="B30" s="75">
        <v>83636.556321269993</v>
      </c>
      <c r="C30" s="76">
        <v>66754.812073139998</v>
      </c>
      <c r="D30" s="76">
        <v>99699.81456192999</v>
      </c>
      <c r="E30" s="76">
        <v>101003.91973284</v>
      </c>
      <c r="F30" s="76">
        <v>170359.08741794</v>
      </c>
      <c r="G30" s="232">
        <v>140038.16609204002</v>
      </c>
      <c r="H30" s="240">
        <v>124525.32094111001</v>
      </c>
      <c r="I30" s="78">
        <f t="shared" si="0"/>
        <v>-15512.845150930007</v>
      </c>
      <c r="J30" s="77">
        <v>36353.460962020006</v>
      </c>
      <c r="K30" s="79">
        <f t="shared" si="1"/>
        <v>-11.077583764367631</v>
      </c>
      <c r="L30" s="80">
        <v>41.230230337254142</v>
      </c>
    </row>
    <row r="31" spans="1:12">
      <c r="A31" s="81" t="s">
        <v>114</v>
      </c>
      <c r="B31" s="75">
        <v>10463.725299796071</v>
      </c>
      <c r="C31" s="76">
        <v>8351.6592109520825</v>
      </c>
      <c r="D31" s="76">
        <v>6322.6978146844895</v>
      </c>
      <c r="E31" s="76">
        <v>6251.0869960242771</v>
      </c>
      <c r="F31" s="76">
        <v>6136.1650786345335</v>
      </c>
      <c r="G31" s="232">
        <v>5973.6555139213297</v>
      </c>
      <c r="H31" s="240">
        <v>5916.5826448897405</v>
      </c>
      <c r="I31" s="78">
        <f t="shared" si="0"/>
        <v>-57.072869031589107</v>
      </c>
      <c r="J31" s="77">
        <v>-1816.7185507155009</v>
      </c>
      <c r="K31" s="79">
        <f t="shared" si="1"/>
        <v>-0.95540944566661778</v>
      </c>
      <c r="L31" s="80">
        <v>-23.492147852044397</v>
      </c>
    </row>
    <row r="32" spans="1:12">
      <c r="A32" s="60" t="s">
        <v>295</v>
      </c>
      <c r="B32" s="68">
        <v>334</v>
      </c>
      <c r="C32" s="69">
        <v>3126</v>
      </c>
      <c r="D32" s="69">
        <v>19594</v>
      </c>
      <c r="E32" s="69">
        <v>19132</v>
      </c>
      <c r="F32" s="69">
        <v>18115</v>
      </c>
      <c r="G32" s="231">
        <v>14124</v>
      </c>
      <c r="H32" s="239">
        <v>23239</v>
      </c>
      <c r="I32" s="71">
        <f t="shared" si="0"/>
        <v>9115</v>
      </c>
      <c r="J32" s="70">
        <v>17374</v>
      </c>
      <c r="K32" s="72">
        <f t="shared" si="1"/>
        <v>64.535542339280653</v>
      </c>
      <c r="L32" s="73">
        <v>296.231884057971</v>
      </c>
    </row>
    <row r="33" spans="1:12">
      <c r="A33" s="60" t="s">
        <v>296</v>
      </c>
      <c r="B33" s="68">
        <v>75097.629652379997</v>
      </c>
      <c r="C33" s="69">
        <v>76121.975521369997</v>
      </c>
      <c r="D33" s="69">
        <v>119144.28607364</v>
      </c>
      <c r="E33" s="69">
        <v>120401.55392388</v>
      </c>
      <c r="F33" s="69">
        <v>129266.95615627</v>
      </c>
      <c r="G33" s="231">
        <v>130260.45308631001</v>
      </c>
      <c r="H33" s="239">
        <v>136619.22240919</v>
      </c>
      <c r="I33" s="71">
        <f t="shared" si="0"/>
        <v>6358.7693228799908</v>
      </c>
      <c r="J33" s="70">
        <v>26392.413157200004</v>
      </c>
      <c r="K33" s="72">
        <f t="shared" si="1"/>
        <v>4.881580842242812</v>
      </c>
      <c r="L33" s="73">
        <v>23.94373323178047</v>
      </c>
    </row>
    <row r="34" spans="1:12">
      <c r="A34" s="60" t="s">
        <v>120</v>
      </c>
      <c r="B34" s="68"/>
      <c r="C34" s="69"/>
      <c r="D34" s="69"/>
      <c r="E34" s="69"/>
      <c r="F34" s="69"/>
      <c r="G34" s="231"/>
      <c r="H34" s="239"/>
      <c r="I34" s="71"/>
      <c r="J34" s="70"/>
      <c r="K34" s="72"/>
      <c r="L34" s="73"/>
    </row>
    <row r="35" spans="1:12">
      <c r="A35" s="81" t="s">
        <v>121</v>
      </c>
      <c r="B35" s="82">
        <v>43.680399046642023</v>
      </c>
      <c r="C35" s="83">
        <v>36.817288868573556</v>
      </c>
      <c r="D35" s="83">
        <v>45.584594007078913</v>
      </c>
      <c r="E35" s="83">
        <v>45.710119644416196</v>
      </c>
      <c r="F35" s="83">
        <v>58.618175273253257</v>
      </c>
      <c r="G35" s="233">
        <v>53.203034855895638</v>
      </c>
      <c r="H35" s="241">
        <v>49.617816653882407</v>
      </c>
      <c r="I35" s="84">
        <f t="shared" si="0"/>
        <v>-3.5852182020132304</v>
      </c>
      <c r="J35" s="85">
        <v>6.2730370250298364</v>
      </c>
      <c r="K35" s="79">
        <f t="shared" si="1"/>
        <v>-6.7387475389779183</v>
      </c>
      <c r="L35" s="86">
        <v>14.472416468012611</v>
      </c>
    </row>
    <row r="36" spans="1:12">
      <c r="A36" s="81" t="s">
        <v>122</v>
      </c>
      <c r="B36" s="82">
        <v>37.013185538490497</v>
      </c>
      <c r="C36" s="83">
        <v>34.038554606312793</v>
      </c>
      <c r="D36" s="83">
        <v>46.535511209438596</v>
      </c>
      <c r="E36" s="83">
        <v>46.822636155842638</v>
      </c>
      <c r="F36" s="83">
        <v>60.015838501733079</v>
      </c>
      <c r="G36" s="233">
        <v>56.119000118706246</v>
      </c>
      <c r="H36" s="241">
        <v>53.224382942621901</v>
      </c>
      <c r="I36" s="84">
        <f t="shared" si="0"/>
        <v>-2.8946171760843455</v>
      </c>
      <c r="J36" s="85">
        <v>10.614151585188409</v>
      </c>
      <c r="K36" s="79">
        <f t="shared" si="1"/>
        <v>-5.157998485292822</v>
      </c>
      <c r="L36" s="86">
        <v>24.909866121477279</v>
      </c>
    </row>
    <row r="37" spans="1:12">
      <c r="A37" s="60" t="s">
        <v>238</v>
      </c>
      <c r="B37" s="68">
        <v>24546.19</v>
      </c>
      <c r="C37" s="69">
        <v>20415.71</v>
      </c>
      <c r="D37" s="69">
        <v>7533.33</v>
      </c>
      <c r="E37" s="69">
        <v>6419.66</v>
      </c>
      <c r="F37" s="69">
        <v>5625.31</v>
      </c>
      <c r="G37" s="231">
        <v>9969.9141772020394</v>
      </c>
      <c r="H37" s="239">
        <v>9630.89</v>
      </c>
      <c r="I37" s="87">
        <f t="shared" si="0"/>
        <v>-339.02417720203994</v>
      </c>
      <c r="J37" s="88">
        <v>-4482.07</v>
      </c>
      <c r="K37" s="72">
        <f t="shared" si="1"/>
        <v>-3.4004723729445772</v>
      </c>
      <c r="L37" s="73">
        <v>-31.758539668503275</v>
      </c>
    </row>
    <row r="38" spans="1:12">
      <c r="A38" s="60" t="s">
        <v>297</v>
      </c>
      <c r="B38" s="68"/>
      <c r="C38" s="69"/>
      <c r="D38" s="69"/>
      <c r="E38" s="69"/>
      <c r="F38" s="69"/>
      <c r="G38" s="231"/>
      <c r="H38" s="239"/>
      <c r="I38" s="87"/>
      <c r="J38" s="88"/>
      <c r="K38" s="72"/>
      <c r="L38" s="73"/>
    </row>
    <row r="39" spans="1:12">
      <c r="A39" s="81" t="s">
        <v>124</v>
      </c>
      <c r="B39" s="75">
        <v>4365.6197120887009</v>
      </c>
      <c r="C39" s="76">
        <v>1114.8723985925185</v>
      </c>
      <c r="D39" s="76">
        <v>980.84494652000012</v>
      </c>
      <c r="E39" s="76">
        <v>0</v>
      </c>
      <c r="F39" s="76">
        <v>144.71043867</v>
      </c>
      <c r="G39" s="232">
        <v>581.36289913000007</v>
      </c>
      <c r="H39" s="240">
        <v>158.17691273</v>
      </c>
      <c r="I39" s="89">
        <f t="shared" si="0"/>
        <v>-423.18598640000005</v>
      </c>
      <c r="J39" s="90">
        <v>158.17691273</v>
      </c>
      <c r="K39" s="79">
        <f t="shared" si="1"/>
        <v>-72.792052439756802</v>
      </c>
      <c r="L39" s="80"/>
    </row>
    <row r="40" spans="1:12">
      <c r="A40" s="81" t="s">
        <v>123</v>
      </c>
      <c r="B40" s="75">
        <v>11864.450613556</v>
      </c>
      <c r="C40" s="76">
        <v>4260.5576229929902</v>
      </c>
      <c r="D40" s="76">
        <v>13246.1632533882</v>
      </c>
      <c r="E40" s="76">
        <v>518.19147611999995</v>
      </c>
      <c r="F40" s="76">
        <v>651.30761923723401</v>
      </c>
      <c r="G40" s="232">
        <v>372.49654547</v>
      </c>
      <c r="H40" s="240">
        <v>239.64839395999999</v>
      </c>
      <c r="I40" s="89">
        <f t="shared" si="0"/>
        <v>-132.84815151000001</v>
      </c>
      <c r="J40" s="90">
        <v>239.64839395999999</v>
      </c>
      <c r="K40" s="79">
        <f t="shared" si="1"/>
        <v>-35.664264038308858</v>
      </c>
      <c r="L40" s="80"/>
    </row>
    <row r="41" spans="1:12">
      <c r="A41" s="229" t="s">
        <v>298</v>
      </c>
      <c r="B41" s="75">
        <v>1271.347</v>
      </c>
      <c r="C41" s="76">
        <v>0</v>
      </c>
      <c r="D41" s="76">
        <v>8905.6228390514007</v>
      </c>
      <c r="E41" s="76">
        <v>464.22147611999998</v>
      </c>
      <c r="F41" s="76">
        <v>560.41761923723402</v>
      </c>
      <c r="G41" s="232">
        <v>281.26900000000001</v>
      </c>
      <c r="H41" s="240">
        <v>140</v>
      </c>
      <c r="I41" s="89">
        <f t="shared" si="0"/>
        <v>-141.26900000000001</v>
      </c>
      <c r="J41" s="90">
        <v>140</v>
      </c>
      <c r="K41" s="79">
        <f t="shared" si="1"/>
        <v>-50.225584760496176</v>
      </c>
      <c r="L41" s="80"/>
    </row>
    <row r="42" spans="1:12">
      <c r="A42" s="60" t="s">
        <v>239</v>
      </c>
      <c r="B42" s="68"/>
      <c r="C42" s="69"/>
      <c r="D42" s="69"/>
      <c r="E42" s="69"/>
      <c r="F42" s="69"/>
      <c r="G42" s="231"/>
      <c r="H42" s="239"/>
      <c r="I42" s="87"/>
      <c r="J42" s="88"/>
      <c r="K42" s="72"/>
      <c r="L42" s="73"/>
    </row>
    <row r="43" spans="1:12">
      <c r="A43" s="81" t="s">
        <v>123</v>
      </c>
      <c r="B43" s="75">
        <v>25245.173464949628</v>
      </c>
      <c r="C43" s="76">
        <v>19209.437357292383</v>
      </c>
      <c r="D43" s="76">
        <v>8023.2086365542145</v>
      </c>
      <c r="E43" s="76">
        <v>109.04206496747599</v>
      </c>
      <c r="F43" s="76">
        <v>67.905564181356951</v>
      </c>
      <c r="G43" s="232">
        <v>39.893146578831086</v>
      </c>
      <c r="H43" s="240">
        <v>32.560720363958566</v>
      </c>
      <c r="I43" s="89">
        <f t="shared" si="0"/>
        <v>-7.3324262148725197</v>
      </c>
      <c r="J43" s="90">
        <v>-394.55000175769419</v>
      </c>
      <c r="K43" s="79">
        <f t="shared" si="1"/>
        <v>-18.380165125313525</v>
      </c>
      <c r="L43" s="80">
        <v>-92.376515344261392</v>
      </c>
    </row>
    <row r="44" spans="1:12">
      <c r="A44" s="81" t="s">
        <v>124</v>
      </c>
      <c r="B44" s="75">
        <v>15057.576169303633</v>
      </c>
      <c r="C44" s="76">
        <v>16329.603127680259</v>
      </c>
      <c r="D44" s="76">
        <v>5612.9848110371349</v>
      </c>
      <c r="E44" s="76">
        <v>89.599948450273658</v>
      </c>
      <c r="F44" s="76">
        <v>194.2764973996542</v>
      </c>
      <c r="G44" s="232">
        <v>169.09652967145018</v>
      </c>
      <c r="H44" s="240">
        <v>237.96270128889014</v>
      </c>
      <c r="I44" s="89">
        <f t="shared" si="0"/>
        <v>68.86617161743996</v>
      </c>
      <c r="J44" s="90">
        <v>-448.23503824648049</v>
      </c>
      <c r="K44" s="79">
        <f t="shared" si="1"/>
        <v>40.725952064921131</v>
      </c>
      <c r="L44" s="80">
        <v>-65.321555642253145</v>
      </c>
    </row>
    <row r="45" spans="1:12">
      <c r="A45" s="60" t="s">
        <v>125</v>
      </c>
      <c r="B45" s="91">
        <v>7.5</v>
      </c>
      <c r="C45" s="92">
        <v>6.5</v>
      </c>
      <c r="D45" s="92">
        <v>14</v>
      </c>
      <c r="E45" s="92">
        <v>14</v>
      </c>
      <c r="F45" s="92">
        <v>19.5</v>
      </c>
      <c r="G45" s="234">
        <v>30</v>
      </c>
      <c r="H45" s="242">
        <v>30</v>
      </c>
      <c r="I45" s="93">
        <f t="shared" si="0"/>
        <v>0</v>
      </c>
      <c r="J45" s="94">
        <v>20.5</v>
      </c>
      <c r="K45" s="95"/>
      <c r="L45" s="96"/>
    </row>
    <row r="46" spans="1:12">
      <c r="A46" s="60" t="s">
        <v>126</v>
      </c>
      <c r="B46" s="97">
        <v>3.8109950539193194</v>
      </c>
      <c r="C46" s="98">
        <v>4.4494682257564113</v>
      </c>
      <c r="D46" s="98">
        <v>23.136396682113862</v>
      </c>
      <c r="E46" s="98">
        <v>16.231104889036946</v>
      </c>
      <c r="F46" s="98">
        <v>21.118758749513471</v>
      </c>
      <c r="G46" s="235">
        <v>24.870093308589748</v>
      </c>
      <c r="H46" s="243">
        <v>25.626353625614069</v>
      </c>
      <c r="I46" s="99">
        <f t="shared" si="0"/>
        <v>0.75626031702432073</v>
      </c>
      <c r="J46" s="100">
        <v>18.117593621763447</v>
      </c>
      <c r="K46" s="95"/>
      <c r="L46" s="96"/>
    </row>
    <row r="47" spans="1:12">
      <c r="A47" s="81" t="s">
        <v>119</v>
      </c>
      <c r="B47" s="101">
        <v>8.0981322923035908</v>
      </c>
      <c r="C47" s="102">
        <v>11.052532360477301</v>
      </c>
      <c r="D47" s="102">
        <v>24.619936877576102</v>
      </c>
      <c r="E47" s="102">
        <v>17.221606173537001</v>
      </c>
      <c r="F47" s="102">
        <v>22.391140250934601</v>
      </c>
      <c r="G47" s="236">
        <v>26.007689548457101</v>
      </c>
      <c r="H47" s="244">
        <v>26.878178953786701</v>
      </c>
      <c r="I47" s="84">
        <f t="shared" si="0"/>
        <v>0.87048940532960017</v>
      </c>
      <c r="J47" s="103">
        <v>17.798282767451809</v>
      </c>
      <c r="K47" s="104"/>
      <c r="L47" s="105"/>
    </row>
    <row r="48" spans="1:12">
      <c r="A48" s="81" t="s">
        <v>113</v>
      </c>
      <c r="B48" s="101">
        <v>0.857250530819479</v>
      </c>
      <c r="C48" s="102">
        <v>0.73325614520778803</v>
      </c>
      <c r="D48" s="102">
        <v>7.2780659637307696</v>
      </c>
      <c r="E48" s="102">
        <v>5.1023935224225596</v>
      </c>
      <c r="F48" s="102">
        <v>5.1904821463943103</v>
      </c>
      <c r="G48" s="236">
        <v>4.9816638161395597</v>
      </c>
      <c r="H48" s="244">
        <v>5.3982269822871398</v>
      </c>
      <c r="I48" s="84">
        <f t="shared" si="0"/>
        <v>0.41656316614758016</v>
      </c>
      <c r="J48" s="103">
        <v>0.52556714011822958</v>
      </c>
      <c r="K48" s="104"/>
      <c r="L48" s="105"/>
    </row>
    <row r="49" spans="1:12">
      <c r="A49" s="60" t="s">
        <v>127</v>
      </c>
      <c r="B49" s="97">
        <v>17.554900916623499</v>
      </c>
      <c r="C49" s="98">
        <v>17.4645970155625</v>
      </c>
      <c r="D49" s="98">
        <v>16.63</v>
      </c>
      <c r="E49" s="98">
        <v>16.98</v>
      </c>
      <c r="F49" s="98">
        <v>18.6443106782448</v>
      </c>
      <c r="G49" s="235">
        <v>24.1556817578881</v>
      </c>
      <c r="H49" s="243">
        <v>23.896200233643</v>
      </c>
      <c r="I49" s="99">
        <f t="shared" si="0"/>
        <v>-0.25948152424509985</v>
      </c>
      <c r="J49" s="100">
        <v>6.3809454804582018</v>
      </c>
      <c r="K49" s="95"/>
      <c r="L49" s="96"/>
    </row>
    <row r="50" spans="1:12">
      <c r="A50" s="81" t="s">
        <v>128</v>
      </c>
      <c r="B50" s="101">
        <v>27.316802479351399</v>
      </c>
      <c r="C50" s="102">
        <v>26.1075205754045</v>
      </c>
      <c r="D50" s="102">
        <v>29.829562236378202</v>
      </c>
      <c r="E50" s="102">
        <v>29.274041387302901</v>
      </c>
      <c r="F50" s="102">
        <v>28.6817794744065</v>
      </c>
      <c r="G50" s="236">
        <v>28.1581096970997</v>
      </c>
      <c r="H50" s="244">
        <v>29.506103455915401</v>
      </c>
      <c r="I50" s="84">
        <f t="shared" si="0"/>
        <v>1.3479937588157007</v>
      </c>
      <c r="J50" s="103">
        <v>5.1508349983811996</v>
      </c>
      <c r="K50" s="104"/>
      <c r="L50" s="105"/>
    </row>
    <row r="51" spans="1:12">
      <c r="A51" s="81" t="s">
        <v>129</v>
      </c>
      <c r="B51" s="101">
        <v>16.669368962772001</v>
      </c>
      <c r="C51" s="102">
        <v>16.602157952438301</v>
      </c>
      <c r="D51" s="102">
        <v>15.866187903459</v>
      </c>
      <c r="E51" s="102">
        <v>16.439563301740201</v>
      </c>
      <c r="F51" s="102">
        <v>18.118130609536799</v>
      </c>
      <c r="G51" s="236">
        <v>23.976052789305299</v>
      </c>
      <c r="H51" s="244">
        <v>23.685940016494001</v>
      </c>
      <c r="I51" s="84">
        <f t="shared" si="0"/>
        <v>-0.29011277281129821</v>
      </c>
      <c r="J51" s="103">
        <v>6.718530927598902</v>
      </c>
      <c r="K51" s="104"/>
      <c r="L51" s="105"/>
    </row>
    <row r="52" spans="1:12">
      <c r="A52" s="106" t="s">
        <v>130</v>
      </c>
      <c r="B52" s="97">
        <v>9.3026160159263807</v>
      </c>
      <c r="C52" s="98">
        <v>8.7386447103932205</v>
      </c>
      <c r="D52" s="98">
        <v>8.3874211910768999</v>
      </c>
      <c r="E52" s="98">
        <v>8.4464544708937996</v>
      </c>
      <c r="F52" s="98">
        <v>7.8721131975050804</v>
      </c>
      <c r="G52" s="235">
        <v>7.6294744749744403</v>
      </c>
      <c r="H52" s="243">
        <v>8.3169123806328606</v>
      </c>
      <c r="I52" s="99">
        <f t="shared" si="0"/>
        <v>0.68743790565842033</v>
      </c>
      <c r="J52" s="100">
        <v>-1.0227164341512101</v>
      </c>
      <c r="K52" s="95"/>
      <c r="L52" s="96"/>
    </row>
    <row r="53" spans="1:12">
      <c r="A53" s="81" t="s">
        <v>128</v>
      </c>
      <c r="B53" s="101">
        <v>12.646766605834999</v>
      </c>
      <c r="C53" s="102">
        <v>15.451488703299599</v>
      </c>
      <c r="D53" s="102">
        <v>11.720722492434801</v>
      </c>
      <c r="E53" s="102">
        <v>13.998496781766899</v>
      </c>
      <c r="F53" s="102">
        <v>13.7144400006787</v>
      </c>
      <c r="G53" s="236">
        <v>29.8361990814915</v>
      </c>
      <c r="H53" s="244">
        <v>16.7503550140177</v>
      </c>
      <c r="I53" s="84">
        <f t="shared" si="0"/>
        <v>-13.085844067473801</v>
      </c>
      <c r="J53" s="103">
        <v>3.7840747949339999</v>
      </c>
      <c r="K53" s="104"/>
      <c r="L53" s="105"/>
    </row>
    <row r="54" spans="1:12">
      <c r="A54" s="81" t="s">
        <v>129</v>
      </c>
      <c r="B54" s="101">
        <v>9.3025597327038607</v>
      </c>
      <c r="C54" s="102">
        <v>8.7384432284310805</v>
      </c>
      <c r="D54" s="102">
        <v>8.38736994082557</v>
      </c>
      <c r="E54" s="102">
        <v>8.4463915748092795</v>
      </c>
      <c r="F54" s="102">
        <v>7.8718566947830304</v>
      </c>
      <c r="G54" s="236">
        <v>7.6294274436244898</v>
      </c>
      <c r="H54" s="244">
        <v>8.3168563859306399</v>
      </c>
      <c r="I54" s="84">
        <f t="shared" si="0"/>
        <v>0.68742894230615015</v>
      </c>
      <c r="J54" s="103">
        <v>-1.0227681444626509</v>
      </c>
      <c r="K54" s="104"/>
      <c r="L54" s="105"/>
    </row>
    <row r="55" spans="1:12">
      <c r="A55" s="60" t="s">
        <v>131</v>
      </c>
      <c r="B55" s="97">
        <v>14.8787975862571</v>
      </c>
      <c r="C55" s="98">
        <v>13.780982605530401</v>
      </c>
      <c r="D55" s="98">
        <v>10.859674318578101</v>
      </c>
      <c r="E55" s="98">
        <v>8.3220683406906293</v>
      </c>
      <c r="F55" s="98">
        <v>9.3394940942905507</v>
      </c>
      <c r="G55" s="235">
        <v>13.646018427074001</v>
      </c>
      <c r="H55" s="243">
        <v>17.166824500347101</v>
      </c>
      <c r="I55" s="99">
        <f t="shared" si="0"/>
        <v>3.5208060732730999</v>
      </c>
      <c r="J55" s="100">
        <v>3.4523817353334003</v>
      </c>
      <c r="K55" s="95"/>
      <c r="L55" s="96"/>
    </row>
    <row r="56" spans="1:12">
      <c r="A56" s="81" t="s">
        <v>128</v>
      </c>
      <c r="B56" s="101">
        <v>21.243960430363799</v>
      </c>
      <c r="C56" s="102">
        <v>18.674216403461799</v>
      </c>
      <c r="D56" s="102">
        <v>20.033726801953001</v>
      </c>
      <c r="E56" s="102">
        <v>20.126495062763802</v>
      </c>
      <c r="F56" s="102">
        <v>19.817023929192899</v>
      </c>
      <c r="G56" s="236">
        <v>21.400106552670501</v>
      </c>
      <c r="H56" s="244">
        <v>23.443953365982001</v>
      </c>
      <c r="I56" s="84">
        <f t="shared" si="0"/>
        <v>2.0438468133115002</v>
      </c>
      <c r="J56" s="103">
        <v>3.1210076581618011</v>
      </c>
      <c r="K56" s="104"/>
      <c r="L56" s="105"/>
    </row>
    <row r="57" spans="1:12">
      <c r="A57" s="81" t="s">
        <v>129</v>
      </c>
      <c r="B57" s="101">
        <v>12.034645394141499</v>
      </c>
      <c r="C57" s="102">
        <v>11.224710693004999</v>
      </c>
      <c r="D57" s="102">
        <v>7.6515518537076899</v>
      </c>
      <c r="E57" s="102">
        <v>5.0042586164838498</v>
      </c>
      <c r="F57" s="102">
        <v>6.5763687675754499</v>
      </c>
      <c r="G57" s="236">
        <v>11.8668530128204</v>
      </c>
      <c r="H57" s="244">
        <v>15.5344698998952</v>
      </c>
      <c r="I57" s="84">
        <f t="shared" si="0"/>
        <v>3.6676168870748</v>
      </c>
      <c r="J57" s="103">
        <v>5.8210583860071505</v>
      </c>
      <c r="K57" s="104"/>
      <c r="L57" s="105"/>
    </row>
    <row r="58" spans="1:12">
      <c r="A58" s="60" t="s">
        <v>132</v>
      </c>
      <c r="B58" s="97">
        <v>7.0311344860375504</v>
      </c>
      <c r="C58" s="98">
        <v>7.1134770836126302</v>
      </c>
      <c r="D58" s="98">
        <v>7.7216616839805701</v>
      </c>
      <c r="E58" s="98">
        <v>7.75981125660382</v>
      </c>
      <c r="F58" s="98">
        <v>7.1382258402832903</v>
      </c>
      <c r="G58" s="235">
        <v>6.89334784146532</v>
      </c>
      <c r="H58" s="243">
        <v>7.8635896789901603</v>
      </c>
      <c r="I58" s="99">
        <f t="shared" si="0"/>
        <v>0.97024183752484028</v>
      </c>
      <c r="J58" s="100">
        <v>0.6650755627085605</v>
      </c>
      <c r="K58" s="95"/>
      <c r="L58" s="96"/>
    </row>
    <row r="59" spans="1:12">
      <c r="A59" s="81" t="s">
        <v>128</v>
      </c>
      <c r="B59" s="101">
        <v>8.1210668160290709</v>
      </c>
      <c r="C59" s="102">
        <v>7.7796328248496396</v>
      </c>
      <c r="D59" s="102">
        <v>8.8160902173257103</v>
      </c>
      <c r="E59" s="102">
        <v>8.8523480991008707</v>
      </c>
      <c r="F59" s="102">
        <v>8.4445995315675209</v>
      </c>
      <c r="G59" s="236">
        <v>8.9303850695439397</v>
      </c>
      <c r="H59" s="244">
        <v>9.8747023952461905</v>
      </c>
      <c r="I59" s="84">
        <f t="shared" si="0"/>
        <v>0.9443173257022508</v>
      </c>
      <c r="J59" s="103">
        <v>1.152330964833391</v>
      </c>
      <c r="K59" s="104"/>
      <c r="L59" s="105"/>
    </row>
    <row r="60" spans="1:12">
      <c r="A60" s="107" t="s">
        <v>129</v>
      </c>
      <c r="B60" s="108">
        <v>4.4010349357495402</v>
      </c>
      <c r="C60" s="109">
        <v>5.0232384295625296</v>
      </c>
      <c r="D60" s="109">
        <v>5.0848415752742699</v>
      </c>
      <c r="E60" s="109">
        <v>5.3401809541986296</v>
      </c>
      <c r="F60" s="109">
        <v>5.2545585203745198</v>
      </c>
      <c r="G60" s="237">
        <v>4.5981199433456297</v>
      </c>
      <c r="H60" s="245">
        <v>4.0822272613916599</v>
      </c>
      <c r="I60" s="110">
        <f t="shared" si="0"/>
        <v>-0.51589268195396976</v>
      </c>
      <c r="J60" s="111">
        <v>-0.96958168248240995</v>
      </c>
      <c r="K60" s="112"/>
      <c r="L60" s="113"/>
    </row>
    <row r="61" spans="1:12">
      <c r="A61" s="114" t="s">
        <v>133</v>
      </c>
      <c r="B61" s="114"/>
      <c r="C61" s="114"/>
      <c r="D61" s="115"/>
      <c r="E61" s="115"/>
      <c r="F61" s="115"/>
      <c r="G61" s="115"/>
      <c r="H61" s="115"/>
      <c r="I61" s="115"/>
      <c r="J61" s="115"/>
      <c r="K61" s="115"/>
      <c r="L61" s="115"/>
    </row>
    <row r="62" spans="1:12">
      <c r="A62" s="114" t="s">
        <v>241</v>
      </c>
      <c r="B62" s="114"/>
      <c r="C62" s="114"/>
      <c r="D62" s="115"/>
      <c r="E62" s="115"/>
      <c r="F62" s="115"/>
      <c r="G62" s="115"/>
      <c r="H62" s="115"/>
      <c r="I62" s="115"/>
      <c r="J62" s="115"/>
      <c r="K62" s="115"/>
      <c r="L62" s="115"/>
    </row>
    <row r="63" spans="1:12">
      <c r="A63" s="114" t="s">
        <v>240</v>
      </c>
      <c r="B63" s="114"/>
      <c r="C63" s="114"/>
      <c r="D63" s="115"/>
      <c r="E63" s="115"/>
      <c r="F63" s="115"/>
      <c r="G63" s="115"/>
      <c r="H63" s="115"/>
      <c r="I63" s="115"/>
      <c r="J63" s="115"/>
      <c r="K63" s="115"/>
      <c r="L63" s="115"/>
    </row>
    <row r="64" spans="1:12">
      <c r="A64" s="114" t="s">
        <v>134</v>
      </c>
      <c r="B64" s="114"/>
      <c r="C64" s="114"/>
      <c r="D64" s="115"/>
      <c r="E64" s="115"/>
      <c r="F64" s="115"/>
      <c r="G64" s="115"/>
      <c r="H64" s="115"/>
      <c r="I64" s="115"/>
      <c r="J64" s="115"/>
      <c r="K64" s="115"/>
      <c r="L64" s="115"/>
    </row>
  </sheetData>
  <mergeCells count="11">
    <mergeCell ref="K2:L2"/>
    <mergeCell ref="A1:L1"/>
    <mergeCell ref="A2:A3"/>
    <mergeCell ref="B2:B3"/>
    <mergeCell ref="C2:C3"/>
    <mergeCell ref="D2:D3"/>
    <mergeCell ref="E2:E3"/>
    <mergeCell ref="H2:H3"/>
    <mergeCell ref="I2:J2"/>
    <mergeCell ref="F2:F3"/>
    <mergeCell ref="G2:G3"/>
  </mergeCells>
  <pageMargins left="0.70866141732283472" right="0.70866141732283472" top="0.78740157480314965" bottom="1.0236220472440944" header="0.51181102362204722" footer="0.51181102362204722"/>
  <pageSetup paperSize="9" scale="54" orientation="landscape" r:id="rId1"/>
  <headerFooter>
    <oddHeader>&amp;L&amp;"Times New Roman,полужирный"&amp;21&amp;K8CBA97Макроекономічний та монетарний огляд &amp;R&amp;"Times New Roman,полужирный"&amp;21&amp;K8CBA97Травень 2015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Інфляція</vt:lpstr>
      <vt:lpstr>Економічна активність</vt:lpstr>
      <vt:lpstr>Зовнішній сектор</vt:lpstr>
      <vt:lpstr>Ринок праці</vt:lpstr>
      <vt:lpstr>Фіскальний сектор</vt:lpstr>
      <vt:lpstr>Платіжний баланс</vt:lpstr>
      <vt:lpstr>Монетарний сектор</vt:lpstr>
      <vt:lpstr>'Економічна активність'!Область_печати</vt:lpstr>
      <vt:lpstr>'Зовнішній сектор'!Область_печати</vt:lpstr>
      <vt:lpstr>Інфляція!Область_печати</vt:lpstr>
      <vt:lpstr>'Платіжний баланс'!Область_печати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Євгеній Миколайович Скок</cp:lastModifiedBy>
  <cp:lastPrinted>2015-05-29T08:09:11Z</cp:lastPrinted>
  <dcterms:created xsi:type="dcterms:W3CDTF">2015-03-23T16:40:36Z</dcterms:created>
  <dcterms:modified xsi:type="dcterms:W3CDTF">2015-05-29T08:09:15Z</dcterms:modified>
</cp:coreProperties>
</file>