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9320" windowHeight="9096" activeTab="2"/>
  </bookViews>
  <sheets>
    <sheet name="Інфляція" sheetId="4" r:id="rId1"/>
    <sheet name="Економічна активність" sheetId="2" r:id="rId2"/>
    <sheet name="Зовнішній сектор" sheetId="20" r:id="rId3"/>
    <sheet name="Ринок праці" sheetId="22" r:id="rId4"/>
    <sheet name="Фіскальний сектор" sheetId="18" r:id="rId5"/>
    <sheet name="Платіжний баланс" sheetId="21" r:id="rId6"/>
    <sheet name="Монетарний сектор" sheetId="1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H" localSheetId="1">#REF!</definedName>
    <definedName name="\H" localSheetId="2">#REF!</definedName>
    <definedName name="\H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__tab06" localSheetId="2">#REF!</definedName>
    <definedName name="__tab06">#REF!</definedName>
    <definedName name="__tab07" localSheetId="2">#REF!</definedName>
    <definedName name="__tab07">#REF!</definedName>
    <definedName name="__Tab1" localSheetId="2">#REF!</definedName>
    <definedName name="__Tab1">#REF!</definedName>
    <definedName name="__UKR1" localSheetId="2">#REF!</definedName>
    <definedName name="__UKR1">#REF!</definedName>
    <definedName name="__UKR2" localSheetId="2">#REF!</definedName>
    <definedName name="__UKR2">#REF!</definedName>
    <definedName name="__UKR3" localSheetId="2">#REF!</definedName>
    <definedName name="__UKR3">#REF!</definedName>
    <definedName name="_cpi2" localSheetId="1">#REF!</definedName>
    <definedName name="_cpi2" localSheetId="2">#REF!</definedName>
    <definedName name="_cpi2" localSheetId="0">#REF!</definedName>
    <definedName name="_cpi2">#REF!</definedName>
    <definedName name="_DVM3" localSheetId="0">[1]Links!$V$6</definedName>
    <definedName name="_DVM3" localSheetId="3">[2]Links!$V$6</definedName>
    <definedName name="_DVM3">[3]Links!$V$6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M3" localSheetId="0">[1]Links!$F$3</definedName>
    <definedName name="_M3" localSheetId="3">[2]Links!$F$3</definedName>
    <definedName name="_M3">[3]Links!$F$3</definedName>
    <definedName name="_Mn2" localSheetId="1" hidden="1">{#N/A,#N/A,FALSE,"т02бд"}</definedName>
    <definedName name="_Mn2" localSheetId="2" hidden="1">{#N/A,#N/A,FALSE,"т02бд"}</definedName>
    <definedName name="_Mn2" localSheetId="0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6" hidden="1">{#N/A,#N/A,FALSE,"т02бд"}</definedName>
    <definedName name="_Mn2_1" localSheetId="3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2" hidden="1">{#N/A,#N/A,FALSE,"т04"}</definedName>
    <definedName name="_t04" localSheetId="0" hidden="1">{#N/A,#N/A,FALSE,"т04"}</definedName>
    <definedName name="_t04" localSheetId="3" hidden="1">{#N/A,#N/A,FALSE,"т04"}</definedName>
    <definedName name="_t04" hidden="1">{#N/A,#N/A,FALSE,"т04"}</definedName>
    <definedName name="_t04_1" localSheetId="6" hidden="1">{#N/A,#N/A,FALSE,"т04"}</definedName>
    <definedName name="_t04_1" localSheetId="3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2" hidden="1">{#N/A,#N/A,FALSE,"т04"}</definedName>
    <definedName name="_t06" localSheetId="0" hidden="1">{#N/A,#N/A,FALSE,"т04"}</definedName>
    <definedName name="_t06" localSheetId="3" hidden="1">{#N/A,#N/A,FALSE,"т04"}</definedName>
    <definedName name="_t06" hidden="1">{#N/A,#N/A,FALSE,"т04"}</definedName>
    <definedName name="_t06_1" localSheetId="6" hidden="1">{#N/A,#N/A,FALSE,"т04"}</definedName>
    <definedName name="_t06_1" localSheetId="3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>#REF!</definedName>
    <definedName name="_UKR2" localSheetId="1">#REF!</definedName>
    <definedName name="_UKR2" localSheetId="2">#REF!</definedName>
    <definedName name="_UKR2">#REF!</definedName>
    <definedName name="_UKR3" localSheetId="1">#REF!</definedName>
    <definedName name="_UKR3" localSheetId="2">#REF!</definedName>
    <definedName name="_UKR3">#REF!</definedName>
    <definedName name="_VM3" localSheetId="0">[1]Links!$V$4</definedName>
    <definedName name="_VM3" localSheetId="3">[2]Links!$V$4</definedName>
    <definedName name="_VM3">[3]Links!$V$4</definedName>
    <definedName name="_wpi2" localSheetId="1">#REF!</definedName>
    <definedName name="_wpi2" localSheetId="2">#REF!</definedName>
    <definedName name="_wpi2" localSheetId="0">#REF!</definedName>
    <definedName name="_wpi2" localSheetId="3">#REF!</definedName>
    <definedName name="_wpi2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 hidden="1">{#N/A,#N/A,FALSE,"т02бд"}</definedName>
    <definedName name="aaa" localSheetId="2" hidden="1">{#N/A,#N/A,FALSE,"т02бд"}</definedName>
    <definedName name="aaa" localSheetId="0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6" hidden="1">{#N/A,#N/A,FALSE,"т02бд"}</definedName>
    <definedName name="aaa_1" localSheetId="3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3">[4]Links!$B$73</definedName>
    <definedName name="ad">[5]Links!$B$73</definedName>
    <definedName name="Adm" localSheetId="0">[6]Links!$B$5</definedName>
    <definedName name="Adm">[7]Links!$B$5</definedName>
    <definedName name="AdmMY" localSheetId="0">[6]Links!$B$35</definedName>
    <definedName name="AdmMY">[7]Links!$B$35</definedName>
    <definedName name="AdmPA" localSheetId="0">[6]Links!$B$47</definedName>
    <definedName name="AdmPA">[7]Links!$B$47</definedName>
    <definedName name="AdmY" localSheetId="0">[6]Links!$B$11</definedName>
    <definedName name="AdmY">[7]Links!$B$11</definedName>
    <definedName name="af" localSheetId="2" hidden="1">{#N/A,#N/A,FALSE,"т02бд"}</definedName>
    <definedName name="af" localSheetId="0" hidden="1">{#N/A,#N/A,FALSE,"т02бд"}</definedName>
    <definedName name="af" localSheetId="3" hidden="1">{#N/A,#N/A,FALSE,"т02бд"}</definedName>
    <definedName name="af" hidden="1">{#N/A,#N/A,FALSE,"т02бд"}</definedName>
    <definedName name="af_1" localSheetId="6" hidden="1">{#N/A,#N/A,FALSE,"т02бд"}</definedName>
    <definedName name="af_1" localSheetId="3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[8]C!$L$14</definedName>
    <definedName name="AGR" localSheetId="3">[9]C!$L$14</definedName>
    <definedName name="AGR">[10]C!$L$14</definedName>
    <definedName name="AGR_F" localSheetId="0">[1]Links!$T$4</definedName>
    <definedName name="AGR_F" localSheetId="3">[2]Links!$T$4</definedName>
    <definedName name="AGR_F">[3]Links!$T$4</definedName>
    <definedName name="AGR_P" localSheetId="0">[1]Links!$X$10</definedName>
    <definedName name="AGR_P" localSheetId="3">[2]Links!$X$10</definedName>
    <definedName name="AGR_P">[3]Links!$X$10</definedName>
    <definedName name="AGRM" localSheetId="0">[1]Links!$J$14</definedName>
    <definedName name="AGRM" localSheetId="3">[2]Links!$J$14</definedName>
    <definedName name="AGRM">[3]Links!$J$14</definedName>
    <definedName name="AGRMY" localSheetId="0">[1]Links!$J$24</definedName>
    <definedName name="AGRMY" localSheetId="3">[2]Links!$J$24</definedName>
    <definedName name="AGRMY">[3]Links!$J$24</definedName>
    <definedName name="AGRR" localSheetId="0">[8]C!$L$15</definedName>
    <definedName name="AGRR" localSheetId="3">[9]C!$L$15</definedName>
    <definedName name="AGRR">[10]C!$L$15</definedName>
    <definedName name="AGRR_F" localSheetId="0">[1]Links!$T$21</definedName>
    <definedName name="AGRR_F" localSheetId="3">[2]Links!$T$21</definedName>
    <definedName name="AGRR_F">[3]Links!$T$21</definedName>
    <definedName name="AGRR_P" localSheetId="0">[1]Links!$X$11</definedName>
    <definedName name="AGRR_P" localSheetId="3">[2]Links!$X$11</definedName>
    <definedName name="AGRR_P">[3]Links!$X$11</definedName>
    <definedName name="AGRRMY" localSheetId="1">[3]Links!#REF!</definedName>
    <definedName name="AGRRMY" localSheetId="0">[1]Links!#REF!</definedName>
    <definedName name="AGRRMY" localSheetId="3">[2]Links!#REF!</definedName>
    <definedName name="AGRRMY">[3]Links!#REF!</definedName>
    <definedName name="AGRY" localSheetId="0">[1]Links!$J$9</definedName>
    <definedName name="AGRY" localSheetId="3">[2]Links!$J$9</definedName>
    <definedName name="AGRY">[3]Links!$J$9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asasa" localSheetId="1" hidden="1">{#N/A,#N/A,FALSE,"т02бд"}</definedName>
    <definedName name="asasa" localSheetId="2" hidden="1">{#N/A,#N/A,FALSE,"т02бд"}</definedName>
    <definedName name="asasa" localSheetId="0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6" hidden="1">{#N/A,#N/A,FALSE,"т02бд"}</definedName>
    <definedName name="asasa_1" localSheetId="3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2" hidden="1">{#N/A,#N/A,FALSE,"т02бд"}</definedName>
    <definedName name="asf" localSheetId="0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6" hidden="1">{#N/A,#N/A,FALSE,"т02бд"}</definedName>
    <definedName name="asf_1" localSheetId="3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2" hidden="1">{#N/A,#N/A,FALSE,"т02бд"}</definedName>
    <definedName name="asfasg" localSheetId="0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6" hidden="1">{#N/A,#N/A,FALSE,"т02бд"}</definedName>
    <definedName name="asfasg_1" localSheetId="3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2" hidden="1">{#N/A,#N/A,FALSE,"т04"}</definedName>
    <definedName name="asfdasdf" localSheetId="0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6" hidden="1">{#N/A,#N/A,FALSE,"т04"}</definedName>
    <definedName name="asfdasdf_1" localSheetId="3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2" hidden="1">{#N/A,#N/A,FALSE,"т02бд"}</definedName>
    <definedName name="asgf" localSheetId="0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6" hidden="1">{#N/A,#N/A,FALSE,"т02бд"}</definedName>
    <definedName name="asgf_1" localSheetId="3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6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ASE">[11]Links!$B$10</definedName>
    <definedName name="BASEC">[12]Links!$B$28</definedName>
    <definedName name="BASEMY">[11]Links!$B$55</definedName>
    <definedName name="BASEPA">[11]Links!$B$73</definedName>
    <definedName name="BASEQ">[12]Links!$B$37</definedName>
    <definedName name="BASEQA">[12]Links!$B$46</definedName>
    <definedName name="BASEY">[11]Links!$B$19</definedName>
    <definedName name="BASEYA">[12]Links!$B$64</definedName>
    <definedName name="BAZA" localSheetId="0">'[13]Мульт-ор М2, швидкість'!$E$1:$E$65536</definedName>
    <definedName name="BAZA" localSheetId="3">'[14]Мульт-ор М2, швидкість'!$E$1:$E$65536</definedName>
    <definedName name="BAZA">'[15]Мульт-ор М2, швидкість'!$E$1:$E$65536</definedName>
    <definedName name="bbb" localSheetId="1" hidden="1">{#N/A,#N/A,FALSE,"т02бд"}</definedName>
    <definedName name="bbb" localSheetId="2" hidden="1">{#N/A,#N/A,FALSE,"т02бд"}</definedName>
    <definedName name="bbb" localSheetId="0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6" hidden="1">{#N/A,#N/A,FALSE,"т02бд"}</definedName>
    <definedName name="bbb_1" localSheetId="3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[8]C!$L$35</definedName>
    <definedName name="BDEF" localSheetId="3">[9]C!$L$35</definedName>
    <definedName name="BDEF">[10]C!$L$35</definedName>
    <definedName name="BDEF_f" localSheetId="1">[3]Links!#REF!</definedName>
    <definedName name="BDEF_f" localSheetId="0">[1]Links!#REF!</definedName>
    <definedName name="BDEF_f" localSheetId="3">[2]Links!#REF!</definedName>
    <definedName name="BDEF_f">[3]Links!#REF!</definedName>
    <definedName name="BDEFG" localSheetId="0">[1]Links!$Z$32</definedName>
    <definedName name="BDEFG" localSheetId="3">[2]Links!$Z$32</definedName>
    <definedName name="BDEFG">[3]Links!$Z$32</definedName>
    <definedName name="BDEFgdp_f" localSheetId="1">[3]Links!#REF!</definedName>
    <definedName name="BDEFgdp_f" localSheetId="0">[1]Links!#REF!</definedName>
    <definedName name="BDEFgdp_f" localSheetId="3">[2]Links!#REF!</definedName>
    <definedName name="BDEFgdp_f">[3]Links!#REF!</definedName>
    <definedName name="BDEFM" localSheetId="0">[1]Links!$Z$16</definedName>
    <definedName name="BDEFM" localSheetId="3">[2]Links!$Z$16</definedName>
    <definedName name="BDEFM">[3]Links!$Z$16</definedName>
    <definedName name="BDEFMG" localSheetId="0">[1]Links!$Z$28</definedName>
    <definedName name="BDEFMG" localSheetId="3">[2]Links!$Z$28</definedName>
    <definedName name="BDEFMG">[3]Links!$Z$28</definedName>
    <definedName name="BEXP" localSheetId="0">[8]C!$L$34</definedName>
    <definedName name="BEXP" localSheetId="3">[9]C!$L$34</definedName>
    <definedName name="BEXP">[10]C!$L$34</definedName>
    <definedName name="BEXP_F" localSheetId="0">[1]Links!$T$17</definedName>
    <definedName name="BEXP_F" localSheetId="3">[2]Links!$T$17</definedName>
    <definedName name="BEXP_F">[3]Links!$T$17</definedName>
    <definedName name="BEXP_P" localSheetId="0">[1]Links!$X$29</definedName>
    <definedName name="BEXP_P" localSheetId="3">[2]Links!$X$29</definedName>
    <definedName name="BEXP_P">[3]Links!$X$29</definedName>
    <definedName name="BEXPG" localSheetId="0">[1]Links!$Z$31</definedName>
    <definedName name="BEXPG" localSheetId="3">[2]Links!$Z$31</definedName>
    <definedName name="BEXPG">[3]Links!$Z$31</definedName>
    <definedName name="BEXPgdp_f" localSheetId="1">[3]Links!#REF!</definedName>
    <definedName name="BEXPgdp_f" localSheetId="0">[1]Links!#REF!</definedName>
    <definedName name="BEXPgdp_f" localSheetId="3">[2]Links!#REF!</definedName>
    <definedName name="BEXPgdp_f">[3]Links!#REF!</definedName>
    <definedName name="BEXPM" localSheetId="0">[1]Links!$Z$15</definedName>
    <definedName name="BEXPM" localSheetId="3">[2]Links!$Z$15</definedName>
    <definedName name="BEXPM">[3]Links!$Z$15</definedName>
    <definedName name="BEXPMG" localSheetId="0">[1]Links!$Z$27</definedName>
    <definedName name="BEXPMG" localSheetId="3">[2]Links!$Z$27</definedName>
    <definedName name="BEXPMG">[3]Links!$Z$27</definedName>
    <definedName name="BGS" localSheetId="0">[8]C!$L$43</definedName>
    <definedName name="BGS" localSheetId="3">[9]C!$L$43</definedName>
    <definedName name="BGS">[10]C!$L$43</definedName>
    <definedName name="BGSG" localSheetId="0">[1]Links!$Z$39</definedName>
    <definedName name="BGSG" localSheetId="3">[2]Links!$Z$39</definedName>
    <definedName name="BGSG">[3]Links!$Z$39</definedName>
    <definedName name="BGSM" localSheetId="0">[1]Links!$Z$20</definedName>
    <definedName name="BGSM" localSheetId="3">[2]Links!$Z$20</definedName>
    <definedName name="BGSM">[3]Links!$Z$20</definedName>
    <definedName name="BGSMG" localSheetId="0">[1]Links!$Z$36</definedName>
    <definedName name="BGSMG" localSheetId="3">[2]Links!$Z$36</definedName>
    <definedName name="BGSMG">[3]Links!$Z$36</definedName>
    <definedName name="BGSY" localSheetId="0">[1]Links!$V$17</definedName>
    <definedName name="BGSY" localSheetId="3">[2]Links!$V$17</definedName>
    <definedName name="BGSY">[3]Links!$V$17</definedName>
    <definedName name="BGSYG" localSheetId="0">[1]Links!$V$20</definedName>
    <definedName name="BGSYG" localSheetId="3">[2]Links!$V$20</definedName>
    <definedName name="BGSYG">[3]Links!$V$20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[8]C!$L$32</definedName>
    <definedName name="BREV" localSheetId="3">[9]C!$L$32</definedName>
    <definedName name="BREV">[10]C!$L$32</definedName>
    <definedName name="BREV_F" localSheetId="0">[1]Links!$T$16</definedName>
    <definedName name="BREV_F" localSheetId="3">[2]Links!$T$16</definedName>
    <definedName name="BREV_F">[3]Links!$T$16</definedName>
    <definedName name="BREV_P" localSheetId="0">[1]Links!$X$27</definedName>
    <definedName name="BREV_P" localSheetId="3">[2]Links!$X$27</definedName>
    <definedName name="BREV_P">[3]Links!$X$27</definedName>
    <definedName name="BREVG" localSheetId="0">[1]Links!$Z$30</definedName>
    <definedName name="BREVG" localSheetId="3">[2]Links!$Z$30</definedName>
    <definedName name="BREVG">[3]Links!$Z$30</definedName>
    <definedName name="BREVgdp_f" localSheetId="1">[3]Links!#REF!</definedName>
    <definedName name="BREVgdp_f" localSheetId="0">[1]Links!#REF!</definedName>
    <definedName name="BREVgdp_f" localSheetId="3">[2]Links!#REF!</definedName>
    <definedName name="BREVgdp_f">[3]Links!#REF!</definedName>
    <definedName name="BREVM" localSheetId="0">[1]Links!$Z$14</definedName>
    <definedName name="BREVM" localSheetId="3">[2]Links!$Z$14</definedName>
    <definedName name="BREVM">[3]Links!$Z$14</definedName>
    <definedName name="BREVMG" localSheetId="0">[1]Links!$Z$26</definedName>
    <definedName name="BREVMG" localSheetId="3">[2]Links!$Z$26</definedName>
    <definedName name="BREVMG">[3]Links!$Z$26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>#REF!</definedName>
    <definedName name="budget_financing" localSheetId="1">#REF!</definedName>
    <definedName name="budget_financing" localSheetId="2">#REF!</definedName>
    <definedName name="budget_financing">#REF!</definedName>
    <definedName name="bull" localSheetId="1">[3]C!#REF!</definedName>
    <definedName name="bull" localSheetId="2">[3]C!#REF!</definedName>
    <definedName name="bull" localSheetId="0">[1]C!#REF!</definedName>
    <definedName name="bull" localSheetId="3">[2]C!#REF!</definedName>
    <definedName name="bull">[3]C!#REF!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NS_f" localSheetId="1">[3]Links!#REF!</definedName>
    <definedName name="CONS_f" localSheetId="2">[3]Links!#REF!</definedName>
    <definedName name="CONS_f" localSheetId="0">[1]Links!#REF!</definedName>
    <definedName name="CONS_f" localSheetId="3">[2]Links!#REF!</definedName>
    <definedName name="CONS_f">[3]Links!#REF!</definedName>
    <definedName name="Core" localSheetId="0">[6]Links!$B$3</definedName>
    <definedName name="Core">[7]Links!$B$3</definedName>
    <definedName name="CoreMY" localSheetId="0">[6]Links!$B$33</definedName>
    <definedName name="CoreMY">[7]Links!$B$33</definedName>
    <definedName name="CorePA" localSheetId="0">[6]Links!$B$45</definedName>
    <definedName name="CorePA">[7]Links!$B$45</definedName>
    <definedName name="CoreY" localSheetId="0">[6]Links!$B$9</definedName>
    <definedName name="CoreY">[7]Links!$B$9</definedName>
    <definedName name="CPI" localSheetId="1">#REF!</definedName>
    <definedName name="CPI" localSheetId="2">#REF!</definedName>
    <definedName name="CPI" localSheetId="0">[6]Links!$B$2</definedName>
    <definedName name="CPI" localSheetId="3">#REF!</definedName>
    <definedName name="CPI">#REF!</definedName>
    <definedName name="CPI_F" localSheetId="0">[16]Links!$T$24</definedName>
    <definedName name="CPI_F" localSheetId="3">[2]Links!$T$24</definedName>
    <definedName name="CPI_F">[3]Links!$T$24</definedName>
    <definedName name="CPI_I" localSheetId="1">#REF!</definedName>
    <definedName name="CPI_I" localSheetId="2">#REF!</definedName>
    <definedName name="CPI_I" localSheetId="0">#REF!</definedName>
    <definedName name="CPI_I" localSheetId="3">#REF!</definedName>
    <definedName name="CPI_I">#REF!</definedName>
    <definedName name="CPI_P" localSheetId="0">[16]Links!$X$4</definedName>
    <definedName name="CPI_P" localSheetId="3">[2]Links!$X$4</definedName>
    <definedName name="CPI_P">[3]Links!$X$4</definedName>
    <definedName name="CPIA_f" localSheetId="1">[3]Links!#REF!</definedName>
    <definedName name="CPIA_f" localSheetId="0">[1]Links!#REF!</definedName>
    <definedName name="CPIA_f" localSheetId="3">[2]Links!#REF!</definedName>
    <definedName name="CPIA_f">[3]Links!#REF!</definedName>
    <definedName name="CPIADDR" localSheetId="1">[3]C!#REF!</definedName>
    <definedName name="CPIADDR" localSheetId="0">[1]C!#REF!</definedName>
    <definedName name="CPIADDR" localSheetId="3">[2]C!#REF!</definedName>
    <definedName name="CPIADDR">[3]C!#REF!</definedName>
    <definedName name="CPIAVG" localSheetId="0">[8]C!$L$9</definedName>
    <definedName name="CPIAVG" localSheetId="3">[9]C!$L$9</definedName>
    <definedName name="CPIAVG">[10]C!$L$9</definedName>
    <definedName name="CPIAVG_F" localSheetId="0">[16]Links!$T$25</definedName>
    <definedName name="CPIAVG_F" localSheetId="3">[2]Links!$T$25</definedName>
    <definedName name="CPIAVG_F">[3]Links!$T$25</definedName>
    <definedName name="CPIAVG_P" localSheetId="0">[16]Links!$X$6</definedName>
    <definedName name="CPIAVG_P" localSheetId="3">[2]Links!$X$6</definedName>
    <definedName name="CPIAVG_P">[3]Links!$X$6</definedName>
    <definedName name="CPIC" localSheetId="3">[17]Links!$B$20</definedName>
    <definedName name="CPIC">[18]Links!$B$20</definedName>
    <definedName name="CPICA" localSheetId="0">[16]Links!$B$27</definedName>
    <definedName name="CPICA" localSheetId="3">[2]Links!$B$27</definedName>
    <definedName name="CPICA">[3]Links!$B$27</definedName>
    <definedName name="CPIF" localSheetId="0">[19]Links!$D$3</definedName>
    <definedName name="CPIF" localSheetId="3">[2]Links!$B$3</definedName>
    <definedName name="CPIF">[3]Links!$B$3</definedName>
    <definedName name="CPIF_F" localSheetId="0">[16]Links!$T$26</definedName>
    <definedName name="CPIF_F" localSheetId="3">[2]Links!$T$26</definedName>
    <definedName name="CPIF_F">[3]Links!$T$26</definedName>
    <definedName name="CPIFA_f" localSheetId="1">[3]Links!#REF!</definedName>
    <definedName name="CPIFA_f" localSheetId="0">[1]Links!#REF!</definedName>
    <definedName name="CPIFA_f" localSheetId="3">[2]Links!#REF!</definedName>
    <definedName name="CPIFA_f">[3]Links!#REF!</definedName>
    <definedName name="CPIFAVG_F" localSheetId="0">[16]Links!$T$27</definedName>
    <definedName name="CPIFAVG_F" localSheetId="3">[2]Links!$T$27</definedName>
    <definedName name="CPIFAVG_F">[3]Links!$T$27</definedName>
    <definedName name="CPIFC">[12]Links!$B$21</definedName>
    <definedName name="CPIFCA" localSheetId="0">[16]Links!$B$28</definedName>
    <definedName name="CPIFCA" localSheetId="3">[2]Links!$B$28</definedName>
    <definedName name="CPIFCA">[3]Links!$B$28</definedName>
    <definedName name="CPIFmov_f" localSheetId="1">[3]Links!#REF!</definedName>
    <definedName name="CPIFmov_f" localSheetId="0">[1]Links!#REF!</definedName>
    <definedName name="CPIFmov_f" localSheetId="3">[2]Links!#REF!</definedName>
    <definedName name="CPIFmov_f">[3]Links!#REF!</definedName>
    <definedName name="CPIFMY" localSheetId="0">[19]Links!$D$27</definedName>
    <definedName name="CPIFMY" localSheetId="3">[2]Links!$B$18</definedName>
    <definedName name="CPIFMY">[3]Links!$B$18</definedName>
    <definedName name="CPIFMYA" localSheetId="0">[16]Links!$B$23</definedName>
    <definedName name="CPIFMYA" localSheetId="3">[2]Links!$B$23</definedName>
    <definedName name="CPIFMYA">[3]Links!$B$23</definedName>
    <definedName name="CPIFPA">[12]Links!$B$66</definedName>
    <definedName name="CPIFQ">[12]Links!$B$30</definedName>
    <definedName name="CPIFQA">[12]Links!$B$39</definedName>
    <definedName name="CPIFY" localSheetId="0">[19]Links!$D$11</definedName>
    <definedName name="CPIFY" localSheetId="3">[2]Links!$B$8</definedName>
    <definedName name="CPIFY">[3]Links!$B$8</definedName>
    <definedName name="CPIFYA">[12]Links!$B$57</definedName>
    <definedName name="CPImov_f" localSheetId="1">[3]Links!#REF!</definedName>
    <definedName name="CPImov_f" localSheetId="0">[1]Links!#REF!</definedName>
    <definedName name="CPImov_f" localSheetId="3">[2]Links!#REF!</definedName>
    <definedName name="CPImov_f">[3]Links!#REF!</definedName>
    <definedName name="CPIMY" localSheetId="0">[6]Links!$B$32</definedName>
    <definedName name="CPIMY" localSheetId="3">[2]Links!$B$17</definedName>
    <definedName name="CPIMY">[3]Links!$B$17</definedName>
    <definedName name="cpimya" localSheetId="0">[16]Links!$B$22</definedName>
    <definedName name="cpimya" localSheetId="3">[2]Links!$B$22</definedName>
    <definedName name="cpimya">[3]Links!$B$22</definedName>
    <definedName name="CPINF" localSheetId="0">[19]Links!$D$4</definedName>
    <definedName name="CPINF" localSheetId="3">[2]Links!$B$4</definedName>
    <definedName name="CPINF">[3]Links!$B$4</definedName>
    <definedName name="CPINF_F" localSheetId="0">[16]Links!$T$28</definedName>
    <definedName name="CPINF_F" localSheetId="3">[2]Links!$T$28</definedName>
    <definedName name="CPINF_F">[3]Links!$T$28</definedName>
    <definedName name="CPINFA_f" localSheetId="1">[3]Links!#REF!</definedName>
    <definedName name="CPINFA_f" localSheetId="0">[1]Links!#REF!</definedName>
    <definedName name="CPINFA_f" localSheetId="3">[2]Links!#REF!</definedName>
    <definedName name="CPINFA_f">[3]Links!#REF!</definedName>
    <definedName name="CPINFAVG_F" localSheetId="0">[16]Links!$T$29</definedName>
    <definedName name="CPINFAVG_F" localSheetId="3">[2]Links!$T$29</definedName>
    <definedName name="CPINFAVG_F">[3]Links!$T$29</definedName>
    <definedName name="CPINFC">[12]Links!$B$22</definedName>
    <definedName name="CPINFCA" localSheetId="0">[16]Links!$B$29</definedName>
    <definedName name="CPINFCA" localSheetId="3">[2]Links!$B$29</definedName>
    <definedName name="CPINFCA">[3]Links!$B$29</definedName>
    <definedName name="CPINFmov_f" localSheetId="1">[3]Links!#REF!</definedName>
    <definedName name="CPINFmov_f" localSheetId="0">[1]Links!#REF!</definedName>
    <definedName name="CPINFmov_f" localSheetId="3">[2]Links!#REF!</definedName>
    <definedName name="CPINFmov_f">[3]Links!#REF!</definedName>
    <definedName name="CPINFMY" localSheetId="0">[19]Links!$D$28</definedName>
    <definedName name="CPINFMY" localSheetId="3">[2]Links!$B$19</definedName>
    <definedName name="CPINFMY">[3]Links!$B$19</definedName>
    <definedName name="CPINFMYA" localSheetId="0">[16]Links!$B$24</definedName>
    <definedName name="CPINFMYA" localSheetId="3">[2]Links!$B$24</definedName>
    <definedName name="CPINFMYA">[3]Links!$B$24</definedName>
    <definedName name="CPINFPA">[12]Links!$B$67</definedName>
    <definedName name="CPINFQ">[12]Links!$B$31</definedName>
    <definedName name="CPINFQA">[12]Links!$B$40</definedName>
    <definedName name="CPINFY" localSheetId="0">[19]Links!$D$12</definedName>
    <definedName name="CPINFY" localSheetId="3">[2]Links!$B$9</definedName>
    <definedName name="CPINFY">[3]Links!$B$9</definedName>
    <definedName name="CPINFYA">[12]Links!$B$58</definedName>
    <definedName name="CPIPA" localSheetId="0">[6]Links!$B$44</definedName>
    <definedName name="CPIPA">[7]Links!$B$44</definedName>
    <definedName name="CPIQ" localSheetId="3">[17]Links!$B$29</definedName>
    <definedName name="CPIQ">[18]Links!$B$29</definedName>
    <definedName name="CPIQA" localSheetId="3">[17]Links!$B$38</definedName>
    <definedName name="CPIQA">[18]Links!$B$38</definedName>
    <definedName name="CPIS" localSheetId="0">[19]Links!$D$5</definedName>
    <definedName name="CPIS" localSheetId="3">[2]Links!$B$5</definedName>
    <definedName name="CPIS">[3]Links!$B$5</definedName>
    <definedName name="CPIS_F" localSheetId="0">[16]Links!$T$30</definedName>
    <definedName name="CPIS_F" localSheetId="3">[2]Links!$T$30</definedName>
    <definedName name="CPIS_F">[3]Links!$T$30</definedName>
    <definedName name="CPISA_f" localSheetId="1">[3]Links!#REF!</definedName>
    <definedName name="CPISA_f" localSheetId="0">[1]Links!#REF!</definedName>
    <definedName name="CPISA_f" localSheetId="3">[2]Links!#REF!</definedName>
    <definedName name="CPISA_f">[3]Links!#REF!</definedName>
    <definedName name="CPISAVG_F" localSheetId="0">[16]Links!$T$31</definedName>
    <definedName name="CPISAVG_F" localSheetId="3">[2]Links!$T$31</definedName>
    <definedName name="CPISAVG_F">[3]Links!$T$31</definedName>
    <definedName name="CPISC">[12]Links!$B$23</definedName>
    <definedName name="CPISCA" localSheetId="0">[16]Links!$B$30</definedName>
    <definedName name="CPISCA" localSheetId="3">[2]Links!$B$30</definedName>
    <definedName name="CPISCA">[3]Links!$B$30</definedName>
    <definedName name="CPISmov_f" localSheetId="1">[3]Links!#REF!</definedName>
    <definedName name="CPISmov_f" localSheetId="0">[1]Links!#REF!</definedName>
    <definedName name="CPISmov_f" localSheetId="3">[2]Links!#REF!</definedName>
    <definedName name="CPISmov_f">[3]Links!#REF!</definedName>
    <definedName name="CPISMY" localSheetId="0">[19]Links!$D$29</definedName>
    <definedName name="CPISMY" localSheetId="3">[2]Links!$B$20</definedName>
    <definedName name="CPISMY">[3]Links!$B$20</definedName>
    <definedName name="CPISMYA" localSheetId="0">[16]Links!$B$25</definedName>
    <definedName name="CPISMYA" localSheetId="3">[2]Links!$B$25</definedName>
    <definedName name="CPISMYA">[3]Links!$B$25</definedName>
    <definedName name="CPISPA">[12]Links!$B$68</definedName>
    <definedName name="CPISQ">[12]Links!$B$32</definedName>
    <definedName name="CPISQA">[12]Links!$B$41</definedName>
    <definedName name="CPISY" localSheetId="0">[19]Links!$D$13</definedName>
    <definedName name="CPISY" localSheetId="3">[2]Links!$B$10</definedName>
    <definedName name="CPISY">[3]Links!$B$10</definedName>
    <definedName name="CPISYA">[12]Links!$B$59</definedName>
    <definedName name="CPIY" localSheetId="0">[6]Links!$B$8</definedName>
    <definedName name="CPIY" localSheetId="3">[2]Links!$B$7</definedName>
    <definedName name="CPIY">[3]Links!$B$7</definedName>
    <definedName name="CPIYA" localSheetId="3">[17]Links!$B$56</definedName>
    <definedName name="CPIYA">[18]Links!$B$56</definedName>
    <definedName name="CRED" localSheetId="0">[1]Links!$D$2</definedName>
    <definedName name="CRED" localSheetId="3">[2]Links!$D$2</definedName>
    <definedName name="CRED">[3]Links!$D$2</definedName>
    <definedName name="CRED_F" localSheetId="0">[1]Links!$T$43</definedName>
    <definedName name="CRED_F" localSheetId="3">[2]Links!$T$43</definedName>
    <definedName name="CRED_F">[3]Links!$T$43</definedName>
    <definedName name="CREDM" localSheetId="0">[1]Links!$D$6</definedName>
    <definedName name="CREDM" localSheetId="3">[2]Links!$D$6</definedName>
    <definedName name="CREDM">[3]Links!$D$6</definedName>
    <definedName name="CREDRATE" localSheetId="0">[1]Links!$R$15</definedName>
    <definedName name="CREDRATE" localSheetId="3">[2]Links!$R$15</definedName>
    <definedName name="CREDRATE">[3]Links!$R$15</definedName>
    <definedName name="CREDRATE_F" localSheetId="0">[1]Links!$T$47</definedName>
    <definedName name="CREDRATE_F" localSheetId="3">[2]Links!$T$47</definedName>
    <definedName name="CREDRATE_F">[3]Links!$T$47</definedName>
    <definedName name="CREDRM" localSheetId="0">[1]Links!$D$8</definedName>
    <definedName name="CREDRM" localSheetId="3">[2]Links!$D$8</definedName>
    <definedName name="CREDRM">[3]Links!$D$8</definedName>
    <definedName name="CREDRTYA" localSheetId="0">[1]Links!$V$13</definedName>
    <definedName name="CREDRTYA" localSheetId="3">[2]Links!$V$13</definedName>
    <definedName name="CREDRTYA">[3]Links!$V$13</definedName>
    <definedName name="CREDRY" localSheetId="0">[1]Links!$D$12</definedName>
    <definedName name="CREDRY" localSheetId="3">[2]Links!$D$12</definedName>
    <definedName name="CREDRY">[3]Links!$D$12</definedName>
    <definedName name="CREDY" localSheetId="0">[1]Links!$D$10</definedName>
    <definedName name="CREDY" localSheetId="3">[2]Links!$D$10</definedName>
    <definedName name="CREDY">[3]Links!$D$10</definedName>
    <definedName name="CREDYN" localSheetId="0">[1]Links!$D$18</definedName>
    <definedName name="CREDYN" localSheetId="3">[2]Links!$D$18</definedName>
    <definedName name="CREDYN">[3]Links!$D$18</definedName>
    <definedName name="CREDYND" localSheetId="0">[1]Links!$D$20</definedName>
    <definedName name="CREDYND" localSheetId="3">[2]Links!$D$20</definedName>
    <definedName name="CREDYND">[3]Links!$D$20</definedName>
    <definedName name="CURR_f" localSheetId="1">[3]Links!#REF!</definedName>
    <definedName name="CURR_f" localSheetId="0">[1]Links!#REF!</definedName>
    <definedName name="CURR_f" localSheetId="3">[2]Links!#REF!</definedName>
    <definedName name="CURR_f">[3]Links!#REF!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CurrentM" localSheetId="0">[16]C!$E$5</definedName>
    <definedName name="CurrentM" localSheetId="3">[2]C!$E$5</definedName>
    <definedName name="CurrentM">[3]C!$E$5</definedName>
    <definedName name="d" localSheetId="3">[4]Links!$B$46</definedName>
    <definedName name="d">[5]Links!$B$46</definedName>
    <definedName name="D_SHARES_f" localSheetId="1">[3]Links!#REF!</definedName>
    <definedName name="D_SHARES_f" localSheetId="0">[1]Links!#REF!</definedName>
    <definedName name="D_SHARES_f" localSheetId="3">[2]Links!#REF!</definedName>
    <definedName name="D_SHARES_f">[3]Links!#REF!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>#REF!</definedName>
    <definedName name="DD_f" localSheetId="1">[3]Links!#REF!</definedName>
    <definedName name="DD_f" localSheetId="2">[3]Links!#REF!</definedName>
    <definedName name="DD_f" localSheetId="0">[1]Links!#REF!</definedName>
    <definedName name="DD_f" localSheetId="3">[2]Links!#REF!</definedName>
    <definedName name="DD_f">[3]Links!#REF!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6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 localSheetId="3">[2]Links!$F$6</definedName>
    <definedName name="DDN">[3]Links!$F$6</definedName>
    <definedName name="DDNM" localSheetId="0">[1]Links!$F$13</definedName>
    <definedName name="DDNM" localSheetId="3">[2]Links!$F$13</definedName>
    <definedName name="DDNM">[3]Links!$F$13</definedName>
    <definedName name="DDNRM" localSheetId="0">[1]Links!$H$13</definedName>
    <definedName name="DDNRM" localSheetId="3">[2]Links!$H$13</definedName>
    <definedName name="DDNRM">[3]Links!$H$13</definedName>
    <definedName name="DDNRY" localSheetId="0">[1]Links!$H$20</definedName>
    <definedName name="DDNRY" localSheetId="3">[2]Links!$H$20</definedName>
    <definedName name="DDNRY">[3]Links!$H$20</definedName>
    <definedName name="DDNY" localSheetId="0">[1]Links!$F$20</definedName>
    <definedName name="DDNY" localSheetId="3">[2]Links!$F$20</definedName>
    <definedName name="DDNY">[3]Links!$F$20</definedName>
    <definedName name="DDNYN" localSheetId="0">[1]Links!$F$34</definedName>
    <definedName name="DDNYN" localSheetId="3">[2]Links!$F$34</definedName>
    <definedName name="DDNYN">[3]Links!$F$34</definedName>
    <definedName name="DDNYND" localSheetId="0">[1]Links!$F$41</definedName>
    <definedName name="DDNYND" localSheetId="3">[2]Links!$F$41</definedName>
    <definedName name="DDNYND">[3]Links!$F$41</definedName>
    <definedName name="DEFL" localSheetId="1">#REF!</definedName>
    <definedName name="DEFL" localSheetId="2">#REF!</definedName>
    <definedName name="DEFL" localSheetId="0">#REF!</definedName>
    <definedName name="DEFL" localSheetId="3">#REF!</definedName>
    <definedName name="DEFL">#REF!</definedName>
    <definedName name="defl2" localSheetId="1">#REF!</definedName>
    <definedName name="defl2" localSheetId="2">#REF!</definedName>
    <definedName name="defl2" localSheetId="0">#REF!</definedName>
    <definedName name="defl2" localSheetId="3">#REF!</definedName>
    <definedName name="defl2">#REF!</definedName>
    <definedName name="DEPO" localSheetId="0">[1]Links!$D$3</definedName>
    <definedName name="DEPO" localSheetId="3">[2]Links!$D$3</definedName>
    <definedName name="DEPO">[3]Links!$D$3</definedName>
    <definedName name="DEPO_F" localSheetId="0">[1]Links!$T$44</definedName>
    <definedName name="DEPO_F" localSheetId="3">[2]Links!$T$44</definedName>
    <definedName name="DEPO_F">[3]Links!$T$44</definedName>
    <definedName name="DEPOM" localSheetId="0">[1]Links!$D$7</definedName>
    <definedName name="DEPOM" localSheetId="3">[2]Links!$D$7</definedName>
    <definedName name="DEPOM">[3]Links!$D$7</definedName>
    <definedName name="DEPORATE" localSheetId="0">[1]Links!$R$16</definedName>
    <definedName name="DEPORATE" localSheetId="3">[2]Links!$R$16</definedName>
    <definedName name="DEPORATE">[3]Links!$R$16</definedName>
    <definedName name="DEPORATE_F" localSheetId="0">[1]Links!$T$48</definedName>
    <definedName name="DEPORATE_F" localSheetId="3">[2]Links!$T$48</definedName>
    <definedName name="DEPORATE_F">[3]Links!$T$48</definedName>
    <definedName name="DEPORM" localSheetId="0">[1]Links!$D$9</definedName>
    <definedName name="DEPORM" localSheetId="3">[2]Links!$D$9</definedName>
    <definedName name="DEPORM">[3]Links!$D$9</definedName>
    <definedName name="DEPORTYA" localSheetId="0">[1]Links!$V$14</definedName>
    <definedName name="DEPORTYA" localSheetId="3">[2]Links!$V$14</definedName>
    <definedName name="DEPORTYA">[3]Links!$V$14</definedName>
    <definedName name="DEPORY" localSheetId="0">[1]Links!$D$13</definedName>
    <definedName name="DEPORY" localSheetId="3">[2]Links!$D$13</definedName>
    <definedName name="DEPORY">[3]Links!$D$13</definedName>
    <definedName name="DEPOY" localSheetId="0">[1]Links!$D$11</definedName>
    <definedName name="DEPOY" localSheetId="3">[2]Links!$D$11</definedName>
    <definedName name="DEPOY">[3]Links!$D$11</definedName>
    <definedName name="DEPOYN" localSheetId="0">[1]Links!$D$19</definedName>
    <definedName name="DEPOYN" localSheetId="3">[2]Links!$D$19</definedName>
    <definedName name="DEPOYN">[3]Links!$D$19</definedName>
    <definedName name="DEPOYND" localSheetId="0">[1]Links!$D$21</definedName>
    <definedName name="DEPOYND" localSheetId="3">[2]Links!$D$21</definedName>
    <definedName name="DEPOYND">[3]Links!$D$21</definedName>
    <definedName name="dfdfdf" localSheetId="1" hidden="1">{#N/A,#N/A,FALSE,"т02бд"}</definedName>
    <definedName name="dfdfdf" localSheetId="2" hidden="1">{#N/A,#N/A,FALSE,"т02бд"}</definedName>
    <definedName name="dfdfdf" localSheetId="0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6" hidden="1">{#N/A,#N/A,FALSE,"т02бд"}</definedName>
    <definedName name="dfdfdf_1" localSheetId="3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3">#REF!</definedName>
    <definedName name="Dif_1">#REF!</definedName>
    <definedName name="Dif_2" localSheetId="1">#REF!</definedName>
    <definedName name="Dif_2" localSheetId="2">#REF!</definedName>
    <definedName name="Dif_2" localSheetId="0">#REF!</definedName>
    <definedName name="Dif_2" localSheetId="3">#REF!</definedName>
    <definedName name="Dif_2">#REF!</definedName>
    <definedName name="dsf" localSheetId="2" hidden="1">{#N/A,#N/A,FALSE,"т02бд"}</definedName>
    <definedName name="dsf" localSheetId="0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6" hidden="1">{#N/A,#N/A,FALSE,"т02бд"}</definedName>
    <definedName name="dsf_1" localSheetId="3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2" hidden="1">{#N/A,#N/A,FALSE,"т02бд"}</definedName>
    <definedName name="dsfb" localSheetId="0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6" hidden="1">{#N/A,#N/A,FALSE,"т02бд"}</definedName>
    <definedName name="dsfb_1" localSheetId="3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2" hidden="1">{#N/A,#N/A,FALSE,"т02бд"}</definedName>
    <definedName name="dsfg" localSheetId="0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6" hidden="1">{#N/A,#N/A,FALSE,"т02бд"}</definedName>
    <definedName name="dsfg_1" localSheetId="3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 localSheetId="3">[2]Links!$V$10</definedName>
    <definedName name="DUSAYA">[3]Links!$V$10</definedName>
    <definedName name="DVM0" localSheetId="0">[1]Links!$V$5</definedName>
    <definedName name="DVM0" localSheetId="3">[2]Links!$V$5</definedName>
    <definedName name="DVM0">[3]Links!$V$5</definedName>
    <definedName name="DVM0M" localSheetId="0">[1]Links!$J$33</definedName>
    <definedName name="DVM0M" localSheetId="3">[2]Links!$J$33</definedName>
    <definedName name="DVM0M">[3]Links!$J$33</definedName>
    <definedName name="DVM0MC" localSheetId="0">[1]Links!$J$36</definedName>
    <definedName name="DVM0MC" localSheetId="3">[2]Links!$J$36</definedName>
    <definedName name="DVM0MC">[3]Links!$J$36</definedName>
    <definedName name="DVM3M" localSheetId="0">[1]Links!$J$34</definedName>
    <definedName name="DVM3M" localSheetId="3">[2]Links!$J$34</definedName>
    <definedName name="DVM3M">[3]Links!$J$34</definedName>
    <definedName name="DVM3MC" localSheetId="0">[1]Links!$J$37</definedName>
    <definedName name="DVM3MC" localSheetId="3">[2]Links!$J$37</definedName>
    <definedName name="DVM3MC">[3]Links!$J$37</definedName>
    <definedName name="DVM3P" localSheetId="0">[1]Links!$V$23</definedName>
    <definedName name="DVM3P" localSheetId="3">[2]Links!$V$23</definedName>
    <definedName name="DVM3P">[3]Links!$V$23</definedName>
    <definedName name="DWAGEYA" localSheetId="0">[1]Links!$V$8</definedName>
    <definedName name="DWAGEYA" localSheetId="3">[2]Links!$V$8</definedName>
    <definedName name="DWAGEYA">[3]Links!$V$8</definedName>
    <definedName name="E" localSheetId="0">[8]C!$L$22</definedName>
    <definedName name="E" localSheetId="3">[9]C!$L$22</definedName>
    <definedName name="E">[10]C!$L$22</definedName>
    <definedName name="E_F" localSheetId="0">[1]Links!$T$13</definedName>
    <definedName name="E_F" localSheetId="3">[2]Links!$T$13</definedName>
    <definedName name="E_F">[3]Links!$T$13</definedName>
    <definedName name="E_P" localSheetId="0">[1]Links!$X$17</definedName>
    <definedName name="E_P" localSheetId="3">[2]Links!$X$17</definedName>
    <definedName name="E_P">[3]Links!$X$17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GS" localSheetId="0">[8]C!$L$41</definedName>
    <definedName name="EGS" localSheetId="3">[9]C!$L$41</definedName>
    <definedName name="EGS">[10]C!$L$41</definedName>
    <definedName name="EGS_P" localSheetId="0">[1]Links!$X$35</definedName>
    <definedName name="EGS_P" localSheetId="3">[2]Links!$X$35</definedName>
    <definedName name="EGS_P">[3]Links!$X$35</definedName>
    <definedName name="EGSG" localSheetId="0">[1]Links!$Z$37</definedName>
    <definedName name="EGSG" localSheetId="3">[2]Links!$Z$37</definedName>
    <definedName name="EGSG">[3]Links!$Z$37</definedName>
    <definedName name="EGSM" localSheetId="0">[1]Links!$Z$18</definedName>
    <definedName name="EGSM" localSheetId="3">[2]Links!$Z$18</definedName>
    <definedName name="EGSM">[3]Links!$Z$18</definedName>
    <definedName name="EGSMG" localSheetId="0">[1]Links!$Z$34</definedName>
    <definedName name="EGSMG" localSheetId="3">[2]Links!$Z$34</definedName>
    <definedName name="EGSMG">[3]Links!$Z$34</definedName>
    <definedName name="EGSY" localSheetId="0">[1]Links!$V$15</definedName>
    <definedName name="EGSY" localSheetId="3">[2]Links!$V$15</definedName>
    <definedName name="EGSY">[3]Links!$V$15</definedName>
    <definedName name="EGSYG" localSheetId="0">[1]Links!$V$18</definedName>
    <definedName name="EGSYG" localSheetId="3">[2]Links!$V$18</definedName>
    <definedName name="EGSYG">[3]Links!$V$18</definedName>
    <definedName name="ENTL" localSheetId="0">[8]C!$L$17</definedName>
    <definedName name="ENTL" localSheetId="3">[9]C!$L$17</definedName>
    <definedName name="ENTL">[10]C!$L$17</definedName>
    <definedName name="ENTL_F" localSheetId="0">[1]Links!$T$8</definedName>
    <definedName name="ENTL_F" localSheetId="3">[2]Links!$T$8</definedName>
    <definedName name="ENTL_F">[3]Links!$T$8</definedName>
    <definedName name="ENTL_P" localSheetId="0">[1]Links!$X$13</definedName>
    <definedName name="ENTL_P" localSheetId="3">[2]Links!$X$13</definedName>
    <definedName name="ENTL_P">[3]Links!$X$13</definedName>
    <definedName name="ENTLMN" localSheetId="0">[1]Links!$Z$22</definedName>
    <definedName name="ENTLMN" localSheetId="3">[2]Links!$Z$22</definedName>
    <definedName name="ENTLMN">[3]Links!$Z$22</definedName>
    <definedName name="ENTLY" localSheetId="0">[1]Links!$Z$25</definedName>
    <definedName name="ENTLY" localSheetId="3">[2]Links!$Z$25</definedName>
    <definedName name="ENTLY">[3]Links!$Z$25</definedName>
    <definedName name="ENTP" localSheetId="0">[8]C!$L$16</definedName>
    <definedName name="ENTP" localSheetId="3">[9]C!$L$16</definedName>
    <definedName name="ENTP">[10]C!$L$16</definedName>
    <definedName name="ENTP_F" localSheetId="0">[1]Links!$T$7</definedName>
    <definedName name="ENTP_F" localSheetId="3">[2]Links!$T$7</definedName>
    <definedName name="ENTP_F">[3]Links!$T$7</definedName>
    <definedName name="ENTP_P" localSheetId="0">[1]Links!$X$12</definedName>
    <definedName name="ENTP_P" localSheetId="3">[2]Links!$X$12</definedName>
    <definedName name="ENTP_P">[3]Links!$X$12</definedName>
    <definedName name="ENTPMN" localSheetId="0">[1]Links!$Z$21</definedName>
    <definedName name="ENTPMN" localSheetId="3">[2]Links!$Z$21</definedName>
    <definedName name="ENTPMN">[3]Links!$Z$21</definedName>
    <definedName name="ENTPY" localSheetId="0">[1]Links!$Z$24</definedName>
    <definedName name="ENTPY" localSheetId="3">[2]Links!$Z$24</definedName>
    <definedName name="ENTPY">[3]Links!$Z$24</definedName>
    <definedName name="ENTS" localSheetId="0">[8]C!$L$18</definedName>
    <definedName name="ENTS" localSheetId="3">[9]C!$L$18</definedName>
    <definedName name="ENTS">[10]C!$L$18</definedName>
    <definedName name="ENTS_f" localSheetId="1">[3]Links!#REF!</definedName>
    <definedName name="ENTS_f" localSheetId="0">[1]Links!#REF!</definedName>
    <definedName name="ENTS_f" localSheetId="3">[2]Links!#REF!</definedName>
    <definedName name="ENTS_f">[3]Links!#REF!</definedName>
    <definedName name="ENTSM" localSheetId="1">[3]Links!#REF!</definedName>
    <definedName name="ENTSM" localSheetId="0">[1]Links!#REF!</definedName>
    <definedName name="ENTSM" localSheetId="3">[2]Links!#REF!</definedName>
    <definedName name="ENTSM">[3]Links!#REF!</definedName>
    <definedName name="ENTSMN" localSheetId="0">[1]Links!$Z$23</definedName>
    <definedName name="ENTSMN" localSheetId="3">[2]Links!$Z$23</definedName>
    <definedName name="ENTSMN">[3]Links!$Z$23</definedName>
    <definedName name="EXP" localSheetId="0">[1]Links!$L$5</definedName>
    <definedName name="EXP" localSheetId="3">[2]Links!$L$5</definedName>
    <definedName name="EXP">[3]Links!$L$5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EXPC" localSheetId="0">[1]Links!$L$17</definedName>
    <definedName name="EXPC" localSheetId="3">[2]Links!$L$17</definedName>
    <definedName name="EXPC">[3]Links!$L$17</definedName>
    <definedName name="EXPCP" localSheetId="0">[1]Links!$L$21</definedName>
    <definedName name="EXPCP" localSheetId="3">[2]Links!$L$21</definedName>
    <definedName name="EXPCP">[3]Links!$L$21</definedName>
    <definedName name="EXPEND_f" localSheetId="1">[3]Links!#REF!</definedName>
    <definedName name="EXPEND_f" localSheetId="0">[1]Links!#REF!</definedName>
    <definedName name="EXPEND_f" localSheetId="3">[2]Links!#REF!</definedName>
    <definedName name="EXPEND_f">[3]Links!#REF!</definedName>
    <definedName name="EXPENDO_f" localSheetId="1">[3]Links!#REF!</definedName>
    <definedName name="EXPENDO_f" localSheetId="0">[1]Links!#REF!</definedName>
    <definedName name="EXPENDO_f" localSheetId="3">[2]Links!#REF!</definedName>
    <definedName name="EXPENDO_f">[3]Links!#REF!</definedName>
    <definedName name="EXPM" localSheetId="0">[1]Links!$L$9</definedName>
    <definedName name="EXPM" localSheetId="3">[2]Links!$L$9</definedName>
    <definedName name="EXPM">[3]Links!$L$9</definedName>
    <definedName name="EXPRCY" localSheetId="0">[1]Links!$L$41</definedName>
    <definedName name="EXPRCY" localSheetId="3">[2]Links!$L$41</definedName>
    <definedName name="EXPRCY">[3]Links!$L$41</definedName>
    <definedName name="EXPRM" localSheetId="0">[1]Links!$L$29</definedName>
    <definedName name="EXPRM" localSheetId="3">[2]Links!$L$29</definedName>
    <definedName name="EXPRM">[3]Links!$L$29</definedName>
    <definedName name="EXRAVR" localSheetId="0">[8]C!$L$24</definedName>
    <definedName name="EXRAVR" localSheetId="3">[9]C!$L$24</definedName>
    <definedName name="EXRAVR">[10]C!$L$24</definedName>
    <definedName name="EXRAVR_P" localSheetId="0">[1]Links!$X$19</definedName>
    <definedName name="EXRAVR_P" localSheetId="3">[2]Links!$X$19</definedName>
    <definedName name="EXRAVR_P">[3]Links!$X$19</definedName>
    <definedName name="EXREND" localSheetId="0">[8]C!$L$25</definedName>
    <definedName name="EXREND" localSheetId="3">[9]C!$L$25</definedName>
    <definedName name="EXREND">[10]C!$L$25</definedName>
    <definedName name="EXREND_P" localSheetId="0">[1]Links!$X$20</definedName>
    <definedName name="EXREND_P" localSheetId="3">[2]Links!$X$20</definedName>
    <definedName name="EXREND_P">[3]Links!$X$20</definedName>
    <definedName name="f" localSheetId="1">#REF!</definedName>
    <definedName name="f" localSheetId="2">#REF!</definedName>
    <definedName name="f" localSheetId="3">#REF!</definedName>
    <definedName name="f">#REF!</definedName>
    <definedName name="FDI" localSheetId="0">[8]C!$L$40</definedName>
    <definedName name="FDI" localSheetId="3">[9]C!$L$40</definedName>
    <definedName name="FDI">[10]C!$L$40</definedName>
    <definedName name="fff" localSheetId="1" hidden="1">{#N/A,#N/A,FALSE,"т02бд"}</definedName>
    <definedName name="fff" localSheetId="2" hidden="1">{#N/A,#N/A,FALSE,"т02бд"}</definedName>
    <definedName name="fff" localSheetId="0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6" hidden="1">{#N/A,#N/A,FALSE,"т02бд"}</definedName>
    <definedName name="fff_1" localSheetId="3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6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2" hidden="1">{#N/A,#N/A,FALSE,"т02бд"}</definedName>
    <definedName name="fgf" localSheetId="0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6" hidden="1">{#N/A,#N/A,FALSE,"т02бд"}</definedName>
    <definedName name="fgf_1" localSheetId="3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2" hidden="1">{#N/A,#N/A,FALSE,"т02бд"}</definedName>
    <definedName name="fgfgf" localSheetId="0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6" hidden="1">{#N/A,#N/A,FALSE,"т02бд"}</definedName>
    <definedName name="fgfgf_1" localSheetId="3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2" hidden="1">{#N/A,#N/A,FALSE,"т02бд"}</definedName>
    <definedName name="fgfgfgfgfgf" localSheetId="0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6" hidden="1">{#N/A,#N/A,FALSE,"т02бд"}</definedName>
    <definedName name="fgfgfgfgfgf_1" localSheetId="3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2" hidden="1">{#N/A,#N/A,FALSE,"т17-1банки (2)"}</definedName>
    <definedName name="fgk" localSheetId="0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6" hidden="1">{#N/A,#N/A,FALSE,"т17-1банки (2)"}</definedName>
    <definedName name="fgk_1" localSheetId="3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2" hidden="1">{#N/A,#N/A,FALSE,"т02бд"}</definedName>
    <definedName name="fgkf" localSheetId="0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6" hidden="1">{#N/A,#N/A,FALSE,"т02бд"}</definedName>
    <definedName name="fgkf_1" localSheetId="3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2" hidden="1">{#N/A,#N/A,FALSE,"т04"}</definedName>
    <definedName name="fkfgk" localSheetId="0" hidden="1">{#N/A,#N/A,FALSE,"т04"}</definedName>
    <definedName name="fkfgk" localSheetId="3" hidden="1">{#N/A,#N/A,FALSE,"т04"}</definedName>
    <definedName name="fkfgk" hidden="1">{#N/A,#N/A,FALSE,"т04"}</definedName>
    <definedName name="fkfgk_1" localSheetId="6" hidden="1">{#N/A,#N/A,FALSE,"т04"}</definedName>
    <definedName name="fkfgk_1" localSheetId="3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2" hidden="1">{#N/A,#N/A,FALSE,"т02бд"}</definedName>
    <definedName name="fkfkgk" localSheetId="0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6" hidden="1">{#N/A,#N/A,FALSE,"т02бд"}</definedName>
    <definedName name="fkfkgk_1" localSheetId="3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[6]Links!$B$4</definedName>
    <definedName name="Food">[7]Links!$B$4</definedName>
    <definedName name="Food_comp" localSheetId="2" hidden="1">{#N/A,#N/A,FALSE,"т02бд"}</definedName>
    <definedName name="Food_comp" localSheetId="0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6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[6]Links!$B$34</definedName>
    <definedName name="FoodMY">[7]Links!$B$34</definedName>
    <definedName name="FoodPA" localSheetId="0">[6]Links!$B$46</definedName>
    <definedName name="FoodPA">[7]Links!$B$46</definedName>
    <definedName name="FoodY" localSheetId="0">[6]Links!$B$10</definedName>
    <definedName name="FoodY">[7]Links!$B$10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Fuel" localSheetId="0">[6]Links!$B$6</definedName>
    <definedName name="Fuel">[7]Links!$B$6</definedName>
    <definedName name="FuelMY" localSheetId="0">[6]Links!$B$36</definedName>
    <definedName name="FuelMY">[7]Links!$B$36</definedName>
    <definedName name="FuelPA" localSheetId="0">[6]Links!$B$48</definedName>
    <definedName name="FuelPA">[7]Links!$B$48</definedName>
    <definedName name="FuelY" localSheetId="0">[6]Links!$B$12</definedName>
    <definedName name="FuelY">[7]Links!$B$12</definedName>
    <definedName name="g" localSheetId="1">#REF!</definedName>
    <definedName name="g" localSheetId="2">#REF!</definedName>
    <definedName name="g" localSheetId="0">#REF!</definedName>
    <definedName name="g" localSheetId="3">#REF!</definedName>
    <definedName name="g">#REF!</definedName>
    <definedName name="GDP" localSheetId="0">[8]C!$L$6</definedName>
    <definedName name="GDP" localSheetId="3">[9]C!$L$6</definedName>
    <definedName name="GDP">[10]C!$L$6</definedName>
    <definedName name="GDP_F" localSheetId="0">[1]Links!$T$2</definedName>
    <definedName name="GDP_F" localSheetId="3">[2]Links!$T$2</definedName>
    <definedName name="GDP_F">[3]Links!$T$2</definedName>
    <definedName name="GDP_P" localSheetId="0">[1]Links!$X$2</definedName>
    <definedName name="GDP_P" localSheetId="3">[2]Links!$X$2</definedName>
    <definedName name="GDP_P">[3]Links!$X$2</definedName>
    <definedName name="GDPDme" localSheetId="0">[1]Links!$R$20</definedName>
    <definedName name="GDPDme" localSheetId="3">[2]Links!$R$20</definedName>
    <definedName name="GDPDme">[3]Links!$R$20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DPM" localSheetId="0">[1]Links!$J$12</definedName>
    <definedName name="GDPM" localSheetId="3">[2]Links!$J$12</definedName>
    <definedName name="GDPM">[3]Links!$J$12</definedName>
    <definedName name="GDPM_f" localSheetId="1">[3]Links!#REF!</definedName>
    <definedName name="GDPM_f" localSheetId="0">[1]Links!#REF!</definedName>
    <definedName name="GDPM_f" localSheetId="3">[2]Links!#REF!</definedName>
    <definedName name="GDPM_f">[3]Links!#REF!</definedName>
    <definedName name="GDPMNC_f" localSheetId="1">[3]Links!#REF!</definedName>
    <definedName name="GDPMNC_f" localSheetId="0">[1]Links!#REF!</definedName>
    <definedName name="GDPMNC_f" localSheetId="3">[2]Links!#REF!</definedName>
    <definedName name="GDPMNC_f">[3]Links!#REF!</definedName>
    <definedName name="GDPMY" localSheetId="0">[1]Links!$J$22</definedName>
    <definedName name="GDPMY" localSheetId="3">[2]Links!$J$22</definedName>
    <definedName name="GDPMY">[3]Links!$J$22</definedName>
    <definedName name="GDPNC_f" localSheetId="1">[3]Links!#REF!</definedName>
    <definedName name="GDPNC_f" localSheetId="0">[1]Links!#REF!</definedName>
    <definedName name="GDPNC_f" localSheetId="3">[2]Links!#REF!</definedName>
    <definedName name="GDPNC_f">[3]Links!#REF!</definedName>
    <definedName name="GDPR" localSheetId="0">[8]C!$L$7</definedName>
    <definedName name="GDPR" localSheetId="3">[9]C!$L$7</definedName>
    <definedName name="GDPR">[10]C!$L$7</definedName>
    <definedName name="GDPR_F" localSheetId="0">[1]Links!$T$19</definedName>
    <definedName name="GDPR_F" localSheetId="3">[2]Links!$T$19</definedName>
    <definedName name="GDPR_F">[3]Links!$T$19</definedName>
    <definedName name="GDPR_P" localSheetId="0">[1]Links!$X$3</definedName>
    <definedName name="GDPR_P" localSheetId="3">[2]Links!$X$3</definedName>
    <definedName name="GDPR_P">[3]Links!$X$3</definedName>
    <definedName name="GDPRG_f" localSheetId="1">[3]Links!#REF!</definedName>
    <definedName name="GDPRG_f" localSheetId="0">[1]Links!#REF!</definedName>
    <definedName name="GDPRG_f" localSheetId="3">[2]Links!#REF!</definedName>
    <definedName name="GDPRG_f">[3]Links!#REF!</definedName>
    <definedName name="GDPRM" localSheetId="0">[1]Links!$R$2</definedName>
    <definedName name="GDPRM" localSheetId="3">[2]Links!$R$2</definedName>
    <definedName name="GDPRM">[3]Links!$R$2</definedName>
    <definedName name="GDPRM_f" localSheetId="1">[3]Links!#REF!</definedName>
    <definedName name="GDPRM_f" localSheetId="0">[1]Links!#REF!</definedName>
    <definedName name="GDPRM_f" localSheetId="3">[2]Links!#REF!</definedName>
    <definedName name="GDPRM_f">[3]Links!#REF!</definedName>
    <definedName name="GDPRMG_f" localSheetId="1">[3]Links!#REF!</definedName>
    <definedName name="GDPRMG_f" localSheetId="0">[1]Links!#REF!</definedName>
    <definedName name="GDPRMG_f" localSheetId="3">[2]Links!#REF!</definedName>
    <definedName name="GDPRMG_f">[3]Links!#REF!</definedName>
    <definedName name="GDPRMOC_f" localSheetId="1">[3]Links!#REF!</definedName>
    <definedName name="GDPRMOC_f" localSheetId="0">[1]Links!#REF!</definedName>
    <definedName name="GDPRMOC_f" localSheetId="3">[2]Links!#REF!</definedName>
    <definedName name="GDPRMOC_f">[3]Links!#REF!</definedName>
    <definedName name="GDPRNC_f" localSheetId="1">[3]Links!#REF!</definedName>
    <definedName name="GDPRNC_f" localSheetId="0">[1]Links!#REF!</definedName>
    <definedName name="GDPRNC_f" localSheetId="3">[2]Links!#REF!</definedName>
    <definedName name="GDPRNC_f">[3]Links!#REF!</definedName>
    <definedName name="GDPY" localSheetId="0">[1]Links!$J$7</definedName>
    <definedName name="GDPY" localSheetId="3">[2]Links!$J$7</definedName>
    <definedName name="GDPY">[3]Links!$J$7</definedName>
    <definedName name="ggg" localSheetId="1" hidden="1">{#N/A,#N/A,FALSE,"т02бд"}</definedName>
    <definedName name="ggg" localSheetId="2" hidden="1">{#N/A,#N/A,FALSE,"т02бд"}</definedName>
    <definedName name="ggg" localSheetId="0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6" hidden="1">{#N/A,#N/A,FALSE,"т02бд"}</definedName>
    <definedName name="ggg_1" localSheetId="3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2" hidden="1">{#N/A,#N/A,FALSE,"т02бд"}</definedName>
    <definedName name="gggggg" localSheetId="0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6" hidden="1">{#N/A,#N/A,FALSE,"т02бд"}</definedName>
    <definedName name="gggggg_1" localSheetId="3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2" hidden="1">{#N/A,#N/A,FALSE,"т02бд"}</definedName>
    <definedName name="ghghg" localSheetId="0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6" hidden="1">{#N/A,#N/A,FALSE,"т02бд"}</definedName>
    <definedName name="ghghg_1" localSheetId="3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2" hidden="1">{#N/A,#N/A,FALSE,"т02бд"}</definedName>
    <definedName name="ghghghg" localSheetId="0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6" hidden="1">{#N/A,#N/A,FALSE,"т02бд"}</definedName>
    <definedName name="ghghghg_1" localSheetId="3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 localSheetId="3">[2]Links!$J$5</definedName>
    <definedName name="GNC">[3]Links!$J$5</definedName>
    <definedName name="GNC_F" localSheetId="0">[1]Links!$T$5</definedName>
    <definedName name="GNC_F" localSheetId="3">[2]Links!$T$5</definedName>
    <definedName name="GNC_F">[3]Links!$T$5</definedName>
    <definedName name="GNCM" localSheetId="0">[1]Links!$J$15</definedName>
    <definedName name="GNCM" localSheetId="3">[2]Links!$J$15</definedName>
    <definedName name="GNCM">[3]Links!$J$15</definedName>
    <definedName name="GNCMY" localSheetId="0">[1]Links!$J$25</definedName>
    <definedName name="GNCMY" localSheetId="3">[2]Links!$J$25</definedName>
    <definedName name="GNCMY">[3]Links!$J$25</definedName>
    <definedName name="GNCR" localSheetId="0">[1]Links!$R$10</definedName>
    <definedName name="GNCR" localSheetId="3">[2]Links!$R$10</definedName>
    <definedName name="GNCR">[3]Links!$R$10</definedName>
    <definedName name="GNCR_F" localSheetId="0">[1]Links!$T$22</definedName>
    <definedName name="GNCR_F" localSheetId="3">[2]Links!$T$22</definedName>
    <definedName name="GNCR_F">[3]Links!$T$22</definedName>
    <definedName name="GNCRM" localSheetId="0">[1]Links!$R$5</definedName>
    <definedName name="GNCRM" localSheetId="3">[2]Links!$R$5</definedName>
    <definedName name="GNCRM">[3]Links!$R$5</definedName>
    <definedName name="GNCRMY" localSheetId="1">[3]Links!#REF!</definedName>
    <definedName name="GNCRMY" localSheetId="0">[1]Links!#REF!</definedName>
    <definedName name="GNCRMY" localSheetId="3">[2]Links!#REF!</definedName>
    <definedName name="GNCRMY">[3]Links!#REF!</definedName>
    <definedName name="GNCY" localSheetId="0">[1]Links!$J$10</definedName>
    <definedName name="GNCY" localSheetId="3">[2]Links!$J$10</definedName>
    <definedName name="GNCY">[3]Links!$J$10</definedName>
    <definedName name="God" localSheetId="0">[6]C!$H$6</definedName>
    <definedName name="God">[7]C!$H$6</definedName>
    <definedName name="GOODS_f" localSheetId="1">[3]Links!#REF!</definedName>
    <definedName name="GOODS_f" localSheetId="0">[1]Links!#REF!</definedName>
    <definedName name="GOODS_f" localSheetId="3">[2]Links!#REF!</definedName>
    <definedName name="GOODS_f">[3]Links!#REF!</definedName>
    <definedName name="GRANT_f" localSheetId="1">[3]Links!#REF!</definedName>
    <definedName name="GRANT_f" localSheetId="0">[1]Links!#REF!</definedName>
    <definedName name="GRANT_f" localSheetId="3">[2]Links!#REF!</definedName>
    <definedName name="GRANT_f">[3]Links!#REF!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6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6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6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[8]C!$L$42</definedName>
    <definedName name="IGS" localSheetId="3">[9]C!$L$42</definedName>
    <definedName name="IGS">[10]C!$L$42</definedName>
    <definedName name="IGS_P" localSheetId="0">[1]Links!$X$36</definedName>
    <definedName name="IGS_P" localSheetId="3">[2]Links!$X$36</definedName>
    <definedName name="IGS_P">[3]Links!$X$36</definedName>
    <definedName name="IGSG" localSheetId="0">[1]Links!$Z$38</definedName>
    <definedName name="IGSG" localSheetId="3">[2]Links!$Z$38</definedName>
    <definedName name="IGSG">[3]Links!$Z$38</definedName>
    <definedName name="IGSM" localSheetId="0">[1]Links!$Z$19</definedName>
    <definedName name="IGSM" localSheetId="3">[2]Links!$Z$19</definedName>
    <definedName name="IGSM">[3]Links!$Z$19</definedName>
    <definedName name="IGSMG" localSheetId="0">[1]Links!$Z$35</definedName>
    <definedName name="IGSMG" localSheetId="3">[2]Links!$Z$35</definedName>
    <definedName name="IGSMG">[3]Links!$Z$35</definedName>
    <definedName name="IGSY" localSheetId="0">[1]Links!$V$16</definedName>
    <definedName name="IGSY" localSheetId="3">[2]Links!$V$16</definedName>
    <definedName name="IGSY">[3]Links!$V$16</definedName>
    <definedName name="IGSYG" localSheetId="0">[1]Links!$V$19</definedName>
    <definedName name="IGSYG" localSheetId="3">[2]Links!$V$19</definedName>
    <definedName name="IGSYG">[3]Links!$V$19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INC" localSheetId="0">[1]Links!$L$2</definedName>
    <definedName name="INC" localSheetId="3">[2]Links!$L$2</definedName>
    <definedName name="INC">[3]Links!$L$2</definedName>
    <definedName name="INC_F" localSheetId="0">[1]Links!$T$14</definedName>
    <definedName name="INC_F" localSheetId="3">[2]Links!$T$14</definedName>
    <definedName name="INC_F">[3]Links!$T$14</definedName>
    <definedName name="INCBAL_f" localSheetId="1">[3]Links!#REF!</definedName>
    <definedName name="INCBAL_f" localSheetId="0">[1]Links!#REF!</definedName>
    <definedName name="INCBAL_f" localSheetId="3">[2]Links!#REF!</definedName>
    <definedName name="INCBAL_f">[3]Links!#REF!</definedName>
    <definedName name="INCC" localSheetId="0">[1]Links!$L$14</definedName>
    <definedName name="INCC" localSheetId="3">[2]Links!$L$14</definedName>
    <definedName name="INCC">[3]Links!$L$14</definedName>
    <definedName name="INCC_f" localSheetId="1">[3]Links!#REF!</definedName>
    <definedName name="INCC_f" localSheetId="0">[1]Links!#REF!</definedName>
    <definedName name="INCC_f" localSheetId="3">[2]Links!#REF!</definedName>
    <definedName name="INCC_f">[3]Links!#REF!</definedName>
    <definedName name="INCCP" localSheetId="0">[1]Links!$L$18</definedName>
    <definedName name="INCCP" localSheetId="3">[2]Links!$L$18</definedName>
    <definedName name="INCCP">[3]Links!$L$18</definedName>
    <definedName name="INCCURR_f" localSheetId="1">[3]Links!#REF!</definedName>
    <definedName name="INCCURR_f" localSheetId="0">[1]Links!#REF!</definedName>
    <definedName name="INCCURR_f" localSheetId="3">[2]Links!#REF!</definedName>
    <definedName name="INCCURR_f">[3]Links!#REF!</definedName>
    <definedName name="INCM" localSheetId="0">[1]Links!$L$6</definedName>
    <definedName name="INCM" localSheetId="3">[2]Links!$L$6</definedName>
    <definedName name="INCM">[3]Links!$L$6</definedName>
    <definedName name="INCO_f" localSheetId="1">[3]Links!#REF!</definedName>
    <definedName name="INCO_f" localSheetId="0">[1]Links!#REF!</definedName>
    <definedName name="INCO_f" localSheetId="3">[2]Links!#REF!</definedName>
    <definedName name="INCO_f">[3]Links!#REF!</definedName>
    <definedName name="INCRCY" localSheetId="0">[1]Links!$L$38</definedName>
    <definedName name="INCRCY" localSheetId="3">[2]Links!$L$38</definedName>
    <definedName name="INCRCY">[3]Links!$L$38</definedName>
    <definedName name="INCRM" localSheetId="0">[1]Links!$L$26</definedName>
    <definedName name="INCRM" localSheetId="3">[2]Links!$L$26</definedName>
    <definedName name="INCRM">[3]Links!$L$26</definedName>
    <definedName name="IND" localSheetId="0">[8]C!$L$12</definedName>
    <definedName name="IND" localSheetId="3">[9]C!$L$12</definedName>
    <definedName name="IND">[10]C!$L$12</definedName>
    <definedName name="IND_F" localSheetId="0">[1]Links!$T$3</definedName>
    <definedName name="IND_F" localSheetId="3">[2]Links!$T$3</definedName>
    <definedName name="IND_F">[3]Links!$T$3</definedName>
    <definedName name="IND_P" localSheetId="0">[1]Links!$X$8</definedName>
    <definedName name="IND_P" localSheetId="3">[2]Links!$X$8</definedName>
    <definedName name="IND_P">[3]Links!$X$8</definedName>
    <definedName name="INDM" localSheetId="0">[1]Links!$J$13</definedName>
    <definedName name="INDM" localSheetId="3">[2]Links!$J$13</definedName>
    <definedName name="INDM">[3]Links!$J$13</definedName>
    <definedName name="INDMY" localSheetId="0">[1]Links!$J$23</definedName>
    <definedName name="INDMY" localSheetId="3">[2]Links!$J$23</definedName>
    <definedName name="INDMY">[3]Links!$J$23</definedName>
    <definedName name="INDR" localSheetId="0">[8]C!$L$13</definedName>
    <definedName name="INDR" localSheetId="3">[9]C!$L$13</definedName>
    <definedName name="INDR">[10]C!$L$13</definedName>
    <definedName name="INDR_F" localSheetId="0">[1]Links!$T$20</definedName>
    <definedName name="INDR_F" localSheetId="3">[2]Links!$T$20</definedName>
    <definedName name="INDR_F">[3]Links!$T$20</definedName>
    <definedName name="INDR_P" localSheetId="0">[1]Links!$X$9</definedName>
    <definedName name="INDR_P" localSheetId="3">[2]Links!$X$9</definedName>
    <definedName name="INDR_P">[3]Links!$X$9</definedName>
    <definedName name="INDRM" localSheetId="0">[1]Links!$R$3</definedName>
    <definedName name="INDRM" localSheetId="3">[2]Links!$R$3</definedName>
    <definedName name="INDRM">[3]Links!$R$3</definedName>
    <definedName name="INDRMY" localSheetId="1">[3]Links!#REF!</definedName>
    <definedName name="INDRMY" localSheetId="0">[1]Links!#REF!</definedName>
    <definedName name="INDRMY" localSheetId="3">[2]Links!#REF!</definedName>
    <definedName name="INDRMY">[3]Links!#REF!</definedName>
    <definedName name="INDY" localSheetId="0">[1]Links!$J$8</definedName>
    <definedName name="INDY" localSheetId="3">[2]Links!$J$8</definedName>
    <definedName name="INDY">[3]Links!$J$8</definedName>
    <definedName name="item" localSheetId="2">#REF!</definedName>
    <definedName name="item" localSheetId="0">#REF!</definedName>
    <definedName name="item" localSheetId="3">#REF!</definedName>
    <definedName name="item">#REF!</definedName>
    <definedName name="j" localSheetId="3">[4]Links!$B$64</definedName>
    <definedName name="j">[5]Links!$B$64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6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6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6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[6]INF_Table!$D$85</definedName>
    <definedName name="Lang">[7]INF_Table!$D$85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6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2" hidden="1">{#N/A,#N/A,FALSE,"т02бд"}</definedName>
    <definedName name="lll" localSheetId="0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6" hidden="1">{#N/A,#N/A,FALSE,"т02бд"}</definedName>
    <definedName name="lll_1" localSheetId="3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6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[20]Links!$V$2</definedName>
    <definedName name="M0" localSheetId="3">[21]Links!$V$2</definedName>
    <definedName name="M0">[22]Links!$V$2</definedName>
    <definedName name="M0_F" localSheetId="0">[1]Links!$T$34</definedName>
    <definedName name="M0_F" localSheetId="3">[2]Links!$T$34</definedName>
    <definedName name="M0_F">[3]Links!$T$34</definedName>
    <definedName name="M0M" localSheetId="0">[1]Links!$F$9</definedName>
    <definedName name="M0M" localSheetId="3">[2]Links!$F$9</definedName>
    <definedName name="M0M">[3]Links!$F$9</definedName>
    <definedName name="M0R_f" localSheetId="1">[3]Links!#REF!</definedName>
    <definedName name="M0R_f" localSheetId="0">[1]Links!#REF!</definedName>
    <definedName name="M0R_f" localSheetId="3">[2]Links!#REF!</definedName>
    <definedName name="M0R_f">[3]Links!#REF!</definedName>
    <definedName name="M0RM" localSheetId="0">[1]Links!$H$9</definedName>
    <definedName name="M0RM" localSheetId="3">[2]Links!$H$9</definedName>
    <definedName name="M0RM">[3]Links!$H$9</definedName>
    <definedName name="M0RY" localSheetId="0">[1]Links!$H$16</definedName>
    <definedName name="M0RY" localSheetId="3">[2]Links!$H$16</definedName>
    <definedName name="M0RY">[3]Links!$H$16</definedName>
    <definedName name="M0Y" localSheetId="0">[1]Links!$F$16</definedName>
    <definedName name="M0Y" localSheetId="3">[2]Links!$F$16</definedName>
    <definedName name="M0Y">[3]Links!$F$16</definedName>
    <definedName name="M0YN" localSheetId="0">[1]Links!$F$30</definedName>
    <definedName name="M0YN" localSheetId="3">[2]Links!$F$30</definedName>
    <definedName name="M0YN">[3]Links!$F$30</definedName>
    <definedName name="M0YND" localSheetId="0">[1]Links!$F$37</definedName>
    <definedName name="M0YND" localSheetId="3">[2]Links!$F$37</definedName>
    <definedName name="M0YND">[3]Links!$F$37</definedName>
    <definedName name="M1_F" localSheetId="0">[1]Links!$T$35</definedName>
    <definedName name="M1_F" localSheetId="3">[2]Links!$T$35</definedName>
    <definedName name="M1_F">[3]Links!$T$35</definedName>
    <definedName name="M1m_f" localSheetId="1">[3]Links!#REF!</definedName>
    <definedName name="M1m_f" localSheetId="0">[1]Links!#REF!</definedName>
    <definedName name="M1m_f" localSheetId="3">[2]Links!#REF!</definedName>
    <definedName name="M1m_f">[3]Links!#REF!</definedName>
    <definedName name="M1R_f" localSheetId="1">[3]Links!#REF!</definedName>
    <definedName name="M1R_f" localSheetId="0">[1]Links!#REF!</definedName>
    <definedName name="M1R_f" localSheetId="3">[2]Links!#REF!</definedName>
    <definedName name="M1R_f">[3]Links!#REF!</definedName>
    <definedName name="M2_F" localSheetId="0">[1]Links!$T$36</definedName>
    <definedName name="M2_F" localSheetId="3">[2]Links!$T$36</definedName>
    <definedName name="M2_F">[3]Links!$T$36</definedName>
    <definedName name="M2m_f" localSheetId="1">[3]Links!#REF!</definedName>
    <definedName name="M2m_f" localSheetId="0">[1]Links!#REF!</definedName>
    <definedName name="M2m_f" localSheetId="3">[2]Links!#REF!</definedName>
    <definedName name="M2m_f">[3]Links!#REF!</definedName>
    <definedName name="M2R_f" localSheetId="1">[3]Links!#REF!</definedName>
    <definedName name="M2R_f" localSheetId="0">[1]Links!#REF!</definedName>
    <definedName name="M2R_f" localSheetId="3">[2]Links!#REF!</definedName>
    <definedName name="M2R_f">[3]Links!#REF!</definedName>
    <definedName name="M3_F" localSheetId="0">[23]Links!$AD$37</definedName>
    <definedName name="M3_F" localSheetId="3">[24]Links!$AD$37</definedName>
    <definedName name="M3_F">[25]Links!$AD$37</definedName>
    <definedName name="M3_P" localSheetId="0">[1]Links!$X$23</definedName>
    <definedName name="M3_P" localSheetId="3">[2]Links!$X$23</definedName>
    <definedName name="M3_P">[3]Links!$X$23</definedName>
    <definedName name="M3_R" localSheetId="0">[8]C!$L$28</definedName>
    <definedName name="M3_R" localSheetId="3">[9]C!$L$28</definedName>
    <definedName name="M3_R">[10]C!$L$28</definedName>
    <definedName name="M3_R1" localSheetId="0">[8]C!$L$29</definedName>
    <definedName name="M3_R1" localSheetId="3">[9]C!$L$29</definedName>
    <definedName name="M3_R1">[10]C!$L$29</definedName>
    <definedName name="M3M" localSheetId="0">[1]Links!$F$10</definedName>
    <definedName name="M3M" localSheetId="3">[2]Links!$F$10</definedName>
    <definedName name="M3M">[3]Links!$F$10</definedName>
    <definedName name="M3m_f" localSheetId="1">[3]Links!#REF!</definedName>
    <definedName name="M3m_f" localSheetId="0">[1]Links!#REF!</definedName>
    <definedName name="M3m_f" localSheetId="3">[2]Links!#REF!</definedName>
    <definedName name="M3m_f">[3]Links!#REF!</definedName>
    <definedName name="M3R_f" localSheetId="1">[3]Links!#REF!</definedName>
    <definedName name="M3R_f" localSheetId="0">[1]Links!#REF!</definedName>
    <definedName name="M3R_f" localSheetId="3">[2]Links!#REF!</definedName>
    <definedName name="M3R_f">[3]Links!#REF!</definedName>
    <definedName name="M3RM" localSheetId="0">[1]Links!$H$10</definedName>
    <definedName name="M3RM" localSheetId="3">[2]Links!$H$10</definedName>
    <definedName name="M3RM">[3]Links!$H$10</definedName>
    <definedName name="M3RY" localSheetId="0">[1]Links!$H$17</definedName>
    <definedName name="M3RY" localSheetId="3">[2]Links!$H$17</definedName>
    <definedName name="M3RY">[3]Links!$H$17</definedName>
    <definedName name="M3Y" localSheetId="0">[1]Links!$F$17</definedName>
    <definedName name="M3Y" localSheetId="3">[2]Links!$F$17</definedName>
    <definedName name="M3Y">[3]Links!$F$17</definedName>
    <definedName name="M3YN" localSheetId="0">[1]Links!$F$31</definedName>
    <definedName name="M3YN" localSheetId="3">[2]Links!$F$31</definedName>
    <definedName name="M3YN">[3]Links!$F$31</definedName>
    <definedName name="M3YND" localSheetId="0">[1]Links!$F$38</definedName>
    <definedName name="M3YND" localSheetId="3">[2]Links!$F$38</definedName>
    <definedName name="M3YND">[3]Links!$F$38</definedName>
    <definedName name="macro" localSheetId="1">[3]C!#REF!</definedName>
    <definedName name="macro" localSheetId="0">[1]C!#REF!</definedName>
    <definedName name="macro" localSheetId="3">[2]C!#REF!</definedName>
    <definedName name="macro">[3]C!#REF!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ain_m" localSheetId="1">[3]C!#REF!</definedName>
    <definedName name="main_m" localSheetId="0">[1]C!#REF!</definedName>
    <definedName name="main_m" localSheetId="3">[2]C!#REF!</definedName>
    <definedName name="main_m">[3]C!#REF!</definedName>
    <definedName name="MB" localSheetId="0">[1]Links!$F$8</definedName>
    <definedName name="MB" localSheetId="3">[2]Links!$F$8</definedName>
    <definedName name="MB">[3]Links!$F$8</definedName>
    <definedName name="MB_F" localSheetId="0">[23]Links!$AD$42</definedName>
    <definedName name="MB_F" localSheetId="3">[24]Links!$AD$42</definedName>
    <definedName name="MB_F">[25]Links!$AD$42</definedName>
    <definedName name="MB_P" localSheetId="0">[1]Links!$X$21</definedName>
    <definedName name="MB_P" localSheetId="3">[2]Links!$X$21</definedName>
    <definedName name="MB_P">[3]Links!$X$21</definedName>
    <definedName name="MB_R" localSheetId="0">[8]C!$L$26</definedName>
    <definedName name="MB_R" localSheetId="3">[9]C!$L$26</definedName>
    <definedName name="MB_R">[10]C!$L$26</definedName>
    <definedName name="MB_R1" localSheetId="0">[8]C!$L$27</definedName>
    <definedName name="MB_R1" localSheetId="3">[9]C!$L$27</definedName>
    <definedName name="MB_R1">[10]C!$L$27</definedName>
    <definedName name="MBM" localSheetId="0">[1]Links!$F$15</definedName>
    <definedName name="MBM" localSheetId="3">[2]Links!$F$15</definedName>
    <definedName name="MBM">[3]Links!$F$15</definedName>
    <definedName name="MBR_f" localSheetId="1">[3]Links!#REF!</definedName>
    <definedName name="MBR_f" localSheetId="0">[1]Links!#REF!</definedName>
    <definedName name="MBR_f" localSheetId="3">[2]Links!#REF!</definedName>
    <definedName name="MBR_f">[3]Links!#REF!</definedName>
    <definedName name="MBRM" localSheetId="0">[1]Links!$H$15</definedName>
    <definedName name="MBRM" localSheetId="3">[2]Links!$H$15</definedName>
    <definedName name="MBRM">[3]Links!$H$15</definedName>
    <definedName name="MBRY" localSheetId="0">[1]Links!$H$22</definedName>
    <definedName name="MBRY" localSheetId="3">[2]Links!$H$22</definedName>
    <definedName name="MBRY">[3]Links!$H$22</definedName>
    <definedName name="MBY" localSheetId="0">[1]Links!$F$22</definedName>
    <definedName name="MBY" localSheetId="3">[2]Links!$F$22</definedName>
    <definedName name="MBY">[3]Links!$F$22</definedName>
    <definedName name="MBYN" localSheetId="0">[1]Links!$F$36</definedName>
    <definedName name="MBYN" localSheetId="3">[2]Links!$F$36</definedName>
    <definedName name="MBYN">[3]Links!$F$36</definedName>
    <definedName name="MBYND" localSheetId="0">[1]Links!$F$43</definedName>
    <definedName name="MBYND" localSheetId="3">[2]Links!$F$43</definedName>
    <definedName name="MBYND">[3]Links!$F$43</definedName>
    <definedName name="ME" localSheetId="0">[1]Links!$F$4</definedName>
    <definedName name="ME" localSheetId="3">[2]Links!$F$4</definedName>
    <definedName name="ME">[3]Links!$F$4</definedName>
    <definedName name="ME_F" localSheetId="0">[1]Links!$T$38</definedName>
    <definedName name="ME_F" localSheetId="3">[2]Links!$T$38</definedName>
    <definedName name="ME_F">[3]Links!$T$38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EM" localSheetId="0">[1]Links!$F$11</definedName>
    <definedName name="MEM" localSheetId="3">[2]Links!$F$11</definedName>
    <definedName name="MEM">[3]Links!$F$11</definedName>
    <definedName name="MERM" localSheetId="0">[1]Links!$H$11</definedName>
    <definedName name="MERM" localSheetId="3">[2]Links!$H$11</definedName>
    <definedName name="MERM">[3]Links!$H$11</definedName>
    <definedName name="MERY" localSheetId="0">[1]Links!$H$18</definedName>
    <definedName name="MERY" localSheetId="3">[2]Links!$H$18</definedName>
    <definedName name="MERY">[3]Links!$H$18</definedName>
    <definedName name="MEY" localSheetId="0">[1]Links!$F$18</definedName>
    <definedName name="MEY" localSheetId="3">[2]Links!$F$18</definedName>
    <definedName name="MEY">[3]Links!$F$18</definedName>
    <definedName name="MEYN" localSheetId="0">[1]Links!$F$32</definedName>
    <definedName name="MEYN" localSheetId="3">[2]Links!$F$32</definedName>
    <definedName name="MEYN">[3]Links!$F$32</definedName>
    <definedName name="MEYND" localSheetId="0">[1]Links!$F$39</definedName>
    <definedName name="MEYND" localSheetId="3">[2]Links!$F$39</definedName>
    <definedName name="MEYND">[3]Links!$F$39</definedName>
    <definedName name="MH" localSheetId="0">[1]Links!$F$5</definedName>
    <definedName name="MH" localSheetId="3">[2]Links!$F$5</definedName>
    <definedName name="MH">[3]Links!$F$5</definedName>
    <definedName name="MH_F" localSheetId="0">[1]Links!$T$39</definedName>
    <definedName name="MH_F" localSheetId="3">[2]Links!$T$39</definedName>
    <definedName name="MH_F">[3]Links!$T$39</definedName>
    <definedName name="MHM" localSheetId="0">[1]Links!$F$12</definedName>
    <definedName name="MHM" localSheetId="3">[2]Links!$F$12</definedName>
    <definedName name="MHM">[3]Links!$F$12</definedName>
    <definedName name="MHRM" localSheetId="0">[1]Links!$H$12</definedName>
    <definedName name="MHRM" localSheetId="3">[2]Links!$H$12</definedName>
    <definedName name="MHRM">[3]Links!$H$12</definedName>
    <definedName name="MHRY" localSheetId="0">[1]Links!$H$19</definedName>
    <definedName name="MHRY" localSheetId="3">[2]Links!$H$19</definedName>
    <definedName name="MHRY">[3]Links!$H$19</definedName>
    <definedName name="MHY" localSheetId="0">[1]Links!$F$19</definedName>
    <definedName name="MHY" localSheetId="3">[2]Links!$F$19</definedName>
    <definedName name="MHY">[3]Links!$F$19</definedName>
    <definedName name="MHYN" localSheetId="0">[1]Links!$F$33</definedName>
    <definedName name="MHYN" localSheetId="3">[2]Links!$F$33</definedName>
    <definedName name="MHYN">[3]Links!$F$33</definedName>
    <definedName name="MHYND" localSheetId="0">[1]Links!$F$40</definedName>
    <definedName name="MHYND" localSheetId="3">[2]Links!$F$40</definedName>
    <definedName name="MHYND">[3]Links!$F$40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6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[3]Links!#REF!</definedName>
    <definedName name="MNTZ_f" localSheetId="0">[1]Links!#REF!</definedName>
    <definedName name="MNTZ_f" localSheetId="3">[2]Links!#REF!</definedName>
    <definedName name="MNTZ_f">[3]Links!#REF!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" localSheetId="0">[1]Links!$V$2</definedName>
    <definedName name="MONET" localSheetId="3">[2]Links!$V$2</definedName>
    <definedName name="MONET">[3]Links!$V$2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TM" localSheetId="0">[1]Links!$J$29</definedName>
    <definedName name="MONETM" localSheetId="3">[2]Links!$J$29</definedName>
    <definedName name="MONETM">[3]Links!$J$29</definedName>
    <definedName name="MONETMC" localSheetId="0">[1]Links!$J$32</definedName>
    <definedName name="MONETMC" localSheetId="3">[2]Links!$J$32</definedName>
    <definedName name="MONETMC">[3]Links!$J$32</definedName>
    <definedName name="MONETP" localSheetId="0">[1]Links!$V$21</definedName>
    <definedName name="MONETP" localSheetId="3">[2]Links!$V$21</definedName>
    <definedName name="MONETP">[3]Links!$V$21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onth" localSheetId="1">#REF!</definedName>
    <definedName name="Month" localSheetId="2">#REF!</definedName>
    <definedName name="Month" localSheetId="0">[6]C!$H$7</definedName>
    <definedName name="Month" localSheetId="3">#REF!</definedName>
    <definedName name="Month">#REF!</definedName>
    <definedName name="Month_" localSheetId="2">#REF!</definedName>
    <definedName name="Month_" localSheetId="0">#REF!</definedName>
    <definedName name="Month_">#REF!</definedName>
    <definedName name="MonthL" localSheetId="0">[6]C!$H$8</definedName>
    <definedName name="MonthL" localSheetId="3">[9]C!$G$15</definedName>
    <definedName name="MonthL">[10]C!$G$15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>#REF!</definedName>
    <definedName name="NAMESQ" localSheetId="1">#REF!</definedName>
    <definedName name="NAMESQ" localSheetId="2">#REF!</definedName>
    <definedName name="NAMESQ">#REF!</definedName>
    <definedName name="NFA_assumptions" localSheetId="1">#REF!</definedName>
    <definedName name="NFA_assumptions" localSheetId="2">#REF!</definedName>
    <definedName name="NFA_assumptions">#REF!</definedName>
    <definedName name="njgf" localSheetId="2" hidden="1">{#N/A,#N/A,FALSE,"т04"}</definedName>
    <definedName name="njgf" localSheetId="0" hidden="1">{#N/A,#N/A,FALSE,"т04"}</definedName>
    <definedName name="njgf" localSheetId="3" hidden="1">{#N/A,#N/A,FALSE,"т04"}</definedName>
    <definedName name="njgf" hidden="1">{#N/A,#N/A,FALSE,"т04"}</definedName>
    <definedName name="njgf_1" localSheetId="6" hidden="1">{#N/A,#N/A,FALSE,"т04"}</definedName>
    <definedName name="njgf_1" localSheetId="3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[26]C!#REF!</definedName>
    <definedName name="Nomer" localSheetId="3">[2]C!$D$12</definedName>
    <definedName name="Nomer">[3]C!$D$12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Number" localSheetId="1">#REF!</definedName>
    <definedName name="Number" localSheetId="2">#REF!</definedName>
    <definedName name="Number" localSheetId="0">[26]C!#REF!</definedName>
    <definedName name="Number" localSheetId="3">#REF!</definedName>
    <definedName name="Number" localSheetId="4">#REF!</definedName>
    <definedName name="Number">#REF!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6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6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6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[27]labels!#REF!</definedName>
    <definedName name="p" localSheetId="2">[28]labels!#REF!</definedName>
    <definedName name="p" localSheetId="3">[29]labels!#REF!</definedName>
    <definedName name="p">[27]labels!#REF!</definedName>
    <definedName name="PAYMENT_f" localSheetId="1">[3]Links!#REF!</definedName>
    <definedName name="PAYMENT_f" localSheetId="0">[1]Links!#REF!</definedName>
    <definedName name="PAYMENT_f" localSheetId="3">[2]Links!#REF!</definedName>
    <definedName name="PAYMENT_f">[3]Links!#REF!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ENSION_f" localSheetId="1">[3]Links!#REF!</definedName>
    <definedName name="PENSION_f" localSheetId="0">[1]Links!#REF!</definedName>
    <definedName name="PENSION_f" localSheetId="3">[2]Links!#REF!</definedName>
    <definedName name="PENSION_f">[3]Links!#REF!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>#N/A</definedName>
    <definedName name="PRINT_AREA_MI_1">#N/A</definedName>
    <definedName name="PRIV" localSheetId="0">[8]C!$L$33</definedName>
    <definedName name="PRIV" localSheetId="3">[9]C!$L$33</definedName>
    <definedName name="PRIV">[10]C!$L$33</definedName>
    <definedName name="PRIV_F" localSheetId="0">[1]Links!$T$18</definedName>
    <definedName name="PRIV_F" localSheetId="3">[2]Links!$T$18</definedName>
    <definedName name="PRIV_F">[3]Links!$T$18</definedName>
    <definedName name="PRIV_P" localSheetId="0">[1]Links!$X$28</definedName>
    <definedName name="PRIV_P" localSheetId="3">[2]Links!$X$28</definedName>
    <definedName name="PRIV_P">[3]Links!$X$28</definedName>
    <definedName name="PRIVG" localSheetId="0">[1]Links!$Z$33</definedName>
    <definedName name="PRIVG" localSheetId="3">[2]Links!$Z$33</definedName>
    <definedName name="PRIVG">[3]Links!$Z$33</definedName>
    <definedName name="PRIVM" localSheetId="0">[1]Links!$Z$17</definedName>
    <definedName name="PRIVM" localSheetId="3">[2]Links!$Z$17</definedName>
    <definedName name="PRIVM">[3]Links!$Z$17</definedName>
    <definedName name="PRIVMG" localSheetId="0">[1]Links!$Z$29</definedName>
    <definedName name="PRIVMG" localSheetId="3">[2]Links!$Z$29</definedName>
    <definedName name="PRIVMG">[3]Links!$Z$29</definedName>
    <definedName name="q" localSheetId="1" hidden="1">{#N/A,#N/A,FALSE,"т02бд"}</definedName>
    <definedName name="q" localSheetId="2" hidden="1">{#N/A,#N/A,FALSE,"т02бд"}</definedName>
    <definedName name="q" localSheetId="0" hidden="1">{#N/A,#N/A,FALSE,"т02бд"}</definedName>
    <definedName name="q" localSheetId="3" hidden="1">{#N/A,#N/A,FALSE,"т02бд"}</definedName>
    <definedName name="q" hidden="1">{#N/A,#N/A,FALSE,"т02бд"}</definedName>
    <definedName name="q_1" localSheetId="6" hidden="1">{#N/A,#N/A,FALSE,"т02бд"}</definedName>
    <definedName name="q_1" localSheetId="3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2" hidden="1">{#N/A,#N/A,FALSE,"т04"}</definedName>
    <definedName name="qart" localSheetId="0" hidden="1">{#N/A,#N/A,FALSE,"т04"}</definedName>
    <definedName name="qart" localSheetId="3" hidden="1">{#N/A,#N/A,FALSE,"т04"}</definedName>
    <definedName name="qart" hidden="1">{#N/A,#N/A,FALSE,"т04"}</definedName>
    <definedName name="qart_1" localSheetId="6" hidden="1">{#N/A,#N/A,FALSE,"т04"}</definedName>
    <definedName name="qart_1" localSheetId="3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2" hidden="1">{#N/A,#N/A,FALSE,"т02бд"}</definedName>
    <definedName name="qq" localSheetId="0" hidden="1">{#N/A,#N/A,FALSE,"т02бд"}</definedName>
    <definedName name="qq" localSheetId="3" hidden="1">{#N/A,#N/A,FALSE,"т02бд"}</definedName>
    <definedName name="qq" hidden="1">{#N/A,#N/A,FALSE,"т02бд"}</definedName>
    <definedName name="qq_1" localSheetId="6" hidden="1">{#N/A,#N/A,FALSE,"т02бд"}</definedName>
    <definedName name="qq_1" localSheetId="3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2" hidden="1">{#N/A,#N/A,FALSE,"т02бд"}</definedName>
    <definedName name="qqq" localSheetId="0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6" hidden="1">{#N/A,#N/A,FALSE,"т02бд"}</definedName>
    <definedName name="qqq_1" localSheetId="3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ReportFormName" localSheetId="2">#REF!</definedName>
    <definedName name="Range_ReportFormName" localSheetId="3">#REF!</definedName>
    <definedName name="Range_ReportFormName">#REF!</definedName>
    <definedName name="REAL" localSheetId="1">#REF!</definedName>
    <definedName name="REAL" localSheetId="2">#REF!</definedName>
    <definedName name="REAL">#REF!</definedName>
    <definedName name="REF_f" localSheetId="1">[3]Links!#REF!</definedName>
    <definedName name="REF_f" localSheetId="2">[3]Links!#REF!</definedName>
    <definedName name="REF_f" localSheetId="0">[1]Links!#REF!</definedName>
    <definedName name="REF_f" localSheetId="3">[2]Links!#REF!</definedName>
    <definedName name="REF_f">[3]Links!#REF!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EZREQ_f" localSheetId="1">[3]Links!#REF!</definedName>
    <definedName name="REZREQ_f" localSheetId="2">[3]Links!#REF!</definedName>
    <definedName name="REZREQ_f" localSheetId="0">[1]Links!#REF!</definedName>
    <definedName name="REZREQ_f" localSheetId="3">[2]Links!#REF!</definedName>
    <definedName name="REZREQ_f">[3]Links!#REF!</definedName>
    <definedName name="rrr" localSheetId="2" hidden="1">{#N/A,#N/A,FALSE,"т02бд"}</definedName>
    <definedName name="rrr" localSheetId="0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6" hidden="1">{#N/A,#N/A,FALSE,"т02бд"}</definedName>
    <definedName name="rrr_1" localSheetId="3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3">#REF!</definedName>
    <definedName name="RTab1.1">#REF!</definedName>
    <definedName name="RTab1.1a" localSheetId="1">#REF!</definedName>
    <definedName name="RTab1.1a" localSheetId="2">#REF!</definedName>
    <definedName name="RTab1.1a" localSheetId="0">#REF!</definedName>
    <definedName name="RTab1.1a" localSheetId="3">#REF!</definedName>
    <definedName name="RTab1.1a">#REF!</definedName>
    <definedName name="RTab1.2" localSheetId="1">#REF!</definedName>
    <definedName name="RTab1.2" localSheetId="2">#REF!</definedName>
    <definedName name="RTab1.2" localSheetId="0">#REF!</definedName>
    <definedName name="RTab1.2" localSheetId="3">#REF!</definedName>
    <definedName name="RTab1.2">#REF!</definedName>
    <definedName name="RTab1.2a" localSheetId="1">#REF!</definedName>
    <definedName name="RTab1.2a" localSheetId="2">#REF!</definedName>
    <definedName name="RTab1.2a">#REF!</definedName>
    <definedName name="RTab1.4" localSheetId="1">#REF!</definedName>
    <definedName name="RTab1.4" localSheetId="2">#REF!</definedName>
    <definedName name="RTab1.4">#REF!</definedName>
    <definedName name="RTab2.1" localSheetId="1">#REF!</definedName>
    <definedName name="RTab2.1" localSheetId="2">#REF!</definedName>
    <definedName name="RTab2.1">#REF!</definedName>
    <definedName name="RTab2.1a" localSheetId="1">#REF!</definedName>
    <definedName name="RTab2.1a" localSheetId="2">#REF!</definedName>
    <definedName name="RTab2.1a">#REF!</definedName>
    <definedName name="RTab2.2" localSheetId="1">#REF!</definedName>
    <definedName name="RTab2.2" localSheetId="2">#REF!</definedName>
    <definedName name="RTab2.2">#REF!</definedName>
    <definedName name="RTab2.3" localSheetId="1">#REF!</definedName>
    <definedName name="RTab2.3" localSheetId="2">#REF!</definedName>
    <definedName name="RTab2.3">#REF!</definedName>
    <definedName name="RTab3.3" localSheetId="1">#REF!</definedName>
    <definedName name="RTab3.3" localSheetId="2">#REF!</definedName>
    <definedName name="RTab3.3">#REF!</definedName>
    <definedName name="RTab4.1" localSheetId="1">#REF!</definedName>
    <definedName name="RTab4.1" localSheetId="2">#REF!</definedName>
    <definedName name="RTab4.1">#REF!</definedName>
    <definedName name="RTab4.1a" localSheetId="1">#REF!</definedName>
    <definedName name="RTab4.1a" localSheetId="2">#REF!</definedName>
    <definedName name="RTab4.1a">#REF!</definedName>
    <definedName name="RTab4.2" localSheetId="1">#REF!</definedName>
    <definedName name="RTab4.2" localSheetId="2">#REF!</definedName>
    <definedName name="RTab4.2">#REF!</definedName>
    <definedName name="RTab4.2a" localSheetId="1">#REF!</definedName>
    <definedName name="RTab4.2a" localSheetId="2">#REF!</definedName>
    <definedName name="RTab4.2a">#REF!</definedName>
    <definedName name="RTab4.3" localSheetId="1">#REF!</definedName>
    <definedName name="RTab4.3" localSheetId="2">#REF!</definedName>
    <definedName name="RTab4.3">#REF!</definedName>
    <definedName name="RTab4.3a" localSheetId="1">#REF!</definedName>
    <definedName name="RTab4.3a" localSheetId="2">#REF!</definedName>
    <definedName name="RTab4.3a">#REF!</definedName>
    <definedName name="RTab4.4" localSheetId="1">#REF!</definedName>
    <definedName name="RTab4.4" localSheetId="2">#REF!</definedName>
    <definedName name="RTab4.4">#REF!</definedName>
    <definedName name="RTab4.4a" localSheetId="1">#REF!</definedName>
    <definedName name="RTab4.4a" localSheetId="2">#REF!</definedName>
    <definedName name="RTab4.4a">#REF!</definedName>
    <definedName name="RTab5.1" localSheetId="1">#REF!</definedName>
    <definedName name="RTab5.1" localSheetId="2">#REF!</definedName>
    <definedName name="RTab5.1">#REF!</definedName>
    <definedName name="RTab5.1a" localSheetId="1">#REF!</definedName>
    <definedName name="RTab5.1a" localSheetId="2">#REF!</definedName>
    <definedName name="RTab5.1a">#REF!</definedName>
    <definedName name="RTab5.2" localSheetId="1">#REF!</definedName>
    <definedName name="RTab5.2" localSheetId="2">#REF!</definedName>
    <definedName name="RTab5.2">#REF!</definedName>
    <definedName name="RTab6.1" localSheetId="1">#REF!</definedName>
    <definedName name="RTab6.1" localSheetId="2">#REF!</definedName>
    <definedName name="RTab6.1">#REF!</definedName>
    <definedName name="RTab6.10B" localSheetId="1">#REF!</definedName>
    <definedName name="RTab6.10B" localSheetId="2">#REF!</definedName>
    <definedName name="RTab6.10B">#REF!</definedName>
    <definedName name="RTab6.10P" localSheetId="1">#REF!</definedName>
    <definedName name="RTab6.10P" localSheetId="2">#REF!</definedName>
    <definedName name="RTab6.10P">#REF!</definedName>
    <definedName name="RTab6.2" localSheetId="1">#REF!</definedName>
    <definedName name="RTab6.2" localSheetId="2">#REF!</definedName>
    <definedName name="RTab6.2">#REF!</definedName>
    <definedName name="RTab6.3" localSheetId="1">#REF!</definedName>
    <definedName name="RTab6.3" localSheetId="2">#REF!</definedName>
    <definedName name="RTab6.3">#REF!</definedName>
    <definedName name="RTab6.4" localSheetId="1">#REF!</definedName>
    <definedName name="RTab6.4" localSheetId="2">#REF!</definedName>
    <definedName name="RTab6.4">#REF!</definedName>
    <definedName name="RTab6.5" localSheetId="1">#REF!</definedName>
    <definedName name="RTab6.5" localSheetId="2">#REF!</definedName>
    <definedName name="RTab6.5">#REF!</definedName>
    <definedName name="RTab6.6" localSheetId="1">#REF!</definedName>
    <definedName name="RTab6.6" localSheetId="2">#REF!</definedName>
    <definedName name="RTab6.6">#REF!</definedName>
    <definedName name="RTab6.7" localSheetId="1">#REF!</definedName>
    <definedName name="RTab6.7" localSheetId="2">#REF!</definedName>
    <definedName name="RTab6.7">#REF!</definedName>
    <definedName name="RTab6.8" localSheetId="1">#REF!</definedName>
    <definedName name="RTab6.8" localSheetId="2">#REF!</definedName>
    <definedName name="RTab6.8">#REF!</definedName>
    <definedName name="RTab6.9" localSheetId="1">#REF!</definedName>
    <definedName name="RTab6.9" localSheetId="2">#REF!</definedName>
    <definedName name="RTab6.9">#REF!</definedName>
    <definedName name="s" localSheetId="3">[4]Links!$B$37</definedName>
    <definedName name="s">[5]Links!$B$37</definedName>
    <definedName name="S_CONS_f" localSheetId="1">[3]Links!#REF!</definedName>
    <definedName name="S_CONS_f" localSheetId="0">[1]Links!#REF!</definedName>
    <definedName name="S_CONS_f" localSheetId="3">[2]Links!#REF!</definedName>
    <definedName name="S_CONS_f">[3]Links!#REF!</definedName>
    <definedName name="S_CURR_f" localSheetId="1">[3]Links!#REF!</definedName>
    <definedName name="S_CURR_f" localSheetId="0">[1]Links!#REF!</definedName>
    <definedName name="S_CURR_f" localSheetId="3">[2]Links!#REF!</definedName>
    <definedName name="S_CURR_f">[3]Links!#REF!</definedName>
    <definedName name="S_MONEY_f" localSheetId="1">[3]Links!#REF!</definedName>
    <definedName name="S_MONEY_f" localSheetId="0">[1]Links!#REF!</definedName>
    <definedName name="S_MONEY_f" localSheetId="3">[2]Links!#REF!</definedName>
    <definedName name="S_MONEY_f">[3]Links!#REF!</definedName>
    <definedName name="S_SAVE_f" localSheetId="1">[3]Links!#REF!</definedName>
    <definedName name="S_SAVE_f" localSheetId="0">[1]Links!#REF!</definedName>
    <definedName name="S_SAVE_f" localSheetId="3">[2]Links!#REF!</definedName>
    <definedName name="S_SAVE_f">[3]Links!#REF!</definedName>
    <definedName name="sencount" hidden="1">2</definedName>
    <definedName name="SERVICES_f" localSheetId="1">[3]Links!#REF!</definedName>
    <definedName name="SERVICES_f" localSheetId="0">[1]Links!#REF!</definedName>
    <definedName name="SERVICES_f" localSheetId="3">[2]Links!#REF!</definedName>
    <definedName name="SERVICES_f">[3]Links!#REF!</definedName>
    <definedName name="sf" localSheetId="2" hidden="1">{#N/A,#N/A,FALSE,"т02бд"}</definedName>
    <definedName name="sf" localSheetId="0" hidden="1">{#N/A,#N/A,FALSE,"т02бд"}</definedName>
    <definedName name="sf" localSheetId="3" hidden="1">{#N/A,#N/A,FALSE,"т02бд"}</definedName>
    <definedName name="sf" hidden="1">{#N/A,#N/A,FALSE,"т02бд"}</definedName>
    <definedName name="sf_1" localSheetId="6" hidden="1">{#N/A,#N/A,FALSE,"т02бд"}</definedName>
    <definedName name="sf_1" localSheetId="3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 localSheetId="3">[2]Links!$L$4</definedName>
    <definedName name="SOC">[3]Links!$L$4</definedName>
    <definedName name="SOCC" localSheetId="0">[1]Links!$L$16</definedName>
    <definedName name="SOCC" localSheetId="3">[2]Links!$L$16</definedName>
    <definedName name="SOCC">[3]Links!$L$16</definedName>
    <definedName name="SOCCP" localSheetId="0">[1]Links!$L$20</definedName>
    <definedName name="SOCCP" localSheetId="3">[2]Links!$L$20</definedName>
    <definedName name="SOCCP">[3]Links!$L$20</definedName>
    <definedName name="SOCIAL_f" localSheetId="1">[3]Links!#REF!</definedName>
    <definedName name="SOCIAL_f" localSheetId="0">[1]Links!#REF!</definedName>
    <definedName name="SOCIAL_f" localSheetId="3">[2]Links!#REF!</definedName>
    <definedName name="SOCIAL_f">[3]Links!#REF!</definedName>
    <definedName name="SOCM" localSheetId="0">[1]Links!$L$8</definedName>
    <definedName name="SOCM" localSheetId="3">[2]Links!$L$8</definedName>
    <definedName name="SOCM">[3]Links!$L$8</definedName>
    <definedName name="SOCRCY" localSheetId="0">[1]Links!$L$40</definedName>
    <definedName name="SOCRCY" localSheetId="3">[2]Links!$L$40</definedName>
    <definedName name="SOCRCY">[3]Links!$L$40</definedName>
    <definedName name="SOCRM" localSheetId="0">[1]Links!$L$28</definedName>
    <definedName name="SOCRM" localSheetId="3">[2]Links!$L$28</definedName>
    <definedName name="SOCRM">[3]Links!$L$28</definedName>
    <definedName name="SPD_f" localSheetId="1">[3]Links!#REF!</definedName>
    <definedName name="SPD_f" localSheetId="0">[1]Links!#REF!</definedName>
    <definedName name="SPD_f" localSheetId="3">[2]Links!#REF!</definedName>
    <definedName name="SPD_f">[3]Links!#REF!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05n" localSheetId="1" hidden="1">{#N/A,#N/A,FALSE,"т04"}</definedName>
    <definedName name="t05n" localSheetId="2" hidden="1">{#N/A,#N/A,FALSE,"т04"}</definedName>
    <definedName name="t05n" localSheetId="0" hidden="1">{#N/A,#N/A,FALSE,"т04"}</definedName>
    <definedName name="t05n" localSheetId="3" hidden="1">{#N/A,#N/A,FALSE,"т04"}</definedName>
    <definedName name="t05n" hidden="1">{#N/A,#N/A,FALSE,"т04"}</definedName>
    <definedName name="t05n_1" localSheetId="6" hidden="1">{#N/A,#N/A,FALSE,"т04"}</definedName>
    <definedName name="t05n_1" localSheetId="3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2" hidden="1">{#N/A,#N/A,FALSE,"т04"}</definedName>
    <definedName name="t05nn" localSheetId="0" hidden="1">{#N/A,#N/A,FALSE,"т04"}</definedName>
    <definedName name="t05nn" localSheetId="3" hidden="1">{#N/A,#N/A,FALSE,"т04"}</definedName>
    <definedName name="t05nn" hidden="1">{#N/A,#N/A,FALSE,"т04"}</definedName>
    <definedName name="t05nn_1" localSheetId="6" hidden="1">{#N/A,#N/A,FALSE,"т04"}</definedName>
    <definedName name="t05nn_1" localSheetId="3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'[30]т07(98)'!$A$1</definedName>
    <definedName name="Tab1.1" localSheetId="1">#REF!</definedName>
    <definedName name="Tab1.1" localSheetId="2">#REF!</definedName>
    <definedName name="Tab1.1" localSheetId="0">#REF!</definedName>
    <definedName name="Tab1.1" localSheetId="3">#REF!</definedName>
    <definedName name="Tab1.1">#REF!</definedName>
    <definedName name="Tab1.1a" localSheetId="1">#REF!</definedName>
    <definedName name="Tab1.1a" localSheetId="2">#REF!</definedName>
    <definedName name="Tab1.1a" localSheetId="0">#REF!</definedName>
    <definedName name="Tab1.1a" localSheetId="3">#REF!</definedName>
    <definedName name="Tab1.1a">#REF!</definedName>
    <definedName name="Tab6.5" localSheetId="1">#REF!</definedName>
    <definedName name="Tab6.5" localSheetId="2">#REF!</definedName>
    <definedName name="Tab6.5" localSheetId="0">#REF!</definedName>
    <definedName name="Tab6.5" localSheetId="3">#REF!</definedName>
    <definedName name="Tab6.5">#REF!</definedName>
    <definedName name="Taballgastables" localSheetId="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2">#REF!</definedName>
    <definedName name="Tabdebtflow">#REF!</definedName>
    <definedName name="TabExports" localSheetId="1">#REF!</definedName>
    <definedName name="TabExports" localSheetId="2">#REF!</definedName>
    <definedName name="TabExports">#REF!</definedName>
    <definedName name="TabFcredit2007" localSheetId="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2">#REF!</definedName>
    <definedName name="TabImports">#REF!</definedName>
    <definedName name="Table" localSheetId="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>#REF!</definedName>
    <definedName name="table130" localSheetId="1">#REF!</definedName>
    <definedName name="table130" localSheetId="2">#REF!</definedName>
    <definedName name="table130">#REF!</definedName>
    <definedName name="Table135" localSheetId="1">#REF!,[31]Contents!$A$87:$H$247</definedName>
    <definedName name="Table135" localSheetId="2">#REF!,[32]Contents!$A$87:$H$247</definedName>
    <definedName name="Table135" localSheetId="3">#REF!,[33]Contents!$A$87:$H$247</definedName>
    <definedName name="Table135">#REF!,[31]Contents!$A$87:$H$247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>#REF!</definedName>
    <definedName name="Table21" localSheetId="1">#REF!,[34]Contents!$A$87:$H$247</definedName>
    <definedName name="Table21" localSheetId="2">#REF!,[35]Contents!$A$87:$H$247</definedName>
    <definedName name="Table21" localSheetId="3">#REF!,[34]Contents!$A$87:$H$247</definedName>
    <definedName name="Table21">#REF!,[34]Contents!$A$87:$H$247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>#REF!</definedName>
    <definedName name="Table26" localSheetId="1">#REF!</definedName>
    <definedName name="Table26" localSheetId="2">#REF!</definedName>
    <definedName name="Table26">#REF!</definedName>
    <definedName name="Table27" localSheetId="1">#REF!</definedName>
    <definedName name="Table27" localSheetId="2">#REF!</definedName>
    <definedName name="Table27">#REF!</definedName>
    <definedName name="Table28" localSheetId="1">#REF!</definedName>
    <definedName name="Table28" localSheetId="2">#REF!</definedName>
    <definedName name="Table28">#REF!</definedName>
    <definedName name="Table29" localSheetId="1">#REF!</definedName>
    <definedName name="Table29" localSheetId="2">#REF!</definedName>
    <definedName name="Table29">#REF!</definedName>
    <definedName name="Table30" localSheetId="1">#REF!</definedName>
    <definedName name="Table30" localSheetId="2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 localSheetId="2">#REF!</definedName>
    <definedName name="Table32">#REF!</definedName>
    <definedName name="Table33" localSheetId="1">#REF!</definedName>
    <definedName name="Table33" localSheetId="2">#REF!</definedName>
    <definedName name="Table33">#REF!</definedName>
    <definedName name="Table330" localSheetId="1">#REF!</definedName>
    <definedName name="Table330" localSheetId="2">#REF!</definedName>
    <definedName name="Table330">#REF!</definedName>
    <definedName name="Table336" localSheetId="1">#REF!</definedName>
    <definedName name="Table336" localSheetId="2">#REF!</definedName>
    <definedName name="Table336">#REF!</definedName>
    <definedName name="Table34" localSheetId="1">#REF!</definedName>
    <definedName name="Table34" localSheetId="2">#REF!</definedName>
    <definedName name="Table34">#REF!</definedName>
    <definedName name="Table35" localSheetId="1">#REF!</definedName>
    <definedName name="Table35" localSheetId="2">#REF!</definedName>
    <definedName name="Table35">#REF!</definedName>
    <definedName name="Table36" localSheetId="1">#REF!</definedName>
    <definedName name="Table36" localSheetId="2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 localSheetId="2">#REF!</definedName>
    <definedName name="Table38">#REF!</definedName>
    <definedName name="Table39" localSheetId="1">#REF!</definedName>
    <definedName name="Table39" localSheetId="2">#REF!</definedName>
    <definedName name="Table39">#REF!</definedName>
    <definedName name="Table40" localSheetId="1">#REF!</definedName>
    <definedName name="Table40" localSheetId="2">#REF!</definedName>
    <definedName name="Table40">#REF!</definedName>
    <definedName name="Table41" localSheetId="1">#REF!</definedName>
    <definedName name="Table41" localSheetId="2">#REF!</definedName>
    <definedName name="Table41">#REF!</definedName>
    <definedName name="Table42" localSheetId="1">#REF!</definedName>
    <definedName name="Table42" localSheetId="2">#REF!</definedName>
    <definedName name="Table42">#REF!</definedName>
    <definedName name="Table43" localSheetId="1">#REF!</definedName>
    <definedName name="Table43" localSheetId="2">#REF!</definedName>
    <definedName name="Table43">#REF!</definedName>
    <definedName name="Table44" localSheetId="1">#REF!</definedName>
    <definedName name="Table44" localSheetId="2">#REF!</definedName>
    <definedName name="Table44">#REF!</definedName>
    <definedName name="TabMTBOP2006" localSheetId="1">#REF!</definedName>
    <definedName name="TabMTBOP2006" localSheetId="2">#REF!</definedName>
    <definedName name="TabMTBOP2006">#REF!</definedName>
    <definedName name="TabMTbop2010" localSheetId="1">#REF!</definedName>
    <definedName name="TabMTbop2010" localSheetId="2">#REF!</definedName>
    <definedName name="TabMTbop2010">#REF!</definedName>
    <definedName name="TabMTdebt" localSheetId="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2">#REF!</definedName>
    <definedName name="TabsimplifiedBOP">#REF!</definedName>
    <definedName name="TAX_f" localSheetId="1">[3]Links!#REF!</definedName>
    <definedName name="TAX_f" localSheetId="2">[3]Links!#REF!</definedName>
    <definedName name="TAX_f" localSheetId="0">[1]Links!#REF!</definedName>
    <definedName name="TAX_f" localSheetId="3">[2]Links!#REF!</definedName>
    <definedName name="TAX_f">[3]Links!#REF!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B" localSheetId="1">[3]Links!#REF!</definedName>
    <definedName name="TB" localSheetId="2">[3]Links!#REF!</definedName>
    <definedName name="TB" localSheetId="0">[1]Links!#REF!</definedName>
    <definedName name="TB" localSheetId="3">[2]Links!#REF!</definedName>
    <definedName name="TB">[3]Links!#REF!</definedName>
    <definedName name="TB_f" localSheetId="1">[3]Links!#REF!</definedName>
    <definedName name="TB_f" localSheetId="2">[3]Links!#REF!</definedName>
    <definedName name="TB_f" localSheetId="0">[1]Links!#REF!</definedName>
    <definedName name="TB_f" localSheetId="3">[2]Links!#REF!</definedName>
    <definedName name="TB_f">[3]Links!#REF!</definedName>
    <definedName name="TD_f" localSheetId="1">[3]Links!#REF!</definedName>
    <definedName name="TD_f" localSheetId="2">[3]Links!#REF!</definedName>
    <definedName name="TD_f" localSheetId="0">[1]Links!#REF!</definedName>
    <definedName name="TD_f" localSheetId="3">[2]Links!#REF!</definedName>
    <definedName name="TD_f">[3]Links!#REF!</definedName>
    <definedName name="TDNF" localSheetId="0">[1]Links!$F$7</definedName>
    <definedName name="TDNF" localSheetId="3">[2]Links!$F$7</definedName>
    <definedName name="TDNF">[3]Links!$F$7</definedName>
    <definedName name="TDNFM" localSheetId="0">[1]Links!$F$14</definedName>
    <definedName name="TDNFM" localSheetId="3">[2]Links!$F$14</definedName>
    <definedName name="TDNFM">[3]Links!$F$14</definedName>
    <definedName name="TDNFRM" localSheetId="0">[1]Links!$H$14</definedName>
    <definedName name="TDNFRM" localSheetId="3">[2]Links!$H$14</definedName>
    <definedName name="TDNFRM">[3]Links!$H$14</definedName>
    <definedName name="TDNFRY" localSheetId="0">[1]Links!$H$21</definedName>
    <definedName name="TDNFRY" localSheetId="3">[2]Links!$H$21</definedName>
    <definedName name="TDNFRY">[3]Links!$H$21</definedName>
    <definedName name="TDNFY" localSheetId="0">[1]Links!$F$21</definedName>
    <definedName name="TDNFY" localSheetId="3">[2]Links!$F$21</definedName>
    <definedName name="TDNFY">[3]Links!$F$21</definedName>
    <definedName name="TDNFYN" localSheetId="0">[1]Links!$F$35</definedName>
    <definedName name="TDNFYN" localSheetId="3">[2]Links!$F$35</definedName>
    <definedName name="TDNFYN">[3]Links!$F$35</definedName>
    <definedName name="TDNFYND" localSheetId="0">[1]Links!$F$42</definedName>
    <definedName name="TDNFYND" localSheetId="3">[2]Links!$F$42</definedName>
    <definedName name="TDNFYND">[3]Links!$F$42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6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tre" localSheetId="3">[36]Links!$J$12</definedName>
    <definedName name="tre">[37]Links!$J$12</definedName>
    <definedName name="TURN" localSheetId="0">[1]Links!$J$6</definedName>
    <definedName name="TURN" localSheetId="3">[2]Links!$J$6</definedName>
    <definedName name="TURN">[3]Links!$J$6</definedName>
    <definedName name="TURN_F" localSheetId="0">[1]Links!$T$6</definedName>
    <definedName name="TURN_F" localSheetId="3">[2]Links!$T$6</definedName>
    <definedName name="TURN_F">[3]Links!$T$6</definedName>
    <definedName name="TURNM" localSheetId="0">[1]Links!$J$16</definedName>
    <definedName name="TURNM" localSheetId="3">[2]Links!$J$16</definedName>
    <definedName name="TURNM">[3]Links!$J$16</definedName>
    <definedName name="TURNMY" localSheetId="0">[1]Links!$J$26</definedName>
    <definedName name="TURNMY" localSheetId="3">[2]Links!$J$26</definedName>
    <definedName name="TURNMY">[3]Links!$J$26</definedName>
    <definedName name="TURNR" localSheetId="0">[1]Links!$R$11</definedName>
    <definedName name="TURNR" localSheetId="3">[2]Links!$R$11</definedName>
    <definedName name="TURNR">[3]Links!$R$11</definedName>
    <definedName name="TURNR_F" localSheetId="0">[1]Links!$T$23</definedName>
    <definedName name="TURNR_F" localSheetId="3">[2]Links!$T$23</definedName>
    <definedName name="TURNR_F">[3]Links!$T$23</definedName>
    <definedName name="TURNRM" localSheetId="0">[1]Links!$R$6</definedName>
    <definedName name="TURNRM" localSheetId="3">[2]Links!$R$6</definedName>
    <definedName name="TURNRM">[3]Links!$R$6</definedName>
    <definedName name="TURNY" localSheetId="0">[1]Links!$J$11</definedName>
    <definedName name="TURNY" localSheetId="3">[2]Links!$J$11</definedName>
    <definedName name="TURNY">[3]Links!$J$11</definedName>
    <definedName name="UNEMP" localSheetId="0">[8]C!$L$23</definedName>
    <definedName name="UNEMP" localSheetId="3">[9]C!$L$23</definedName>
    <definedName name="UNEMP">[10]C!$L$23</definedName>
    <definedName name="UNEMP_F" localSheetId="0">[1]Links!$T$15</definedName>
    <definedName name="UNEMP_F" localSheetId="3">[2]Links!$T$15</definedName>
    <definedName name="UNEMP_F">[3]Links!$T$15</definedName>
    <definedName name="UNEMP_P" localSheetId="0">[1]Links!$X$18</definedName>
    <definedName name="UNEMP_P" localSheetId="3">[2]Links!$X$18</definedName>
    <definedName name="UNEMP_P">[3]Links!$X$18</definedName>
    <definedName name="USAA" localSheetId="0">[1]Links!$P$2</definedName>
    <definedName name="USAA" localSheetId="3">[2]Links!$P$2</definedName>
    <definedName name="USAA">[3]Links!$P$2</definedName>
    <definedName name="USAAM" localSheetId="0">[1]Links!$P$8</definedName>
    <definedName name="USAAM" localSheetId="3">[2]Links!$P$8</definedName>
    <definedName name="USAAM">[3]Links!$P$8</definedName>
    <definedName name="USAAY" localSheetId="0">[1]Links!$P$14</definedName>
    <definedName name="USAAY" localSheetId="3">[2]Links!$P$14</definedName>
    <definedName name="USAAY">[3]Links!$P$14</definedName>
    <definedName name="USAE" localSheetId="0">[1]Links!$P$3</definedName>
    <definedName name="USAE" localSheetId="3">[2]Links!$P$3</definedName>
    <definedName name="USAE">[3]Links!$P$3</definedName>
    <definedName name="USAEM" localSheetId="0">[1]Links!$P$9</definedName>
    <definedName name="USAEM" localSheetId="3">[2]Links!$P$9</definedName>
    <definedName name="USAEM">[3]Links!$P$9</definedName>
    <definedName name="USAEY" localSheetId="0">[1]Links!$P$15</definedName>
    <definedName name="USAEY" localSheetId="3">[2]Links!$P$15</definedName>
    <definedName name="USAEY">[3]Links!$P$15</definedName>
    <definedName name="USAYA" localSheetId="0">[1]Links!$V$9</definedName>
    <definedName name="USAYA" localSheetId="3">[2]Links!$V$9</definedName>
    <definedName name="USAYA">[3]Links!$V$9</definedName>
    <definedName name="V">'[38]146024'!$A$1:$K$1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6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6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 localSheetId="3">[2]Links!$V$3</definedName>
    <definedName name="VM0">[3]Links!$V$3</definedName>
    <definedName name="VM0M" localSheetId="0">[1]Links!$J$27</definedName>
    <definedName name="VM0M" localSheetId="3">[2]Links!$J$27</definedName>
    <definedName name="VM0M">[3]Links!$J$27</definedName>
    <definedName name="VM0MC" localSheetId="0">[1]Links!$J$30</definedName>
    <definedName name="VM0MC" localSheetId="3">[2]Links!$J$30</definedName>
    <definedName name="VM0MC">[3]Links!$J$30</definedName>
    <definedName name="VM3M" localSheetId="0">[1]Links!$J$28</definedName>
    <definedName name="VM3M" localSheetId="3">[2]Links!$J$28</definedName>
    <definedName name="VM3M">[3]Links!$J$28</definedName>
    <definedName name="VM3MC" localSheetId="0">[1]Links!$J$31</definedName>
    <definedName name="VM3MC" localSheetId="3">[2]Links!$J$31</definedName>
    <definedName name="VM3MC">[3]Links!$J$31</definedName>
    <definedName name="VM3P" localSheetId="0">[1]Links!$V$22</definedName>
    <definedName name="VM3P" localSheetId="3">[2]Links!$V$22</definedName>
    <definedName name="VM3P">[3]Links!$V$22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6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[8]C!$L$19</definedName>
    <definedName name="W" localSheetId="3">[9]C!$L$19</definedName>
    <definedName name="W">[10]C!$L$19</definedName>
    <definedName name="W_F" localSheetId="0">[1]Links!$T$11</definedName>
    <definedName name="W_F" localSheetId="3">[2]Links!$T$11</definedName>
    <definedName name="W_F">[3]Links!$T$11</definedName>
    <definedName name="W_P" localSheetId="0">[1]Links!$X$14</definedName>
    <definedName name="W_P" localSheetId="3">[2]Links!$X$14</definedName>
    <definedName name="W_P">[3]Links!$X$14</definedName>
    <definedName name="WAG" localSheetId="0">[1]Links!$L$3</definedName>
    <definedName name="WAG" localSheetId="3">[2]Links!$L$3</definedName>
    <definedName name="WAG">[3]Links!$L$3</definedName>
    <definedName name="WAGC" localSheetId="0">[1]Links!$L$15</definedName>
    <definedName name="WAGC" localSheetId="3">[2]Links!$L$15</definedName>
    <definedName name="WAGC">[3]Links!$L$15</definedName>
    <definedName name="WAGCP" localSheetId="0">[1]Links!$L$19</definedName>
    <definedName name="WAGCP" localSheetId="3">[2]Links!$L$19</definedName>
    <definedName name="WAGCP">[3]Links!$L$19</definedName>
    <definedName name="Wage" localSheetId="0">[8]C!$L$30</definedName>
    <definedName name="Wage" localSheetId="3">[9]C!$L$30</definedName>
    <definedName name="Wage">[10]C!$L$30</definedName>
    <definedName name="WAGE_f" localSheetId="1">[3]Links!#REF!</definedName>
    <definedName name="WAGE_f" localSheetId="0">[1]Links!#REF!</definedName>
    <definedName name="WAGE_f" localSheetId="3">[2]Links!#REF!</definedName>
    <definedName name="WAGE_f">[3]Links!#REF!</definedName>
    <definedName name="WAGE_P" localSheetId="0">[1]Links!$X$25</definedName>
    <definedName name="WAGE_P" localSheetId="3">[2]Links!$X$25</definedName>
    <definedName name="WAGE_P">[3]Links!$X$25</definedName>
    <definedName name="WAGEM" localSheetId="0">[1]Links!$L$43</definedName>
    <definedName name="WAGEM" localSheetId="3">[2]Links!$L$43</definedName>
    <definedName name="WAGEM">[3]Links!$L$43</definedName>
    <definedName name="WAGER" localSheetId="0">[8]C!$L$31</definedName>
    <definedName name="WAGER" localSheetId="3">[9]C!$L$31</definedName>
    <definedName name="WAGER">[10]C!$L$31</definedName>
    <definedName name="WAGER_f" localSheetId="1">[3]Links!#REF!</definedName>
    <definedName name="WAGER_f" localSheetId="0">[1]Links!#REF!</definedName>
    <definedName name="WAGER_f" localSheetId="3">[2]Links!#REF!</definedName>
    <definedName name="WAGER_f">[3]Links!#REF!</definedName>
    <definedName name="WAGERM" localSheetId="0">[1]Links!$L$46</definedName>
    <definedName name="WAGERM" localSheetId="3">[2]Links!$L$46</definedName>
    <definedName name="WAGERM">[3]Links!$L$46</definedName>
    <definedName name="WAGERY" localSheetId="0">[1]Links!$L$47</definedName>
    <definedName name="WAGERY" localSheetId="3">[2]Links!$L$47</definedName>
    <definedName name="WAGERY">[3]Links!$L$47</definedName>
    <definedName name="WAGES" localSheetId="0">[8]C!$L$21</definedName>
    <definedName name="WAGES" localSheetId="3">[9]C!$L$21</definedName>
    <definedName name="WAGES">[10]C!$L$21</definedName>
    <definedName name="WAGES_F" localSheetId="0">[1]Links!$T$12</definedName>
    <definedName name="WAGES_F" localSheetId="3">[2]Links!$T$12</definedName>
    <definedName name="WAGES_F">[3]Links!$T$12</definedName>
    <definedName name="WAGES_P" localSheetId="0">[1]Links!$X$16</definedName>
    <definedName name="WAGES_P" localSheetId="3">[2]Links!$X$16</definedName>
    <definedName name="WAGES_P">[3]Links!$X$16</definedName>
    <definedName name="WAGESK_f" localSheetId="1">[3]Links!#REF!</definedName>
    <definedName name="WAGESK_f" localSheetId="0">[1]Links!#REF!</definedName>
    <definedName name="WAGESK_f" localSheetId="3">[2]Links!#REF!</definedName>
    <definedName name="WAGESK_f">[3]Links!#REF!</definedName>
    <definedName name="WAGESP_f" localSheetId="1">[3]Links!#REF!</definedName>
    <definedName name="WAGESP_f" localSheetId="0">[1]Links!#REF!</definedName>
    <definedName name="WAGESP_f" localSheetId="3">[2]Links!#REF!</definedName>
    <definedName name="WAGESP_f">[3]Links!#REF!</definedName>
    <definedName name="WAGESR_f" localSheetId="1">[3]Links!#REF!</definedName>
    <definedName name="WAGESR_f" localSheetId="0">[1]Links!#REF!</definedName>
    <definedName name="WAGESR_f" localSheetId="3">[2]Links!#REF!</definedName>
    <definedName name="WAGESR_f">[3]Links!#REF!</definedName>
    <definedName name="WAGESW_f" localSheetId="1">[3]Links!#REF!</definedName>
    <definedName name="WAGESW_f" localSheetId="0">[1]Links!#REF!</definedName>
    <definedName name="WAGESW_f" localSheetId="3">[2]Links!#REF!</definedName>
    <definedName name="WAGESW_f">[3]Links!#REF!</definedName>
    <definedName name="WAGEYA" localSheetId="0">[1]Links!$V$7</definedName>
    <definedName name="WAGEYA" localSheetId="3">[2]Links!$V$7</definedName>
    <definedName name="WAGEYA">[3]Links!$V$7</definedName>
    <definedName name="WAGM" localSheetId="0">[1]Links!$L$7</definedName>
    <definedName name="WAGM" localSheetId="3">[2]Links!$L$7</definedName>
    <definedName name="WAGM">[3]Links!$L$7</definedName>
    <definedName name="WAGRCY" localSheetId="0">[1]Links!$L$39</definedName>
    <definedName name="WAGRCY" localSheetId="3">[2]Links!$L$39</definedName>
    <definedName name="WAGRCY">[3]Links!$L$39</definedName>
    <definedName name="WAGRM" localSheetId="0">[1]Links!$L$27</definedName>
    <definedName name="WAGRM" localSheetId="3">[2]Links!$L$27</definedName>
    <definedName name="WAGRM">[3]Links!$L$27</definedName>
    <definedName name="WPI" localSheetId="1">#REF!</definedName>
    <definedName name="WPI" localSheetId="2">#REF!</definedName>
    <definedName name="WPI" localSheetId="0">[6]Links!$B$7</definedName>
    <definedName name="WPI" localSheetId="3">#REF!</definedName>
    <definedName name="WPI">#REF!</definedName>
    <definedName name="WPI_F" localSheetId="0">[16]Links!$T$32</definedName>
    <definedName name="WPI_F" localSheetId="3">[2]Links!$T$32</definedName>
    <definedName name="WPI_F">[3]Links!$T$32</definedName>
    <definedName name="WPI_P" localSheetId="0">[16]Links!$X$5</definedName>
    <definedName name="WPI_P" localSheetId="3">[2]Links!$X$5</definedName>
    <definedName name="WPI_P">[3]Links!$X$5</definedName>
    <definedName name="WPIA_f" localSheetId="1">[3]Links!#REF!</definedName>
    <definedName name="WPIA_f" localSheetId="0">[1]Links!#REF!</definedName>
    <definedName name="WPIA_f" localSheetId="3">[2]Links!#REF!</definedName>
    <definedName name="WPIA_f">[3]Links!#REF!</definedName>
    <definedName name="WPIAVG" localSheetId="0">[8]C!$L$11</definedName>
    <definedName name="WPIAVG" localSheetId="3">[9]C!$L$11</definedName>
    <definedName name="WPIAVG">[10]C!$L$11</definedName>
    <definedName name="WPIAVG_F" localSheetId="0">[16]Links!$T$33</definedName>
    <definedName name="WPIAVG_F" localSheetId="3">[2]Links!$T$33</definedName>
    <definedName name="WPIAVG_F">[3]Links!$T$33</definedName>
    <definedName name="WPIAVG_P" localSheetId="0">[16]Links!$X$7</definedName>
    <definedName name="WPIAVG_P" localSheetId="3">[2]Links!$X$7</definedName>
    <definedName name="WPIAVG_P">[3]Links!$X$7</definedName>
    <definedName name="WPIC" localSheetId="3">[17]Links!$B$24</definedName>
    <definedName name="WPIC">[18]Links!$B$24</definedName>
    <definedName name="WPICA" localSheetId="0">[16]Links!$B$31</definedName>
    <definedName name="WPICA" localSheetId="3">[2]Links!$B$31</definedName>
    <definedName name="WPICA">[3]Links!$B$31</definedName>
    <definedName name="WPID">[19]Links!$D$9</definedName>
    <definedName name="WPIDC">[12]Links!$B$27</definedName>
    <definedName name="WPIDCA">[19]Links!$D$41</definedName>
    <definedName name="WPIDMY">[19]Links!$D$33</definedName>
    <definedName name="WPIDMYA">[19]Links!$D$49</definedName>
    <definedName name="WPIDPA">[12]Links!$B$72</definedName>
    <definedName name="WPIDQ">[12]Links!$B$36</definedName>
    <definedName name="WPIDQA">[12]Links!$B$45</definedName>
    <definedName name="WPIDY">[19]Links!$D$17</definedName>
    <definedName name="WPIDYA">[12]Links!$B$63</definedName>
    <definedName name="WPIE">[19]Links!$D$7</definedName>
    <definedName name="WPIEC">[12]Links!$B$25</definedName>
    <definedName name="WPIECA">[19]Links!$D$39</definedName>
    <definedName name="WPIEMY">[19]Links!$D$31</definedName>
    <definedName name="WPIEMYA">[19]Links!$D$47</definedName>
    <definedName name="WPIEPA">[12]Links!$B$70</definedName>
    <definedName name="WPIEQ">[12]Links!$B$34</definedName>
    <definedName name="WPIEQA">[12]Links!$B$43</definedName>
    <definedName name="WPIEY">[19]Links!$D$15</definedName>
    <definedName name="WPIEYA">[12]Links!$B$61</definedName>
    <definedName name="WPIM">[19]Links!$D$8</definedName>
    <definedName name="WPIMC">[12]Links!$B$26</definedName>
    <definedName name="WPIMCA">[19]Links!$D$40</definedName>
    <definedName name="WPIMMY">[19]Links!$D$32</definedName>
    <definedName name="WPIMMYA">[19]Links!$D$48</definedName>
    <definedName name="WPImov_f" localSheetId="1">[3]Links!#REF!</definedName>
    <definedName name="WPImov_f" localSheetId="0">[1]Links!#REF!</definedName>
    <definedName name="WPImov_f" localSheetId="3">[2]Links!#REF!</definedName>
    <definedName name="WPImov_f">[3]Links!#REF!</definedName>
    <definedName name="WPIMPA">[12]Links!$B$71</definedName>
    <definedName name="WPIMQ">[12]Links!$B$35</definedName>
    <definedName name="WPIMQA">[12]Links!$B$44</definedName>
    <definedName name="WPIMY" localSheetId="0">[6]Links!$B$37</definedName>
    <definedName name="WPIMY" localSheetId="3">[2]Links!$B$21</definedName>
    <definedName name="WPIMY">[3]Links!$B$21</definedName>
    <definedName name="WPIMY1">[19]Links!$D$16</definedName>
    <definedName name="WPIMYA" localSheetId="0">[19]Links!$D$46</definedName>
    <definedName name="WPIMYA" localSheetId="3">[2]Links!$B$26</definedName>
    <definedName name="WPIMYA">[3]Links!$B$26</definedName>
    <definedName name="WPIPA" localSheetId="0">[6]Links!$B$49</definedName>
    <definedName name="WPIPA">[7]Links!$B$49</definedName>
    <definedName name="WPIQ" localSheetId="3">[17]Links!$B$33</definedName>
    <definedName name="WPIQ">[18]Links!$B$33</definedName>
    <definedName name="WPIQA" localSheetId="3">[17]Links!$B$42</definedName>
    <definedName name="WPIQA">[18]Links!$B$42</definedName>
    <definedName name="WPIY" localSheetId="0">[6]Links!$B$13</definedName>
    <definedName name="WPIY" localSheetId="3">[2]Links!$B$11</definedName>
    <definedName name="WPIY">[3]Links!$B$11</definedName>
    <definedName name="WPIYA" localSheetId="3">[17]Links!$B$60</definedName>
    <definedName name="WPIYA">[18]Links!$B$60</definedName>
    <definedName name="WR" localSheetId="0">[8]C!$L$20</definedName>
    <definedName name="WR" localSheetId="3">[9]C!$L$20</definedName>
    <definedName name="WR">[10]C!$L$20</definedName>
    <definedName name="WR_P" localSheetId="0">[1]Links!$X$15</definedName>
    <definedName name="WR_P" localSheetId="3">[2]Links!$X$15</definedName>
    <definedName name="WR_P">[3]Links!$X$15</definedName>
    <definedName name="wrn.04." localSheetId="1" hidden="1">{#N/A,#N/A,FALSE,"т04"}</definedName>
    <definedName name="wrn.04." localSheetId="2" hidden="1">{#N/A,#N/A,FALSE,"т04"}</definedName>
    <definedName name="wrn.04." localSheetId="0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6" hidden="1">{#N/A,#N/A,FALSE,"т04"}</definedName>
    <definedName name="wrn.04._1" localSheetId="3" hidden="1">{#N/A,#N/A,FALSE,"т02бд"}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6" hidden="1">{"BOP_TAB",#N/A,FALSE,"N";"MIDTERM_TAB",#N/A,FALSE,"O"}</definedName>
    <definedName name="wrn.BOP_MIDTERM._1" localSheetId="3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6" hidden="1">{"MONA",#N/A,FALSE,"S"}</definedName>
    <definedName name="wrn.MONA._1" localSheetId="3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6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6" hidden="1">{"WEO",#N/A,FALSE,"T"}</definedName>
    <definedName name="wrn.WEO._1" localSheetId="3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2" hidden="1">{#N/A,#N/A,FALSE,"т02бд"}</definedName>
    <definedName name="wrn.д02." localSheetId="0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6" hidden="1">{#N/A,#N/A,FALSE,"т02бд"}</definedName>
    <definedName name="wrn.д02._1" localSheetId="3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2" hidden="1">{#N/A,#N/A,FALSE,"т17-1банки (2)"}</definedName>
    <definedName name="wrn.т171банки." localSheetId="0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6" hidden="1">{#N/A,#N/A,FALSE,"т17-1банки (2)"}</definedName>
    <definedName name="wrn.т171банки._1" localSheetId="3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2" hidden="1">{#N/A,#N/A,FALSE,"т02бд"}</definedName>
    <definedName name="xxx" localSheetId="0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6" hidden="1">{#N/A,#N/A,FALSE,"т02бд"}</definedName>
    <definedName name="xxx_1" localSheetId="3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2" hidden="1">{#N/A,#N/A,FALSE,"т04"}</definedName>
    <definedName name="xzcb" localSheetId="0" hidden="1">{#N/A,#N/A,FALSE,"т04"}</definedName>
    <definedName name="xzcb" localSheetId="3" hidden="1">{#N/A,#N/A,FALSE,"т04"}</definedName>
    <definedName name="xzcb" hidden="1">{#N/A,#N/A,FALSE,"т04"}</definedName>
    <definedName name="xzcb_1" localSheetId="6" hidden="1">{#N/A,#N/A,FALSE,"т04"}</definedName>
    <definedName name="xzcb_1" localSheetId="3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0">[26]C!#REF!</definedName>
    <definedName name="Year" localSheetId="3">#REF!</definedName>
    <definedName name="Year">#REF!</definedName>
    <definedName name="Year2" localSheetId="3">[26]C!#REF!</definedName>
    <definedName name="Year2">[26]C!#REF!</definedName>
    <definedName name="zDollarGDP">[39]ass!$A$7:$IV$7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6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[39]oth!$A$17:$IV$17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[39]ass!$A$24:$IV$24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zxz" localSheetId="2" hidden="1">{#N/A,#N/A,FALSE,"т02бд"}</definedName>
    <definedName name="zxz" localSheetId="0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6" hidden="1">{#N/A,#N/A,FALSE,"т02бд"}</definedName>
    <definedName name="zxz_1" localSheetId="3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2" hidden="1">{#N/A,#N/A,FALSE,"т02бд"}</definedName>
    <definedName name="а" localSheetId="0" hidden="1">{#N/A,#N/A,FALSE,"т02бд"}</definedName>
    <definedName name="а" localSheetId="3" hidden="1">{#N/A,#N/A,FALSE,"т02бд"}</definedName>
    <definedName name="а" hidden="1">{#N/A,#N/A,FALSE,"т02бд"}</definedName>
    <definedName name="а_1" localSheetId="6" hidden="1">{#N/A,#N/A,FALSE,"т02бд"}</definedName>
    <definedName name="а_1" localSheetId="3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6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6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>#REF!</definedName>
    <definedName name="бюдж2" localSheetId="2" hidden="1">{#N/A,#N/A,FALSE,"т02бд"}</definedName>
    <definedName name="бюдж2" localSheetId="0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6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6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2" hidden="1">{#N/A,#N/A,FALSE,"т02бд"}</definedName>
    <definedName name="вававав" localSheetId="0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6" hidden="1">{#N/A,#N/A,FALSE,"т02бд"}</definedName>
    <definedName name="вававав_1" localSheetId="3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'[40]д17-1'!$A$1:$H$1</definedName>
    <definedName name="д17.1" localSheetId="3">'[41]д17-1'!$A$1:$H$1</definedName>
    <definedName name="д17.1">'[42]д17-1'!$A$1:$H$1</definedName>
    <definedName name="еппп" localSheetId="1" hidden="1">{#N/A,#N/A,FALSE,"т02бд"}</definedName>
    <definedName name="еппп" localSheetId="2" hidden="1">{#N/A,#N/A,FALSE,"т02бд"}</definedName>
    <definedName name="еппп" localSheetId="0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6" hidden="1">{#N/A,#N/A,FALSE,"т02бд"}</definedName>
    <definedName name="еппп_1" localSheetId="3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3">#REF!</definedName>
    <definedName name="збз1998">#REF!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6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6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2" hidden="1">{#N/A,#N/A,FALSE,"т02бд"}</definedName>
    <definedName name="іва" localSheetId="0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6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6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'[13]Мульт-ор М2, швидкість'!$C$1:$C$65536</definedName>
    <definedName name="М2" localSheetId="3">'[14]Мульт-ор М2, швидкість'!$C$1:$C$65536</definedName>
    <definedName name="М2">'[15]Мульт-ор М2, швидкість'!$C$1:$C$65536</definedName>
    <definedName name="нy69" localSheetId="1">#REF!</definedName>
    <definedName name="нy69" localSheetId="2">#REF!</definedName>
    <definedName name="нy69" localSheetId="0">#REF!</definedName>
    <definedName name="нy69" localSheetId="3">#REF!</definedName>
    <definedName name="нy69">#REF!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3">#REF!</definedName>
    <definedName name="нука69">#REF!</definedName>
    <definedName name="_xlnm.Print_Area" localSheetId="1">'Економічна активність'!$B$1:$I$20</definedName>
    <definedName name="_xlnm.Print_Area" localSheetId="2">'Зовнішній сектор'!$A$1:$J$65</definedName>
    <definedName name="_xlnm.Print_Area" localSheetId="0">Інфляція!$A$1:$F$59</definedName>
    <definedName name="_xlnm.Print_Area" localSheetId="5">'Платіжний баланс'!$A$1:$N$65</definedName>
    <definedName name="_xlnm.Print_Area" localSheetId="4">'Фіскальний сектор'!$A$2:$J$62</definedName>
    <definedName name="_xlnm.Print_Area">#N/A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6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6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2" hidden="1">{#N/A,#N/A,FALSE,"т04"}</definedName>
    <definedName name="пп" localSheetId="0" hidden="1">{#N/A,#N/A,FALSE,"т04"}</definedName>
    <definedName name="пп" localSheetId="3" hidden="1">{#N/A,#N/A,FALSE,"т04"}</definedName>
    <definedName name="пп" hidden="1">{#N/A,#N/A,FALSE,"т04"}</definedName>
    <definedName name="пп_1" localSheetId="6" hidden="1">{#N/A,#N/A,FALSE,"т04"}</definedName>
    <definedName name="пп_1" localSheetId="3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6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6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6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6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6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6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6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'[38]146024'!$A$8:$A$88</definedName>
    <definedName name="станом_за_грудень_2003_року" localSheetId="4">'Фіскальний сектор'!#REF!</definedName>
    <definedName name="т01" localSheetId="1">#REF!</definedName>
    <definedName name="т01" localSheetId="2">#REF!</definedName>
    <definedName name="т01" localSheetId="0">#REF!</definedName>
    <definedName name="т01" localSheetId="3">#REF!</definedName>
    <definedName name="т01">#REF!</definedName>
    <definedName name="т05" localSheetId="1" hidden="1">{#N/A,#N/A,FALSE,"т04"}</definedName>
    <definedName name="т05" localSheetId="2" hidden="1">{#N/A,#N/A,FALSE,"т04"}</definedName>
    <definedName name="т05" localSheetId="0" hidden="1">{#N/A,#N/A,FALSE,"т04"}</definedName>
    <definedName name="т05" localSheetId="3" hidden="1">{#N/A,#N/A,FALSE,"т04"}</definedName>
    <definedName name="т05" hidden="1">{#N/A,#N/A,FALSE,"т04"}</definedName>
    <definedName name="т05_1" localSheetId="6" hidden="1">{#N/A,#N/A,FALSE,"т04"}</definedName>
    <definedName name="т05_1" localSheetId="3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3">#REF!</definedName>
    <definedName name="т06">#REF!</definedName>
    <definedName name="т07КБ98" localSheetId="0">'[43]т07(98)'!$A$1</definedName>
    <definedName name="т07КБ98">'[44]т07(98)'!$A$1</definedName>
    <definedName name="т09СЕ98" localSheetId="0">'[45]т09(98) по сек-рам ек-ки'!$A$1</definedName>
    <definedName name="т09СЕ98">'[46]т09(98) по сек-рам ек-ки'!$A$1</definedName>
    <definedName name="т15" localSheetId="0">[47]т15!$A$1</definedName>
    <definedName name="т15">[48]т15!$A$1</definedName>
    <definedName name="т17.1" localSheetId="0">'[49]т17-1(шаблон)'!$A$1:$H$1</definedName>
    <definedName name="т17.1" localSheetId="3">'[50]т17-1(шаблон)'!$A$1:$H$1</definedName>
    <definedName name="т17.1">'[51]т17-1(шаблон)'!$A$1:$H$1</definedName>
    <definedName name="т17.1.2001" localSheetId="0">'[49]т17-1(шаблон)'!$A$1:$H$1</definedName>
    <definedName name="т17.1.2001" localSheetId="3">'[50]т17-1(шаблон)'!$A$1:$H$1</definedName>
    <definedName name="т17.1.2001">'[51]т17-1(шаблон)'!$A$1:$H$1</definedName>
    <definedName name="т17.1обл2001" localSheetId="0">'[49]т17-1(шаблон)'!$A$1:$H$1</definedName>
    <definedName name="т17.1обл2001" localSheetId="3">'[50]т17-1(шаблон)'!$A$1:$H$1</definedName>
    <definedName name="т17.1обл2001">'[51]т17-1(шаблон)'!$A$1:$H$1</definedName>
    <definedName name="т17.2" localSheetId="1">#REF!</definedName>
    <definedName name="т17.2" localSheetId="2">#REF!</definedName>
    <definedName name="т17.2" localSheetId="0">#REF!</definedName>
    <definedName name="т17.2" localSheetId="3">#REF!</definedName>
    <definedName name="т17.2">#REF!</definedName>
    <definedName name="т17.2.2001" localSheetId="0">'[52]т17-2 '!$A$1</definedName>
    <definedName name="т17.2.2001" localSheetId="3">'[53]т17-2 '!$A$1</definedName>
    <definedName name="т17.2.2001">'[54]т17-2 '!$A$1</definedName>
    <definedName name="т17.3" localSheetId="0">'[52]т17-3'!$A$1:$L$2</definedName>
    <definedName name="т17.3" localSheetId="3">'[53]т17-3'!$A$1:$L$2</definedName>
    <definedName name="т17.3">'[54]т17-3'!$A$1:$L$2</definedName>
    <definedName name="т17.3.2001" localSheetId="0">'[52]т17-2 '!$A$1</definedName>
    <definedName name="т17.3.2001" localSheetId="3">'[53]т17-2 '!$A$1</definedName>
    <definedName name="т17.3.2001">'[54]т17-2 '!$A$1</definedName>
    <definedName name="т17.4" localSheetId="1">#REF!</definedName>
    <definedName name="т17.4" localSheetId="2">#REF!</definedName>
    <definedName name="т17.4" localSheetId="0">#REF!</definedName>
    <definedName name="т17.4" localSheetId="3">#REF!</definedName>
    <definedName name="т17.4">#REF!</definedName>
    <definedName name="т17.4.1999" localSheetId="1">#REF!</definedName>
    <definedName name="т17.4.1999" localSheetId="2">#REF!</definedName>
    <definedName name="т17.4.1999" localSheetId="0">#REF!</definedName>
    <definedName name="т17.4.1999" localSheetId="3">#REF!</definedName>
    <definedName name="т17.4.1999">#REF!</definedName>
    <definedName name="т17.4.2001" localSheetId="1">#REF!</definedName>
    <definedName name="т17.4.2001" localSheetId="2">#REF!</definedName>
    <definedName name="т17.4.2001" localSheetId="0">#REF!</definedName>
    <definedName name="т17.4.2001" localSheetId="3">#REF!</definedName>
    <definedName name="т17.4.2001">#REF!</definedName>
    <definedName name="т17.5" localSheetId="1">#REF!</definedName>
    <definedName name="т17.5" localSheetId="2">#REF!</definedName>
    <definedName name="т17.5">#REF!</definedName>
    <definedName name="т17.5.2001" localSheetId="1">#REF!</definedName>
    <definedName name="т17.5.2001" localSheetId="2">#REF!</definedName>
    <definedName name="т17.5.2001">#REF!</definedName>
    <definedName name="т17.7" localSheetId="1">#REF!</definedName>
    <definedName name="т17.7" localSheetId="2">#REF!</definedName>
    <definedName name="т17.7">#REF!</definedName>
    <definedName name="т17мб" localSheetId="0">'[55]т17мб(шаблон)'!$A$1</definedName>
    <definedName name="т17мб" localSheetId="3">'[56]т17мб(шаблон)'!$A$1</definedName>
    <definedName name="т17мб">'[57]т17мб(шаблон)'!$A$1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'[38]146024'!$A$8:$K$88</definedName>
    <definedName name="ф" localSheetId="2" hidden="1">{#N/A,#N/A,FALSE,"т02бд"}</definedName>
    <definedName name="ф" localSheetId="0" hidden="1">{#N/A,#N/A,FALSE,"т02бд"}</definedName>
    <definedName name="ф" localSheetId="3" hidden="1">{#N/A,#N/A,FALSE,"т02бд"}</definedName>
    <definedName name="ф" hidden="1">{#N/A,#N/A,FALSE,"т02бд"}</definedName>
    <definedName name="ф_1" localSheetId="6" hidden="1">{#N/A,#N/A,FALSE,"т02бд"}</definedName>
    <definedName name="ф_1" localSheetId="3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2" hidden="1">{#N/A,#N/A,FALSE,"т02бд"}</definedName>
    <definedName name="фіва" localSheetId="0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6" hidden="1">{#N/A,#N/A,FALSE,"т02бд"}</definedName>
    <definedName name="фіва_1" localSheetId="3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2" hidden="1">{#N/A,#N/A,FALSE,"т02бд"}</definedName>
    <definedName name="фф" localSheetId="0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6" hidden="1">{#N/A,#N/A,FALSE,"т02бд"}</definedName>
    <definedName name="фф_1" localSheetId="3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2" hidden="1">{#N/A,#N/A,FALSE,"т02бд"}</definedName>
    <definedName name="ффф" localSheetId="0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6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6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45621"/>
</workbook>
</file>

<file path=xl/calcChain.xml><?xml version="1.0" encoding="utf-8"?>
<calcChain xmlns="http://schemas.openxmlformats.org/spreadsheetml/2006/main">
  <c r="O17" i="22" l="1"/>
  <c r="N17" i="22"/>
  <c r="O16" i="22"/>
  <c r="N16" i="22"/>
  <c r="O15" i="22"/>
  <c r="N15" i="22"/>
  <c r="F12" i="22"/>
  <c r="E12" i="22"/>
  <c r="K11" i="22"/>
  <c r="J11" i="22"/>
  <c r="I11" i="22"/>
  <c r="G10" i="22"/>
  <c r="F10" i="22"/>
  <c r="O7" i="22"/>
  <c r="N7" i="22"/>
  <c r="O5" i="22"/>
  <c r="N5" i="22"/>
  <c r="O4" i="22"/>
  <c r="N4" i="22"/>
  <c r="L44" i="16" l="1"/>
  <c r="L43" i="16"/>
  <c r="L41" i="16"/>
  <c r="L40" i="16"/>
  <c r="L39" i="16"/>
  <c r="L37" i="16"/>
  <c r="L36" i="16"/>
  <c r="L35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L6" i="16"/>
  <c r="L5" i="16"/>
  <c r="L4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1" i="16"/>
  <c r="J40" i="16"/>
  <c r="J39" i="16"/>
  <c r="J37" i="16"/>
  <c r="J36" i="16"/>
  <c r="J35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6"/>
  <c r="J60" i="18" l="1"/>
  <c r="J61" i="18"/>
  <c r="J59" i="18"/>
  <c r="F58" i="18"/>
  <c r="E58" i="18"/>
  <c r="J54" i="18"/>
  <c r="J45" i="18"/>
  <c r="J46" i="18"/>
  <c r="J47" i="18"/>
  <c r="J48" i="18"/>
  <c r="J49" i="18"/>
  <c r="J50" i="18"/>
  <c r="J51" i="18"/>
  <c r="J44" i="18"/>
  <c r="F52" i="18"/>
  <c r="J52" i="18" s="1"/>
  <c r="E52" i="18"/>
  <c r="H18" i="2" l="1"/>
  <c r="H17" i="2"/>
  <c r="H16" i="2"/>
  <c r="H15" i="2"/>
  <c r="H14" i="2"/>
  <c r="H13" i="2"/>
  <c r="H8" i="2"/>
  <c r="H7" i="2"/>
  <c r="H6" i="2"/>
  <c r="G4" i="2"/>
  <c r="F4" i="2"/>
  <c r="E4" i="2"/>
  <c r="D4" i="2"/>
  <c r="J7" i="18" l="1"/>
  <c r="G8" i="18"/>
  <c r="H8" i="18"/>
  <c r="J8" i="18"/>
  <c r="G9" i="18"/>
  <c r="H9" i="18"/>
  <c r="J9" i="18"/>
  <c r="G10" i="18"/>
  <c r="H10" i="18"/>
  <c r="J10" i="18"/>
  <c r="G11" i="18"/>
  <c r="H11" i="18"/>
  <c r="J11" i="18"/>
  <c r="J12" i="18"/>
  <c r="G13" i="18"/>
  <c r="H13" i="18"/>
  <c r="J13" i="18"/>
  <c r="G14" i="18"/>
  <c r="H14" i="18"/>
  <c r="J14" i="18"/>
  <c r="C15" i="18"/>
  <c r="D15" i="18"/>
  <c r="E15" i="18"/>
  <c r="F15" i="18"/>
  <c r="G15" i="18"/>
  <c r="H15" i="18"/>
  <c r="J17" i="18"/>
  <c r="G19" i="18"/>
  <c r="H19" i="18"/>
  <c r="J19" i="18"/>
  <c r="G20" i="18"/>
  <c r="H20" i="18"/>
  <c r="J20" i="18"/>
  <c r="G21" i="18"/>
  <c r="H21" i="18"/>
  <c r="J21" i="18"/>
  <c r="G22" i="18"/>
  <c r="H22" i="18"/>
  <c r="J22" i="18"/>
  <c r="G23" i="18"/>
  <c r="H23" i="18"/>
  <c r="J23" i="18"/>
  <c r="G24" i="18"/>
  <c r="H24" i="18"/>
  <c r="J24" i="18"/>
  <c r="G25" i="18"/>
  <c r="H25" i="18"/>
  <c r="J25" i="18"/>
  <c r="C26" i="18"/>
  <c r="D26" i="18"/>
  <c r="E26" i="18"/>
  <c r="F26" i="18"/>
  <c r="G26" i="18"/>
  <c r="H26" i="18"/>
  <c r="G28" i="18"/>
  <c r="H28" i="18"/>
  <c r="J28" i="18"/>
  <c r="G29" i="18"/>
  <c r="H29" i="18"/>
  <c r="J29" i="18"/>
  <c r="G30" i="18"/>
  <c r="H30" i="18"/>
  <c r="J30" i="18"/>
  <c r="C34" i="18"/>
  <c r="D34" i="18"/>
  <c r="E34" i="18"/>
  <c r="F34" i="18"/>
  <c r="J35" i="18"/>
  <c r="J36" i="18"/>
  <c r="J37" i="18"/>
  <c r="C39" i="18"/>
  <c r="D39" i="18"/>
  <c r="E39" i="18"/>
  <c r="F39" i="18"/>
  <c r="J26" i="18" l="1"/>
  <c r="J15" i="18"/>
  <c r="H17" i="18"/>
  <c r="G7" i="18"/>
  <c r="G17" i="18"/>
  <c r="H7" i="18"/>
</calcChain>
</file>

<file path=xl/sharedStrings.xml><?xml version="1.0" encoding="utf-8"?>
<sst xmlns="http://schemas.openxmlformats.org/spreadsheetml/2006/main" count="512" uniqueCount="346">
  <si>
    <t>Компонента</t>
  </si>
  <si>
    <t>Частка в ІВБГ (дані за 2014 рік), %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</si>
  <si>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</si>
  <si>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</si>
  <si>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</si>
  <si>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</si>
  <si>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</si>
  <si>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</si>
  <si>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</si>
  <si>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 xml:space="preserve"> -19.8 *</t>
  </si>
  <si>
    <t xml:space="preserve"> -15.6 *</t>
  </si>
  <si>
    <t xml:space="preserve">   додатково: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</si>
  <si>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</si>
  <si>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</si>
  <si>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</si>
  <si>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</si>
  <si>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</si>
  <si>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</si>
  <si>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</si>
  <si>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</si>
  <si>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</si>
  <si>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</si>
  <si>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</si>
  <si>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</si>
  <si>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</si>
  <si>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</si>
  <si>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</si>
  <si>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</si>
  <si>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</si>
  <si>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</si>
  <si>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</si>
  <si>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</si>
  <si>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</si>
  <si>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</si>
  <si>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</si>
  <si>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</si>
  <si>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</si>
  <si>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</si>
  <si>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</si>
  <si>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</si>
  <si>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Зміна цінових індексів та внески компонентів у зміну ІСЦ та ІЦВ*</t>
  </si>
  <si>
    <t>Компоненти споживчого кошика (за класифікацією Національного банку)</t>
  </si>
  <si>
    <t>частка ІСЦ, %</t>
  </si>
  <si>
    <t>зміна за рік</t>
  </si>
  <si>
    <t>зміна, %</t>
  </si>
  <si>
    <t>внесок у зміну ІСЦ, в. п.</t>
  </si>
  <si>
    <t>ІСЦ</t>
  </si>
  <si>
    <t>Індекс споживчих цін</t>
  </si>
  <si>
    <t>Базова інфляція</t>
  </si>
  <si>
    <t>Небазова інфляція</t>
  </si>
  <si>
    <t>сирі продукти</t>
  </si>
  <si>
    <t>адміністративно регульовані тарифи та ціни</t>
  </si>
  <si>
    <t>паливо</t>
  </si>
  <si>
    <t>Компоненти споживчого кошика (за класифікацією ДССУ)</t>
  </si>
  <si>
    <t>Продукти харчування та безалкогольні напої, у т. ч.:</t>
  </si>
  <si>
    <t>хліб та хлібопродукти</t>
  </si>
  <si>
    <t xml:space="preserve">хліб </t>
  </si>
  <si>
    <t>борошно пшеничне</t>
  </si>
  <si>
    <t>м’ясо та м’ясопродукти</t>
  </si>
  <si>
    <t>риба та продукти з риби</t>
  </si>
  <si>
    <t>молоко</t>
  </si>
  <si>
    <t>яйця</t>
  </si>
  <si>
    <t>олія та жири</t>
  </si>
  <si>
    <t xml:space="preserve">   інші їстівні жири</t>
  </si>
  <si>
    <t>фрукти</t>
  </si>
  <si>
    <t>овочі</t>
  </si>
  <si>
    <t xml:space="preserve">   картопля</t>
  </si>
  <si>
    <t>цукор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</si>
  <si>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</si>
  <si>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</si>
  <si>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</si>
  <si>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</si>
  <si>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</si>
  <si>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</si>
  <si>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</si>
  <si>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</si>
  <si>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паливо і мастила</t>
  </si>
  <si>
    <t>залізничний пасажирський транспорт</t>
  </si>
  <si>
    <t>автодорожній пасажирський транспорт</t>
  </si>
  <si>
    <t>Зв’язок</t>
  </si>
  <si>
    <t>Освіта</t>
  </si>
  <si>
    <t>Інші</t>
  </si>
  <si>
    <t>Компоненти ІЦВ</t>
  </si>
  <si>
    <t>внесок у зміну ІЦВ, в. п.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</si>
  <si>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</si>
  <si>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</si>
  <si>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</si>
  <si>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</si>
  <si>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</si>
  <si>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</si>
  <si>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</si>
  <si>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</si>
  <si>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</si>
  <si>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</si>
  <si>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</si>
  <si>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</si>
  <si>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</si>
  <si>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</si>
  <si>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</si>
  <si>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</si>
  <si>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</si>
  <si>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</si>
  <si>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</si>
  <si>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</si>
  <si>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</si>
  <si>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</si>
  <si>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</si>
  <si>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</si>
  <si>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</si>
  <si>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</si>
  <si>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</si>
  <si>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</si>
  <si>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</si>
  <si>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</si>
  <si>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</si>
  <si>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</si>
  <si>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</si>
  <si>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</si>
  <si>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</si>
  <si>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</si>
  <si>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</si>
  <si>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</si>
  <si>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</si>
  <si>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</si>
  <si>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</si>
  <si>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</si>
  <si>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</si>
  <si>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</si>
  <si>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</si>
  <si>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</si>
  <si>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</si>
  <si>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</si>
  <si>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</si>
  <si>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Зовнішній сектор: основні показники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</si>
  <si>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</si>
  <si>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</si>
  <si>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</si>
  <si>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</si>
  <si>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</si>
  <si>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</si>
  <si>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</si>
  <si>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</si>
  <si>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</si>
  <si>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</si>
  <si>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</si>
  <si>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</si>
  <si>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</si>
  <si>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</si>
  <si>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операцій з капіталом та фінансових операцій 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</si>
  <si>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</si>
  <si>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</si>
  <si>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</si>
  <si>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Розрив у фінансуванні/резервні активи (мінус: зростання) (у млрд. дол. США)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</si>
  <si>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</si>
  <si>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</si>
  <si>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</si>
  <si>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</si>
  <si>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</si>
  <si>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операцій з капіталом та фінансових операцій 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</si>
  <si>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</si>
  <si>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</si>
  <si>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</si>
  <si>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</si>
  <si>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</si>
  <si>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</si>
  <si>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</si>
  <si>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</si>
  <si>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</si>
  <si>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(у % до ВВП)</t>
  </si>
  <si>
    <t>(у % до експорту товарів і послуг)</t>
  </si>
  <si>
    <t>(у % до валового зовнішнього боргу)</t>
  </si>
  <si>
    <t>Короткостроковий ЗБ за початковим терміном погашення (на к.п., у млрд. дол. США)</t>
  </si>
  <si>
    <t>(у дол. США на 1 особу)</t>
  </si>
  <si>
    <t>2014 рік</t>
  </si>
  <si>
    <t>2015 рік</t>
  </si>
  <si>
    <t xml:space="preserve"> </t>
  </si>
  <si>
    <t>Рахунок поточних операцій</t>
  </si>
  <si>
    <t>Баланс товарів та послуг</t>
  </si>
  <si>
    <t>експорт товарів та послуг</t>
  </si>
  <si>
    <t>Баланс товарів</t>
  </si>
  <si>
    <t xml:space="preserve">експорт товарів </t>
  </si>
  <si>
    <t>імпорт товарів</t>
  </si>
  <si>
    <t>Баланс послуг</t>
  </si>
  <si>
    <t xml:space="preserve">надходження    </t>
  </si>
  <si>
    <t>виплати</t>
  </si>
  <si>
    <t>Доходи (сальдо)</t>
  </si>
  <si>
    <t>оплата праці (сальдо)</t>
  </si>
  <si>
    <t>доходи від інвестицій (сальдо)</t>
  </si>
  <si>
    <t>Поточні трансферти (сальдо)</t>
  </si>
  <si>
    <t>Рахунок операцій з капіталом</t>
  </si>
  <si>
    <t>Фінансовий рахунок</t>
  </si>
  <si>
    <t xml:space="preserve">  Прямі  інвестиції (сальдо) </t>
  </si>
  <si>
    <t xml:space="preserve">  Портфельні інвестиції (акціонерний капітал)</t>
  </si>
  <si>
    <t xml:space="preserve">  Кредити та облігації (сальдо)</t>
  </si>
  <si>
    <t>Середньо і довгострокові кредити, облігації</t>
  </si>
  <si>
    <t>сектор загальнодержавного управління</t>
  </si>
  <si>
    <t>надходження</t>
  </si>
  <si>
    <t>банки</t>
  </si>
  <si>
    <t>інші сектори</t>
  </si>
  <si>
    <t>Короткострокові кредити</t>
  </si>
  <si>
    <t xml:space="preserve">  Інший капітал</t>
  </si>
  <si>
    <t xml:space="preserve"> у т. ч. готівкова валюта поза банками</t>
  </si>
  <si>
    <t>Зведений баланс</t>
  </si>
  <si>
    <t>Фінансування</t>
  </si>
  <si>
    <t xml:space="preserve">Резервні активи (мінус: зростання) </t>
  </si>
  <si>
    <t>Довідково:</t>
  </si>
  <si>
    <t xml:space="preserve">Поточний рахунок у відсотках ВВП </t>
  </si>
  <si>
    <t xml:space="preserve">Темпи зростання експорту товарів </t>
  </si>
  <si>
    <t xml:space="preserve">Темпи зростання імпорту товарів </t>
  </si>
  <si>
    <t xml:space="preserve">Темпи зростання експорту товарів та послуг </t>
  </si>
  <si>
    <t>Темпи зростання імпорту товарів та послуг</t>
  </si>
  <si>
    <t>у т. ч. кредити прямого інвестора в Україну</t>
  </si>
  <si>
    <t>* Розрахунки Національного банку.</t>
  </si>
  <si>
    <t>Темпи змін порівняно з відповідним періодом попереднього року, %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</si>
  <si>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</si>
  <si>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</si>
  <si>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</si>
  <si>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</si>
  <si>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</si>
  <si>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</si>
  <si>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</si>
  <si>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</si>
  <si>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</si>
  <si>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</si>
  <si>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</si>
  <si>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</si>
  <si>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</si>
  <si>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</si>
  <si>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</si>
  <si>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>рік</t>
  </si>
  <si>
    <t>імпорт товарів та послуг</t>
  </si>
  <si>
    <t>Рахунок операцій з капіталом та фінансових операцій</t>
  </si>
  <si>
    <t>* Попередні дані.</t>
  </si>
  <si>
    <t>Кредит МВФ для НБУ (мінус: погашення)</t>
  </si>
  <si>
    <t>Кредит МВФ для Уряду Ураїни (мінус: погашення)</t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</si>
  <si>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</si>
  <si>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</si>
  <si>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</si>
  <si>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</si>
  <si>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</si>
  <si>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</si>
  <si>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</si>
  <si>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Платіжний баланс України, 2014 – 2015 роки</t>
  </si>
  <si>
    <t>Темп приросту, %</t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</si>
  <si>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</si>
  <si>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t>Рівень безробіття за методологією МОП (у % до економічно активного населення у віці 15-70 років)</t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</si>
  <si>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</si>
  <si>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</si>
  <si>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</si>
  <si>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</si>
  <si>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</si>
  <si>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</si>
  <si>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</si>
  <si>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тимчасово окупованої території АР Крим та м. Севастополь здійснено тільки з квітня 2014 року.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</si>
  <si>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тимчасово окупованої території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</si>
  <si>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антитерористичної операції.</t>
    </r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</si>
  <si>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</si>
  <si>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</si>
  <si>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</si>
  <si>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</si>
  <si>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</si>
  <si>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</si>
  <si>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</si>
  <si>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</si>
  <si>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</si>
  <si>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</si>
  <si>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</si>
  <si>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</si>
  <si>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</si>
  <si>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</si>
  <si>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</si>
  <si>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</si>
  <si>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</si>
  <si>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</si>
  <si>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</si>
  <si>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</si>
  <si>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</si>
  <si>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</si>
  <si>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</si>
  <si>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</si>
  <si>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</si>
  <si>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</si>
  <si>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</si>
  <si>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</si>
  <si>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</si>
  <si>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</si>
  <si>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</si>
  <si>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</si>
  <si>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 xml:space="preserve"> -28.6*</t>
  </si>
  <si>
    <t xml:space="preserve"> -18.3*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</si>
  <si>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</si>
  <si>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</si>
  <si>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</si>
  <si>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Заборгованість за депозитними сертифікатами Національного банку</t>
  </si>
  <si>
    <t>Заборгованість за кредитами Національного банку, наданими банкам та ФГВФО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</si>
  <si>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</si>
  <si>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</si>
  <si>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</si>
  <si>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 xml:space="preserve"> січень 2015</t>
  </si>
  <si>
    <t xml:space="preserve"> лютий 2015</t>
  </si>
  <si>
    <t xml:space="preserve"> березень 2015</t>
  </si>
  <si>
    <t xml:space="preserve"> квітень 2015</t>
  </si>
  <si>
    <t>ІВБГ у цілому</t>
  </si>
  <si>
    <t xml:space="preserve"> -28.9*</t>
  </si>
  <si>
    <t xml:space="preserve"> -30.4*</t>
  </si>
  <si>
    <t xml:space="preserve"> січень – квітень</t>
  </si>
  <si>
    <r>
      <t>42895.7</t>
    </r>
    <r>
      <rPr>
        <vertAlign val="superscript"/>
        <sz val="10"/>
        <rFont val="Times New Roman"/>
        <family val="1"/>
        <charset val="204"/>
      </rPr>
      <t>7</t>
    </r>
  </si>
  <si>
    <r>
      <t>42873.6</t>
    </r>
    <r>
      <rPr>
        <vertAlign val="superscript"/>
        <sz val="10"/>
        <rFont val="Times New Roman"/>
        <family val="1"/>
        <charset val="204"/>
      </rPr>
      <t>7</t>
    </r>
  </si>
  <si>
    <t>-0.1 в.п.</t>
  </si>
  <si>
    <r>
      <t>3863</t>
    </r>
    <r>
      <rPr>
        <vertAlign val="superscript"/>
        <sz val="10"/>
        <rFont val="Times New Roman"/>
        <family val="1"/>
        <charset val="204"/>
      </rPr>
      <t>6</t>
    </r>
  </si>
  <si>
    <t>-2.0 в.п.</t>
  </si>
  <si>
    <r>
      <t>1617.1</t>
    </r>
    <r>
      <rPr>
        <vertAlign val="superscript"/>
        <sz val="10"/>
        <rFont val="Times New Roman"/>
        <family val="1"/>
        <charset val="204"/>
      </rPr>
      <t>6</t>
    </r>
  </si>
  <si>
    <r>
      <t>16.7</t>
    </r>
    <r>
      <rPr>
        <vertAlign val="superscript"/>
        <sz val="10"/>
        <rFont val="Times New Roman"/>
        <family val="1"/>
        <charset val="204"/>
      </rPr>
      <t>6</t>
    </r>
  </si>
  <si>
    <r>
      <t>7</t>
    </r>
    <r>
      <rPr>
        <sz val="10"/>
        <rFont val="Times New Roman"/>
        <family val="1"/>
        <charset val="204"/>
      </rPr>
      <t xml:space="preserve"> Оцінка (дані ДССУ).</t>
    </r>
  </si>
  <si>
    <t xml:space="preserve">  - фізичні обсяги, млн. т.</t>
  </si>
  <si>
    <t xml:space="preserve">  - ціна, дол. США за т.</t>
  </si>
  <si>
    <t>ПІІ (у млрд. дол. США)</t>
  </si>
  <si>
    <t>ПІІ (у % до ВВП)</t>
  </si>
  <si>
    <t>Міжнародні резерви (на к.п., у млрд. дол. США)</t>
  </si>
  <si>
    <t>Чисті міжнародні резерви (на к.п., у млрд. дол. США)</t>
  </si>
  <si>
    <t>Валовий Зовнішній Борг (на к.п., у млрд. дол. США)</t>
  </si>
  <si>
    <t>ЗБ державного сектору (на к.п., у млрд. дол. США)</t>
  </si>
  <si>
    <t>ЗБ банківського сектору (на к.п., у млрд. дол. США)</t>
  </si>
  <si>
    <t>ЗБ інших секторів (на к.п., у млрд. дол. США)</t>
  </si>
  <si>
    <t>Короткостроковий ЗБ за залишковим терміном погашення (на к.п., у млрд. дол. США)</t>
  </si>
  <si>
    <t>ПІІ в Україну (акумульований обсяг, у млрд. дол. США)</t>
  </si>
  <si>
    <t>квітень</t>
  </si>
  <si>
    <t>частка ІЦВ, %**</t>
  </si>
  <si>
    <t xml:space="preserve">  * Розрахунки Національного банку України на підставі даних ДCCУ. Сума внесків, наведених у таблицях, може не дорівнювати загальному значенню у зв’язку з округленнями.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</si>
  <si>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</si>
  <si>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>зміна за травень</t>
  </si>
  <si>
    <t xml:space="preserve"> травень 2015</t>
  </si>
  <si>
    <r>
      <t xml:space="preserve">січень </t>
    </r>
    <r>
      <rPr>
        <b/>
        <sz val="10"/>
        <color theme="1"/>
        <rFont val="Calibri"/>
        <family val="2"/>
        <charset val="204"/>
      </rPr>
      <t>‒</t>
    </r>
    <r>
      <rPr>
        <b/>
        <sz val="10"/>
        <color theme="1"/>
        <rFont val="Times New Roman"/>
        <family val="1"/>
        <charset val="204"/>
      </rPr>
      <t xml:space="preserve"> травень 2015</t>
    </r>
  </si>
  <si>
    <t xml:space="preserve"> -23.1*</t>
  </si>
  <si>
    <t xml:space="preserve"> -6.3*</t>
  </si>
  <si>
    <t>Травень</t>
  </si>
  <si>
    <t>Січень-Травень</t>
  </si>
  <si>
    <t>січень-травень</t>
  </si>
  <si>
    <t>січень-травень*</t>
  </si>
  <si>
    <t>травень</t>
  </si>
  <si>
    <t>01.06.2015*</t>
  </si>
  <si>
    <r>
      <t>3998</t>
    </r>
    <r>
      <rPr>
        <vertAlign val="superscript"/>
        <sz val="10"/>
        <rFont val="Times New Roman"/>
        <family val="1"/>
        <charset val="204"/>
      </rPr>
      <t>6</t>
    </r>
  </si>
  <si>
    <t>-0.2 в.п.</t>
  </si>
  <si>
    <r>
      <t>1495.9</t>
    </r>
    <r>
      <rPr>
        <vertAlign val="superscript"/>
        <sz val="10"/>
        <rFont val="Times New Roman"/>
        <family val="1"/>
        <charset val="204"/>
      </rPr>
      <t>6</t>
    </r>
  </si>
  <si>
    <r>
      <t>16.5</t>
    </r>
    <r>
      <rPr>
        <vertAlign val="superscript"/>
        <sz val="10"/>
        <rFont val="Times New Roman"/>
        <family val="1"/>
        <charset val="204"/>
      </rPr>
      <t>6</t>
    </r>
  </si>
  <si>
    <t xml:space="preserve"> січень – травень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</si>
</sst>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* #,##0_-;\-* #,##0_-;_-* &quot;-&quot;_-;_-@_-"/>
    <numFmt numFmtId="192" formatCode="_-* #,##0.00_-;\-* #,##0.00_-;_-* &quot;-&quot;??_-;_-@_-"/>
    <numFmt numFmtId="193" formatCode="&quot;$&quot;#,##0_);\(&quot;$&quot;#,##0\)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_(* #,##0.000_);_(* \-#,##0.000_);_(* &quot;--&quot;_);_(@_)"/>
    <numFmt numFmtId="210" formatCode="_(* #,##0_);_(* \-#,##0_);_(* &quot;--&quot;_);_(@_)"/>
    <numFmt numFmtId="211" formatCode="_(* #,##0.0_);_(* \-#,##0.0_);_(* &quot;--&quot;_);_(@_)"/>
    <numFmt numFmtId="212" formatCode="0.0_ ;\-0.0\ "/>
  </numFmts>
  <fonts count="17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Arial Cyr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u val="singleAccounting"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8"/>
      <name val="UkrainianKudriashov"/>
      <family val="1"/>
      <charset val="204"/>
    </font>
    <font>
      <sz val="9"/>
      <name val="UkrainianKudriashov"/>
      <family val="1"/>
      <charset val="204"/>
    </font>
    <font>
      <sz val="7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9"/>
      <name val="UkrainianKudriashov"/>
      <family val="1"/>
      <charset val="204"/>
    </font>
    <font>
      <sz val="20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0"/>
      <color indexed="17"/>
      <name val="Times New Roman"/>
      <family val="1"/>
      <charset val="204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 style="thin">
        <color indexed="64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51">
    <xf numFmtId="0" fontId="0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9" fontId="12" fillId="0" borderId="0">
      <alignment horizontal="centerContinuous" vertical="top" wrapText="1"/>
    </xf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3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3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171" fontId="11" fillId="0" borderId="0" applyFont="0" applyFill="0" applyBorder="0" applyAlignment="0" applyProtection="0"/>
    <xf numFmtId="0" fontId="16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6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6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6" fillId="6" borderId="0" applyNumberFormat="0" applyBorder="0" applyAlignment="0" applyProtection="0"/>
    <xf numFmtId="0" fontId="16" fillId="1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6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6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4">
      <protection hidden="1"/>
    </xf>
    <xf numFmtId="0" fontId="20" fillId="22" borderId="4" applyNumberFormat="0" applyFont="0" applyBorder="0" applyAlignment="0" applyProtection="0">
      <protection hidden="1"/>
    </xf>
    <xf numFmtId="0" fontId="21" fillId="0" borderId="4">
      <protection hidden="1"/>
    </xf>
    <xf numFmtId="0" fontId="22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5" fillId="22" borderId="5" applyNumberFormat="0" applyAlignment="0" applyProtection="0"/>
    <xf numFmtId="0" fontId="26" fillId="0" borderId="6" applyNumberFormat="0" applyFont="0" applyFill="0" applyAlignment="0" applyProtection="0"/>
    <xf numFmtId="0" fontId="27" fillId="23" borderId="7" applyNumberFormat="0" applyAlignment="0" applyProtection="0"/>
    <xf numFmtId="0" fontId="28" fillId="23" borderId="7" applyNumberFormat="0" applyAlignment="0" applyProtection="0"/>
    <xf numFmtId="0" fontId="28" fillId="23" borderId="7" applyNumberFormat="0" applyAlignment="0" applyProtection="0"/>
    <xf numFmtId="0" fontId="28" fillId="23" borderId="7" applyNumberFormat="0" applyAlignment="0" applyProtection="0"/>
    <xf numFmtId="0" fontId="28" fillId="23" borderId="7" applyNumberFormat="0" applyAlignment="0" applyProtection="0"/>
    <xf numFmtId="0" fontId="28" fillId="23" borderId="7" applyNumberFormat="0" applyAlignment="0" applyProtection="0"/>
    <xf numFmtId="0" fontId="28" fillId="23" borderId="7" applyNumberFormat="0" applyAlignment="0" applyProtection="0"/>
    <xf numFmtId="0" fontId="28" fillId="23" borderId="7" applyNumberFormat="0" applyAlignment="0" applyProtection="0"/>
    <xf numFmtId="0" fontId="28" fillId="23" borderId="7" applyNumberFormat="0" applyAlignment="0" applyProtection="0"/>
    <xf numFmtId="0" fontId="28" fillId="23" borderId="7" applyNumberFormat="0" applyAlignment="0" applyProtection="0"/>
    <xf numFmtId="1" fontId="29" fillId="24" borderId="8">
      <alignment horizontal="right" vertical="center"/>
    </xf>
    <xf numFmtId="0" fontId="30" fillId="24" borderId="8">
      <alignment horizontal="right" vertical="center"/>
    </xf>
    <xf numFmtId="0" fontId="15" fillId="24" borderId="9"/>
    <xf numFmtId="0" fontId="29" fillId="25" borderId="8">
      <alignment horizontal="center" vertical="center"/>
    </xf>
    <xf numFmtId="1" fontId="29" fillId="24" borderId="8">
      <alignment horizontal="right" vertical="center"/>
    </xf>
    <xf numFmtId="0" fontId="15" fillId="24" borderId="0"/>
    <xf numFmtId="0" fontId="15" fillId="24" borderId="0"/>
    <xf numFmtId="0" fontId="31" fillId="24" borderId="8">
      <alignment horizontal="left" vertical="center"/>
    </xf>
    <xf numFmtId="0" fontId="31" fillId="24" borderId="10">
      <alignment vertical="center"/>
    </xf>
    <xf numFmtId="0" fontId="32" fillId="24" borderId="11">
      <alignment vertical="center"/>
    </xf>
    <xf numFmtId="0" fontId="31" fillId="24" borderId="8"/>
    <xf numFmtId="0" fontId="30" fillId="24" borderId="8">
      <alignment horizontal="right" vertical="center"/>
    </xf>
    <xf numFmtId="0" fontId="33" fillId="26" borderId="8">
      <alignment horizontal="left" vertical="center"/>
    </xf>
    <xf numFmtId="0" fontId="33" fillId="26" borderId="8">
      <alignment horizontal="left" vertical="center"/>
    </xf>
    <xf numFmtId="0" fontId="8" fillId="24" borderId="8">
      <alignment horizontal="left" vertical="center"/>
    </xf>
    <xf numFmtId="0" fontId="34" fillId="24" borderId="9"/>
    <xf numFmtId="0" fontId="29" fillId="25" borderId="8">
      <alignment horizontal="left" vertical="center"/>
    </xf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38" fontId="36" fillId="0" borderId="0" applyFont="0" applyFill="0" applyBorder="0" applyAlignment="0" applyProtection="0"/>
    <xf numFmtId="173" fontId="37" fillId="0" borderId="0" applyFont="0" applyFill="0" applyBorder="0" applyAlignment="0" applyProtection="0"/>
    <xf numFmtId="164" fontId="8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7" fontId="37" fillId="0" borderId="0" applyFont="0" applyFill="0" applyBorder="0" applyAlignment="0" applyProtection="0"/>
    <xf numFmtId="178" fontId="39" fillId="0" borderId="0">
      <alignment horizontal="right" vertical="top"/>
    </xf>
    <xf numFmtId="179" fontId="38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3" fontId="15" fillId="0" borderId="0" applyFill="0" applyBorder="0" applyAlignment="0" applyProtection="0"/>
    <xf numFmtId="0" fontId="42" fillId="0" borderId="0"/>
    <xf numFmtId="0" fontId="42" fillId="0" borderId="0"/>
    <xf numFmtId="180" fontId="36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43" fillId="0" borderId="0">
      <protection locked="0"/>
    </xf>
    <xf numFmtId="183" fontId="44" fillId="0" borderId="0">
      <protection locked="0"/>
    </xf>
    <xf numFmtId="0" fontId="26" fillId="0" borderId="0" applyFont="0" applyFill="0" applyBorder="0" applyAlignment="0" applyProtection="0"/>
    <xf numFmtId="184" fontId="45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49" fillId="0" borderId="0">
      <protection locked="0"/>
    </xf>
    <xf numFmtId="0" fontId="49" fillId="0" borderId="0">
      <protection locked="0"/>
    </xf>
    <xf numFmtId="0" fontId="50" fillId="0" borderId="0">
      <protection locked="0"/>
    </xf>
    <xf numFmtId="0" fontId="49" fillId="0" borderId="0">
      <protection locked="0"/>
    </xf>
    <xf numFmtId="0" fontId="51" fillId="0" borderId="0"/>
    <xf numFmtId="0" fontId="49" fillId="0" borderId="0">
      <protection locked="0"/>
    </xf>
    <xf numFmtId="0" fontId="52" fillId="0" borderId="0"/>
    <xf numFmtId="0" fontId="49" fillId="0" borderId="0">
      <protection locked="0"/>
    </xf>
    <xf numFmtId="0" fontId="52" fillId="0" borderId="0"/>
    <xf numFmtId="0" fontId="50" fillId="0" borderId="0">
      <protection locked="0"/>
    </xf>
    <xf numFmtId="0" fontId="52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183" fontId="43" fillId="0" borderId="0">
      <protection locked="0"/>
    </xf>
    <xf numFmtId="183" fontId="44" fillId="0" borderId="0">
      <protection locked="0"/>
    </xf>
    <xf numFmtId="0" fontId="52" fillId="0" borderId="0"/>
    <xf numFmtId="0" fontId="53" fillId="0" borderId="0"/>
    <xf numFmtId="0" fontId="52" fillId="0" borderId="0"/>
    <xf numFmtId="0" fontId="41" fillId="0" borderId="0"/>
    <xf numFmtId="0" fontId="54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38" fontId="56" fillId="25" borderId="0" applyNumberFormat="0" applyBorder="0" applyAlignment="0" applyProtection="0"/>
    <xf numFmtId="0" fontId="57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1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83" fontId="63" fillId="0" borderId="0">
      <protection locked="0"/>
    </xf>
    <xf numFmtId="183" fontId="64" fillId="0" borderId="0">
      <protection locked="0"/>
    </xf>
    <xf numFmtId="183" fontId="63" fillId="0" borderId="0">
      <protection locked="0"/>
    </xf>
    <xf numFmtId="183" fontId="64" fillId="0" borderId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69" fillId="0" borderId="0"/>
    <xf numFmtId="0" fontId="8" fillId="0" borderId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70" fillId="7" borderId="5" applyNumberFormat="0" applyAlignment="0" applyProtection="0"/>
    <xf numFmtId="10" fontId="56" fillId="24" borderId="8" applyNumberFormat="0" applyBorder="0" applyAlignment="0" applyProtection="0"/>
    <xf numFmtId="0" fontId="71" fillId="7" borderId="5" applyNumberFormat="0" applyAlignment="0" applyProtection="0"/>
    <xf numFmtId="0" fontId="71" fillId="7" borderId="5" applyNumberFormat="0" applyAlignment="0" applyProtection="0"/>
    <xf numFmtId="0" fontId="71" fillId="7" borderId="5" applyNumberFormat="0" applyAlignment="0" applyProtection="0"/>
    <xf numFmtId="0" fontId="71" fillId="7" borderId="5" applyNumberFormat="0" applyAlignment="0" applyProtection="0"/>
    <xf numFmtId="0" fontId="71" fillId="7" borderId="5" applyNumberFormat="0" applyAlignment="0" applyProtection="0"/>
    <xf numFmtId="0" fontId="71" fillId="7" borderId="5" applyNumberFormat="0" applyAlignment="0" applyProtection="0"/>
    <xf numFmtId="0" fontId="71" fillId="7" borderId="5" applyNumberFormat="0" applyAlignment="0" applyProtection="0"/>
    <xf numFmtId="0" fontId="71" fillId="7" borderId="5" applyNumberFormat="0" applyAlignment="0" applyProtection="0"/>
    <xf numFmtId="0" fontId="71" fillId="7" borderId="5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89" fontId="73" fillId="0" borderId="0"/>
    <xf numFmtId="0" fontId="52" fillId="0" borderId="15"/>
    <xf numFmtId="0" fontId="74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5" fillId="0" borderId="16" applyNumberFormat="0" applyFill="0" applyAlignment="0" applyProtection="0"/>
    <xf numFmtId="0" fontId="76" fillId="0" borderId="4">
      <alignment horizontal="left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90" fontId="26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0" fontId="78" fillId="0" borderId="0"/>
    <xf numFmtId="0" fontId="79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0" fillId="13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0"/>
    <xf numFmtId="0" fontId="83" fillId="0" borderId="0"/>
    <xf numFmtId="0" fontId="8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0" fontId="11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198" fontId="37" fillId="0" borderId="0" applyFill="0" applyBorder="0" applyAlignment="0" applyProtection="0">
      <alignment horizontal="right"/>
    </xf>
    <xf numFmtId="0" fontId="48" fillId="0" borderId="0"/>
    <xf numFmtId="199" fontId="84" fillId="0" borderId="0"/>
    <xf numFmtId="0" fontId="85" fillId="0" borderId="0"/>
    <xf numFmtId="0" fontId="8" fillId="10" borderId="17" applyNumberFormat="0" applyFont="0" applyAlignment="0" applyProtection="0"/>
    <xf numFmtId="0" fontId="83" fillId="10" borderId="17" applyNumberFormat="0" applyFont="0" applyAlignment="0" applyProtection="0"/>
    <xf numFmtId="0" fontId="14" fillId="10" borderId="17" applyNumberFormat="0" applyFont="0" applyAlignment="0" applyProtection="0"/>
    <xf numFmtId="0" fontId="83" fillId="10" borderId="17" applyNumberFormat="0" applyFont="0" applyAlignment="0" applyProtection="0"/>
    <xf numFmtId="0" fontId="83" fillId="10" borderId="17" applyNumberFormat="0" applyFont="0" applyAlignment="0" applyProtection="0"/>
    <xf numFmtId="0" fontId="83" fillId="10" borderId="17" applyNumberFormat="0" applyFont="0" applyAlignment="0" applyProtection="0"/>
    <xf numFmtId="0" fontId="83" fillId="10" borderId="17" applyNumberFormat="0" applyFont="0" applyAlignment="0" applyProtection="0"/>
    <xf numFmtId="0" fontId="83" fillId="10" borderId="17" applyNumberFormat="0" applyFont="0" applyAlignment="0" applyProtection="0"/>
    <xf numFmtId="0" fontId="83" fillId="10" borderId="17" applyNumberFormat="0" applyFont="0" applyAlignment="0" applyProtection="0"/>
    <xf numFmtId="0" fontId="83" fillId="10" borderId="17" applyNumberFormat="0" applyFont="0" applyAlignment="0" applyProtection="0"/>
    <xf numFmtId="0" fontId="83" fillId="10" borderId="17" applyNumberFormat="0" applyFont="0" applyAlignment="0" applyProtection="0"/>
    <xf numFmtId="49" fontId="86" fillId="0" borderId="0"/>
    <xf numFmtId="176" fontId="87" fillId="0" borderId="0" applyFont="0" applyFill="0" applyBorder="0" applyAlignment="0" applyProtection="0"/>
    <xf numFmtId="0" fontId="88" fillId="22" borderId="18" applyNumberFormat="0" applyAlignment="0" applyProtection="0"/>
    <xf numFmtId="0" fontId="89" fillId="22" borderId="18" applyNumberFormat="0" applyAlignment="0" applyProtection="0"/>
    <xf numFmtId="0" fontId="89" fillId="22" borderId="18" applyNumberFormat="0" applyAlignment="0" applyProtection="0"/>
    <xf numFmtId="0" fontId="89" fillId="22" borderId="18" applyNumberFormat="0" applyAlignment="0" applyProtection="0"/>
    <xf numFmtId="0" fontId="89" fillId="22" borderId="18" applyNumberFormat="0" applyAlignment="0" applyProtection="0"/>
    <xf numFmtId="0" fontId="89" fillId="22" borderId="18" applyNumberFormat="0" applyAlignment="0" applyProtection="0"/>
    <xf numFmtId="0" fontId="89" fillId="22" borderId="18" applyNumberFormat="0" applyAlignment="0" applyProtection="0"/>
    <xf numFmtId="0" fontId="89" fillId="22" borderId="18" applyNumberFormat="0" applyAlignment="0" applyProtection="0"/>
    <xf numFmtId="0" fontId="89" fillId="22" borderId="18" applyNumberFormat="0" applyAlignment="0" applyProtection="0"/>
    <xf numFmtId="0" fontId="89" fillId="22" borderId="18" applyNumberFormat="0" applyAlignment="0" applyProtection="0"/>
    <xf numFmtId="200" fontId="48" fillId="0" borderId="0" applyFont="0" applyFill="0" applyBorder="0" applyAlignment="0" applyProtection="0"/>
    <xf numFmtId="201" fontId="48" fillId="0" borderId="0" applyFont="0" applyFill="0" applyBorder="0" applyAlignment="0" applyProtection="0"/>
    <xf numFmtId="0" fontId="41" fillId="0" borderId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11" fillId="0" borderId="0" applyFont="0" applyFill="0" applyBorder="0" applyAlignment="0" applyProtection="0"/>
    <xf numFmtId="204" fontId="11" fillId="0" borderId="0" applyFont="0" applyFill="0" applyBorder="0" applyAlignment="0" applyProtection="0"/>
    <xf numFmtId="2" fontId="26" fillId="0" borderId="0" applyFont="0" applyFill="0" applyBorder="0" applyAlignment="0" applyProtection="0"/>
    <xf numFmtId="205" fontId="37" fillId="0" borderId="0" applyFill="0" applyBorder="0" applyAlignment="0">
      <alignment horizontal="centerContinuous"/>
    </xf>
    <xf numFmtId="0" fontId="11" fillId="0" borderId="0"/>
    <xf numFmtId="0" fontId="90" fillId="0" borderId="4" applyNumberFormat="0" applyFill="0" applyBorder="0" applyAlignment="0" applyProtection="0">
      <protection hidden="1"/>
    </xf>
    <xf numFmtId="166" fontId="91" fillId="0" borderId="0"/>
    <xf numFmtId="0" fontId="92" fillId="0" borderId="0"/>
    <xf numFmtId="0" fontId="15" fillId="0" borderId="0" applyNumberFormat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1" fillId="22" borderId="4"/>
    <xf numFmtId="183" fontId="43" fillId="0" borderId="19">
      <protection locked="0"/>
    </xf>
    <xf numFmtId="0" fontId="95" fillId="0" borderId="20" applyNumberFormat="0" applyFill="0" applyAlignment="0" applyProtection="0"/>
    <xf numFmtId="183" fontId="44" fillId="0" borderId="19">
      <protection locked="0"/>
    </xf>
    <xf numFmtId="0" fontId="49" fillId="0" borderId="19">
      <protection locked="0"/>
    </xf>
    <xf numFmtId="0" fontId="78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6" fontId="100" fillId="0" borderId="0">
      <alignment horizontal="right"/>
    </xf>
    <xf numFmtId="0" fontId="16" fillId="27" borderId="0" applyNumberFormat="0" applyBorder="0" applyAlignment="0" applyProtection="0"/>
    <xf numFmtId="0" fontId="16" fillId="18" borderId="0" applyNumberFormat="0" applyBorder="0" applyAlignment="0" applyProtection="0"/>
    <xf numFmtId="0" fontId="16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70" fillId="7" borderId="5" applyNumberFormat="0" applyAlignment="0" applyProtection="0"/>
    <xf numFmtId="0" fontId="70" fillId="13" borderId="5" applyNumberFormat="0" applyAlignment="0" applyProtection="0"/>
    <xf numFmtId="0" fontId="88" fillId="29" borderId="18" applyNumberFormat="0" applyAlignment="0" applyProtection="0"/>
    <xf numFmtId="0" fontId="101" fillId="29" borderId="5" applyNumberFormat="0" applyAlignment="0" applyProtection="0"/>
    <xf numFmtId="0" fontId="102" fillId="0" borderId="0" applyProtection="0"/>
    <xf numFmtId="206" fontId="103" fillId="0" borderId="0" applyFont="0" applyFill="0" applyBorder="0" applyAlignment="0" applyProtection="0"/>
    <xf numFmtId="0" fontId="54" fillId="4" borderId="0" applyNumberFormat="0" applyBorder="0" applyAlignment="0" applyProtection="0"/>
    <xf numFmtId="0" fontId="12" fillId="0" borderId="21">
      <alignment horizontal="centerContinuous" vertical="top" wrapText="1"/>
    </xf>
    <xf numFmtId="0" fontId="104" fillId="0" borderId="22" applyNumberFormat="0" applyFill="0" applyAlignment="0" applyProtection="0"/>
    <xf numFmtId="0" fontId="105" fillId="0" borderId="23" applyNumberFormat="0" applyFill="0" applyAlignment="0" applyProtection="0"/>
    <xf numFmtId="0" fontId="106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07" fillId="0" borderId="0" applyProtection="0"/>
    <xf numFmtId="0" fontId="108" fillId="0" borderId="0" applyProtection="0"/>
    <xf numFmtId="0" fontId="81" fillId="0" borderId="0">
      <alignment wrapText="1"/>
    </xf>
    <xf numFmtId="0" fontId="74" fillId="0" borderId="16" applyNumberFormat="0" applyFill="0" applyAlignment="0" applyProtection="0"/>
    <xf numFmtId="0" fontId="109" fillId="0" borderId="25" applyNumberFormat="0" applyFill="0" applyAlignment="0" applyProtection="0"/>
    <xf numFmtId="0" fontId="102" fillId="0" borderId="19" applyProtection="0"/>
    <xf numFmtId="0" fontId="27" fillId="23" borderId="7" applyNumberFormat="0" applyAlignment="0" applyProtection="0"/>
    <xf numFmtId="0" fontId="27" fillId="23" borderId="7" applyNumberFormat="0" applyAlignment="0" applyProtection="0"/>
    <xf numFmtId="0" fontId="9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3" borderId="0" applyNumberFormat="0" applyBorder="0" applyAlignment="0" applyProtection="0"/>
    <xf numFmtId="0" fontId="24" fillId="22" borderId="5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112" fillId="0" borderId="0"/>
    <xf numFmtId="0" fontId="13" fillId="0" borderId="0"/>
    <xf numFmtId="0" fontId="81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" fillId="0" borderId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113" fillId="0" borderId="0"/>
    <xf numFmtId="0" fontId="9" fillId="0" borderId="0"/>
    <xf numFmtId="0" fontId="81" fillId="0" borderId="0"/>
    <xf numFmtId="0" fontId="8" fillId="0" borderId="0"/>
    <xf numFmtId="0" fontId="8" fillId="0" borderId="0"/>
    <xf numFmtId="0" fontId="13" fillId="0" borderId="0"/>
    <xf numFmtId="0" fontId="113" fillId="0" borderId="0"/>
    <xf numFmtId="0" fontId="113" fillId="0" borderId="0"/>
    <xf numFmtId="0" fontId="8" fillId="0" borderId="0"/>
    <xf numFmtId="0" fontId="8" fillId="0" borderId="0"/>
    <xf numFmtId="0" fontId="114" fillId="0" borderId="0"/>
    <xf numFmtId="0" fontId="7" fillId="0" borderId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/>
    <xf numFmtId="0" fontId="8" fillId="0" borderId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81" fillId="0" borderId="0" applyNumberFormat="0" applyFont="0" applyFill="0" applyBorder="0" applyAlignment="0" applyProtection="0"/>
    <xf numFmtId="0" fontId="9" fillId="0" borderId="0"/>
    <xf numFmtId="0" fontId="9" fillId="0" borderId="0"/>
    <xf numFmtId="0" fontId="13" fillId="0" borderId="0"/>
    <xf numFmtId="0" fontId="81" fillId="0" borderId="0"/>
    <xf numFmtId="0" fontId="13" fillId="0" borderId="0"/>
    <xf numFmtId="0" fontId="13" fillId="0" borderId="0"/>
    <xf numFmtId="0" fontId="13" fillId="0" borderId="0"/>
    <xf numFmtId="0" fontId="109" fillId="0" borderId="20" applyNumberFormat="0" applyFill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38" fillId="10" borderId="17" applyNumberFormat="0" applyFont="0" applyAlignment="0" applyProtection="0"/>
    <xf numFmtId="0" fontId="13" fillId="10" borderId="17" applyNumberFormat="0" applyFont="0" applyAlignment="0" applyProtection="0"/>
    <xf numFmtId="0" fontId="8" fillId="10" borderId="1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8" fillId="22" borderId="18" applyNumberFormat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96" fillId="0" borderId="26" applyNumberFormat="0" applyFill="0" applyAlignment="0" applyProtection="0"/>
    <xf numFmtId="0" fontId="79" fillId="13" borderId="0" applyNumberFormat="0" applyBorder="0" applyAlignment="0" applyProtection="0"/>
    <xf numFmtId="0" fontId="84" fillId="0" borderId="0"/>
    <xf numFmtId="0" fontId="102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38" fontId="103" fillId="0" borderId="0" applyFont="0" applyFill="0" applyBorder="0" applyAlignment="0" applyProtection="0"/>
    <xf numFmtId="40" fontId="103" fillId="0" borderId="0" applyFont="0" applyFill="0" applyBorder="0" applyAlignment="0" applyProtection="0"/>
    <xf numFmtId="2" fontId="102" fillId="0" borderId="0" applyProtection="0"/>
    <xf numFmtId="165" fontId="13" fillId="0" borderId="0" applyFont="0" applyFill="0" applyBorder="0" applyAlignment="0" applyProtection="0"/>
    <xf numFmtId="177" fontId="8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54" fillId="6" borderId="0" applyNumberFormat="0" applyBorder="0" applyAlignment="0" applyProtection="0"/>
    <xf numFmtId="49" fontId="12" fillId="0" borderId="8">
      <alignment horizontal="center" vertical="center" wrapText="1"/>
    </xf>
    <xf numFmtId="0" fontId="13" fillId="8" borderId="0" applyNumberFormat="0" applyBorder="0" applyAlignment="0" applyProtection="0"/>
    <xf numFmtId="0" fontId="6" fillId="38" borderId="0" applyNumberFormat="0" applyBorder="0" applyAlignment="0" applyProtection="0"/>
    <xf numFmtId="0" fontId="13" fillId="9" borderId="0" applyNumberFormat="0" applyBorder="0" applyAlignment="0" applyProtection="0"/>
    <xf numFmtId="0" fontId="6" fillId="42" borderId="0" applyNumberFormat="0" applyBorder="0" applyAlignment="0" applyProtection="0"/>
    <xf numFmtId="0" fontId="13" fillId="10" borderId="0" applyNumberFormat="0" applyBorder="0" applyAlignment="0" applyProtection="0"/>
    <xf numFmtId="0" fontId="6" fillId="46" borderId="0" applyNumberFormat="0" applyBorder="0" applyAlignment="0" applyProtection="0"/>
    <xf numFmtId="0" fontId="13" fillId="7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6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13" fillId="13" borderId="0" applyNumberFormat="0" applyBorder="0" applyAlignment="0" applyProtection="0"/>
    <xf numFmtId="0" fontId="6" fillId="47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132" fillId="40" borderId="0" applyNumberFormat="0" applyBorder="0" applyAlignment="0" applyProtection="0"/>
    <xf numFmtId="0" fontId="132" fillId="44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32" fillId="54" borderId="0" applyNumberFormat="0" applyBorder="0" applyAlignment="0" applyProtection="0"/>
    <xf numFmtId="0" fontId="16" fillId="9" borderId="0" applyNumberFormat="0" applyBorder="0" applyAlignment="0" applyProtection="0"/>
    <xf numFmtId="0" fontId="140" fillId="29" borderId="0">
      <alignment horizontal="right" vertical="top"/>
    </xf>
    <xf numFmtId="0" fontId="141" fillId="29" borderId="0">
      <alignment horizontal="center" vertical="center"/>
    </xf>
    <xf numFmtId="0" fontId="140" fillId="29" borderId="0">
      <alignment horizontal="left" vertical="top"/>
    </xf>
    <xf numFmtId="0" fontId="140" fillId="29" borderId="0">
      <alignment horizontal="left" vertical="top"/>
    </xf>
    <xf numFmtId="0" fontId="141" fillId="29" borderId="0">
      <alignment horizontal="left" vertical="top"/>
    </xf>
    <xf numFmtId="0" fontId="141" fillId="29" borderId="0">
      <alignment horizontal="right" vertical="top"/>
    </xf>
    <xf numFmtId="0" fontId="141" fillId="29" borderId="0">
      <alignment horizontal="right" vertical="top"/>
    </xf>
    <xf numFmtId="0" fontId="132" fillId="37" borderId="0" applyNumberFormat="0" applyBorder="0" applyAlignment="0" applyProtection="0"/>
    <xf numFmtId="0" fontId="132" fillId="41" borderId="0" applyNumberFormat="0" applyBorder="0" applyAlignment="0" applyProtection="0"/>
    <xf numFmtId="0" fontId="132" fillId="45" borderId="0" applyNumberFormat="0" applyBorder="0" applyAlignment="0" applyProtection="0"/>
    <xf numFmtId="0" fontId="132" fillId="48" borderId="0" applyNumberFormat="0" applyBorder="0" applyAlignment="0" applyProtection="0"/>
    <xf numFmtId="0" fontId="132" fillId="51" borderId="0" applyNumberFormat="0" applyBorder="0" applyAlignment="0" applyProtection="0"/>
    <xf numFmtId="0" fontId="132" fillId="55" borderId="0" applyNumberFormat="0" applyBorder="0" applyAlignment="0" applyProtection="0"/>
    <xf numFmtId="0" fontId="124" fillId="33" borderId="34" applyNumberFormat="0" applyAlignment="0" applyProtection="0"/>
    <xf numFmtId="0" fontId="125" fillId="34" borderId="35" applyNumberFormat="0" applyAlignment="0" applyProtection="0"/>
    <xf numFmtId="0" fontId="126" fillId="34" borderId="34" applyNumberFormat="0" applyAlignment="0" applyProtection="0"/>
    <xf numFmtId="0" fontId="142" fillId="0" borderId="0" applyNumberFormat="0" applyFill="0" applyBorder="0" applyAlignment="0" applyProtection="0"/>
    <xf numFmtId="0" fontId="118" fillId="0" borderId="31" applyNumberFormat="0" applyFill="0" applyAlignment="0" applyProtection="0"/>
    <xf numFmtId="0" fontId="119" fillId="0" borderId="32" applyNumberFormat="0" applyFill="0" applyAlignment="0" applyProtection="0"/>
    <xf numFmtId="0" fontId="120" fillId="0" borderId="33" applyNumberFormat="0" applyFill="0" applyAlignment="0" applyProtection="0"/>
    <xf numFmtId="0" fontId="120" fillId="0" borderId="0" applyNumberFormat="0" applyFill="0" applyBorder="0" applyAlignment="0" applyProtection="0"/>
    <xf numFmtId="0" fontId="131" fillId="0" borderId="39" applyNumberFormat="0" applyFill="0" applyAlignment="0" applyProtection="0"/>
    <xf numFmtId="0" fontId="128" fillId="35" borderId="37" applyNumberFormat="0" applyAlignment="0" applyProtection="0"/>
    <xf numFmtId="0" fontId="117" fillId="0" borderId="0" applyNumberFormat="0" applyFill="0" applyBorder="0" applyAlignment="0" applyProtection="0"/>
    <xf numFmtId="0" fontId="123" fillId="3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3" fillId="0" borderId="0"/>
    <xf numFmtId="0" fontId="13" fillId="0" borderId="0"/>
    <xf numFmtId="0" fontId="122" fillId="31" borderId="0" applyNumberFormat="0" applyBorder="0" applyAlignment="0" applyProtection="0"/>
    <xf numFmtId="0" fontId="130" fillId="0" borderId="0" applyNumberFormat="0" applyFill="0" applyBorder="0" applyAlignment="0" applyProtection="0"/>
    <xf numFmtId="0" fontId="6" fillId="36" borderId="38" applyNumberFormat="0" applyFont="0" applyAlignment="0" applyProtection="0"/>
    <xf numFmtId="0" fontId="13" fillId="10" borderId="17" applyNumberFormat="0" applyFont="0" applyAlignment="0" applyProtection="0"/>
    <xf numFmtId="9" fontId="8" fillId="0" borderId="0" applyFont="0" applyFill="0" applyBorder="0" applyAlignment="0" applyProtection="0"/>
    <xf numFmtId="0" fontId="127" fillId="0" borderId="36" applyNumberFormat="0" applyFill="0" applyAlignment="0" applyProtection="0"/>
    <xf numFmtId="0" fontId="129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21" fillId="30" borderId="0" applyNumberFormat="0" applyBorder="0" applyAlignment="0" applyProtection="0"/>
    <xf numFmtId="0" fontId="103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160" fillId="0" borderId="0"/>
    <xf numFmtId="0" fontId="54" fillId="4" borderId="0" applyNumberFormat="0" applyBorder="0" applyAlignment="0" applyProtection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8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8" fillId="0" borderId="0"/>
    <xf numFmtId="0" fontId="160" fillId="0" borderId="0"/>
    <xf numFmtId="0" fontId="8" fillId="0" borderId="0"/>
    <xf numFmtId="0" fontId="81" fillId="0" borderId="0"/>
    <xf numFmtId="0" fontId="9" fillId="0" borderId="0"/>
    <xf numFmtId="0" fontId="2" fillId="0" borderId="0"/>
    <xf numFmtId="0" fontId="1" fillId="0" borderId="0"/>
  </cellStyleXfs>
  <cellXfs count="572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2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34" fillId="60" borderId="8" xfId="0" applyFont="1" applyFill="1" applyBorder="1"/>
    <xf numFmtId="166" fontId="134" fillId="60" borderId="8" xfId="0" applyNumberFormat="1" applyFont="1" applyFill="1" applyBorder="1" applyAlignment="1">
      <alignment horizontal="center" wrapText="1"/>
    </xf>
    <xf numFmtId="0" fontId="134" fillId="59" borderId="8" xfId="0" applyFont="1" applyFill="1" applyBorder="1" applyAlignment="1">
      <alignment horizontal="left" indent="1"/>
    </xf>
    <xf numFmtId="166" fontId="134" fillId="59" borderId="8" xfId="0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horizontal="left" indent="2"/>
    </xf>
    <xf numFmtId="166" fontId="134" fillId="0" borderId="8" xfId="0" applyNumberFormat="1" applyFont="1" applyFill="1" applyBorder="1" applyAlignment="1">
      <alignment horizontal="center" wrapText="1"/>
    </xf>
    <xf numFmtId="166" fontId="9" fillId="0" borderId="8" xfId="0" applyNumberFormat="1" applyFont="1" applyBorder="1" applyAlignment="1">
      <alignment horizontal="center" wrapText="1"/>
    </xf>
    <xf numFmtId="0" fontId="9" fillId="0" borderId="8" xfId="0" applyFont="1" applyBorder="1" applyAlignment="1">
      <alignment horizontal="left" indent="3"/>
    </xf>
    <xf numFmtId="0" fontId="9" fillId="0" borderId="8" xfId="0" applyFont="1" applyBorder="1" applyAlignment="1">
      <alignment horizontal="left" wrapText="1" indent="2"/>
    </xf>
    <xf numFmtId="166" fontId="144" fillId="59" borderId="8" xfId="0" applyNumberFormat="1" applyFont="1" applyFill="1" applyBorder="1" applyAlignment="1">
      <alignment horizontal="center" wrapText="1"/>
    </xf>
    <xf numFmtId="0" fontId="144" fillId="59" borderId="8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left" wrapText="1"/>
    </xf>
    <xf numFmtId="166" fontId="9" fillId="0" borderId="8" xfId="0" applyNumberFormat="1" applyFont="1" applyBorder="1" applyAlignment="1">
      <alignment horizontal="center" vertical="center" wrapText="1"/>
    </xf>
    <xf numFmtId="0" fontId="134" fillId="60" borderId="8" xfId="0" applyFont="1" applyFill="1" applyBorder="1" applyAlignment="1">
      <alignment horizontal="center"/>
    </xf>
    <xf numFmtId="0" fontId="146" fillId="59" borderId="49" xfId="0" applyFont="1" applyFill="1" applyBorder="1" applyAlignment="1">
      <alignment horizontal="center" vertical="center" wrapText="1"/>
    </xf>
    <xf numFmtId="0" fontId="146" fillId="59" borderId="29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57" xfId="0" applyFont="1" applyBorder="1" applyAlignment="1">
      <alignment horizontal="left" wrapText="1"/>
    </xf>
    <xf numFmtId="0" fontId="9" fillId="0" borderId="8" xfId="0" applyFont="1" applyBorder="1"/>
    <xf numFmtId="166" fontId="10" fillId="0" borderId="47" xfId="0" applyNumberFormat="1" applyFont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918" applyFont="1"/>
    <xf numFmtId="0" fontId="9" fillId="59" borderId="0" xfId="918" applyFont="1" applyFill="1" applyBorder="1"/>
    <xf numFmtId="0" fontId="134" fillId="59" borderId="0" xfId="918" applyFont="1" applyFill="1" applyBorder="1" applyAlignment="1">
      <alignment horizontal="center"/>
    </xf>
    <xf numFmtId="0" fontId="134" fillId="59" borderId="0" xfId="918" applyFont="1" applyFill="1" applyBorder="1" applyAlignment="1">
      <alignment horizontal="center" wrapText="1"/>
    </xf>
    <xf numFmtId="166" fontId="9" fillId="0" borderId="0" xfId="918" applyNumberFormat="1" applyFont="1" applyBorder="1"/>
    <xf numFmtId="166" fontId="144" fillId="0" borderId="0" xfId="918" applyNumberFormat="1" applyFont="1" applyBorder="1"/>
    <xf numFmtId="166" fontId="144" fillId="0" borderId="0" xfId="918" applyNumberFormat="1" applyFont="1" applyFill="1" applyBorder="1"/>
    <xf numFmtId="166" fontId="9" fillId="0" borderId="0" xfId="918" applyNumberFormat="1" applyFont="1" applyFill="1" applyBorder="1"/>
    <xf numFmtId="166" fontId="9" fillId="0" borderId="0" xfId="918" applyNumberFormat="1" applyFont="1" applyFill="1" applyBorder="1" applyAlignment="1">
      <alignment horizontal="right"/>
    </xf>
    <xf numFmtId="0" fontId="8" fillId="0" borderId="0" xfId="918" applyFont="1" applyBorder="1" applyAlignment="1">
      <alignment horizontal="left" indent="1"/>
    </xf>
    <xf numFmtId="3" fontId="147" fillId="0" borderId="0" xfId="920" applyNumberFormat="1" applyFont="1" applyFill="1"/>
    <xf numFmtId="2" fontId="148" fillId="0" borderId="0" xfId="920" applyNumberFormat="1" applyFont="1" applyFill="1"/>
    <xf numFmtId="0" fontId="149" fillId="0" borderId="0" xfId="917" applyFont="1" applyFill="1"/>
    <xf numFmtId="166" fontId="134" fillId="60" borderId="0" xfId="918" applyNumberFormat="1" applyFont="1" applyFill="1" applyBorder="1"/>
    <xf numFmtId="189" fontId="134" fillId="60" borderId="0" xfId="918" applyNumberFormat="1" applyFont="1" applyFill="1" applyBorder="1"/>
    <xf numFmtId="166" fontId="134" fillId="60" borderId="0" xfId="918" applyNumberFormat="1" applyFont="1" applyFill="1" applyBorder="1" applyAlignment="1">
      <alignment horizontal="right"/>
    </xf>
    <xf numFmtId="166" fontId="9" fillId="59" borderId="0" xfId="918" applyNumberFormat="1" applyFont="1" applyFill="1" applyBorder="1"/>
    <xf numFmtId="166" fontId="134" fillId="59" borderId="0" xfId="918" applyNumberFormat="1" applyFont="1" applyFill="1" applyBorder="1"/>
    <xf numFmtId="166" fontId="115" fillId="0" borderId="0" xfId="919" applyNumberFormat="1" applyFont="1" applyFill="1" applyBorder="1"/>
    <xf numFmtId="0" fontId="9" fillId="0" borderId="0" xfId="918" applyFont="1" applyFill="1" applyBorder="1"/>
    <xf numFmtId="0" fontId="9" fillId="0" borderId="0" xfId="918" applyFont="1" applyFill="1" applyBorder="1" applyAlignment="1"/>
    <xf numFmtId="0" fontId="9" fillId="0" borderId="0" xfId="918" applyFont="1" applyFill="1" applyBorder="1" applyAlignment="1">
      <alignment horizontal="center"/>
    </xf>
    <xf numFmtId="2" fontId="144" fillId="0" borderId="0" xfId="918" applyNumberFormat="1" applyFont="1" applyFill="1" applyBorder="1"/>
    <xf numFmtId="166" fontId="137" fillId="0" borderId="0" xfId="918" applyNumberFormat="1" applyFont="1" applyFill="1" applyBorder="1" applyAlignment="1">
      <alignment horizontal="right"/>
    </xf>
    <xf numFmtId="166" fontId="9" fillId="59" borderId="0" xfId="918" applyNumberFormat="1" applyFont="1" applyFill="1" applyBorder="1" applyAlignment="1">
      <alignment horizontal="right"/>
    </xf>
    <xf numFmtId="166" fontId="9" fillId="0" borderId="0" xfId="917" applyNumberFormat="1" applyFont="1" applyFill="1" applyBorder="1"/>
    <xf numFmtId="166" fontId="137" fillId="59" borderId="0" xfId="918" applyNumberFormat="1" applyFont="1" applyFill="1" applyBorder="1"/>
    <xf numFmtId="166" fontId="137" fillId="61" borderId="0" xfId="918" applyNumberFormat="1" applyFont="1" applyFill="1" applyBorder="1" applyAlignment="1">
      <alignment horizontal="right"/>
    </xf>
    <xf numFmtId="14" fontId="9" fillId="62" borderId="76" xfId="0" applyNumberFormat="1" applyFont="1" applyFill="1" applyBorder="1" applyAlignment="1" applyProtection="1">
      <alignment horizontal="center" vertical="center" wrapText="1"/>
    </xf>
    <xf numFmtId="14" fontId="9" fillId="62" borderId="77" xfId="0" applyNumberFormat="1" applyFont="1" applyFill="1" applyBorder="1" applyAlignment="1" applyProtection="1">
      <alignment horizontal="center" vertical="center" wrapText="1"/>
    </xf>
    <xf numFmtId="0" fontId="134" fillId="62" borderId="78" xfId="0" applyNumberFormat="1" applyFont="1" applyFill="1" applyBorder="1" applyAlignment="1" applyProtection="1"/>
    <xf numFmtId="3" fontId="134" fillId="62" borderId="73" xfId="0" applyNumberFormat="1" applyFont="1" applyFill="1" applyBorder="1" applyAlignment="1" applyProtection="1">
      <alignment horizontal="center"/>
    </xf>
    <xf numFmtId="3" fontId="134" fillId="62" borderId="79" xfId="0" applyNumberFormat="1" applyFont="1" applyFill="1" applyBorder="1" applyAlignment="1" applyProtection="1">
      <alignment horizontal="center"/>
    </xf>
    <xf numFmtId="3" fontId="134" fillId="62" borderId="80" xfId="0" applyNumberFormat="1" applyFont="1" applyFill="1" applyBorder="1" applyAlignment="1" applyProtection="1">
      <alignment horizontal="center"/>
    </xf>
    <xf numFmtId="3" fontId="134" fillId="62" borderId="81" xfId="0" applyNumberFormat="1" applyFont="1" applyFill="1" applyBorder="1" applyAlignment="1" applyProtection="1">
      <alignment horizontal="center"/>
    </xf>
    <xf numFmtId="189" fontId="134" fillId="62" borderId="81" xfId="0" applyNumberFormat="1" applyFont="1" applyFill="1" applyBorder="1" applyAlignment="1" applyProtection="1">
      <alignment horizontal="center"/>
    </xf>
    <xf numFmtId="189" fontId="134" fillId="62" borderId="80" xfId="0" applyNumberFormat="1" applyFont="1" applyFill="1" applyBorder="1" applyAlignment="1" applyProtection="1">
      <alignment horizontal="center"/>
    </xf>
    <xf numFmtId="0" fontId="134" fillId="62" borderId="78" xfId="0" applyNumberFormat="1" applyFont="1" applyFill="1" applyBorder="1" applyAlignment="1" applyProtection="1">
      <alignment horizontal="left"/>
    </xf>
    <xf numFmtId="3" fontId="134" fillId="62" borderId="82" xfId="0" applyNumberFormat="1" applyFont="1" applyFill="1" applyBorder="1" applyAlignment="1" applyProtection="1">
      <alignment horizontal="center"/>
    </xf>
    <xf numFmtId="3" fontId="134" fillId="62" borderId="83" xfId="0" applyNumberFormat="1" applyFont="1" applyFill="1" applyBorder="1" applyAlignment="1" applyProtection="1">
      <alignment horizontal="center"/>
    </xf>
    <xf numFmtId="3" fontId="134" fillId="62" borderId="84" xfId="0" applyNumberFormat="1" applyFont="1" applyFill="1" applyBorder="1" applyAlignment="1" applyProtection="1">
      <alignment horizontal="center"/>
    </xf>
    <xf numFmtId="3" fontId="134" fillId="62" borderId="85" xfId="0" applyNumberFormat="1" applyFont="1" applyFill="1" applyBorder="1" applyAlignment="1" applyProtection="1">
      <alignment horizontal="center"/>
    </xf>
    <xf numFmtId="189" fontId="134" fillId="62" borderId="85" xfId="0" applyNumberFormat="1" applyFont="1" applyFill="1" applyBorder="1" applyAlignment="1" applyProtection="1">
      <alignment horizontal="center"/>
    </xf>
    <xf numFmtId="189" fontId="134" fillId="62" borderId="84" xfId="0" applyNumberFormat="1" applyFont="1" applyFill="1" applyBorder="1" applyAlignment="1" applyProtection="1">
      <alignment horizontal="center"/>
    </xf>
    <xf numFmtId="0" fontId="9" fillId="0" borderId="78" xfId="0" applyNumberFormat="1" applyFont="1" applyFill="1" applyBorder="1" applyAlignment="1" applyProtection="1">
      <alignment horizontal="left"/>
    </xf>
    <xf numFmtId="3" fontId="9" fillId="0" borderId="82" xfId="0" applyNumberFormat="1" applyFont="1" applyFill="1" applyBorder="1" applyAlignment="1" applyProtection="1">
      <alignment horizontal="center"/>
    </xf>
    <xf numFmtId="3" fontId="9" fillId="0" borderId="83" xfId="0" applyNumberFormat="1" applyFont="1" applyFill="1" applyBorder="1" applyAlignment="1" applyProtection="1">
      <alignment horizontal="center"/>
    </xf>
    <xf numFmtId="3" fontId="9" fillId="0" borderId="84" xfId="0" applyNumberFormat="1" applyFont="1" applyFill="1" applyBorder="1" applyAlignment="1" applyProtection="1">
      <alignment horizontal="center"/>
    </xf>
    <xf numFmtId="3" fontId="9" fillId="0" borderId="85" xfId="0" applyNumberFormat="1" applyFont="1" applyFill="1" applyBorder="1" applyAlignment="1" applyProtection="1">
      <alignment horizontal="center"/>
    </xf>
    <xf numFmtId="189" fontId="9" fillId="0" borderId="85" xfId="0" applyNumberFormat="1" applyFont="1" applyFill="1" applyBorder="1" applyAlignment="1" applyProtection="1">
      <alignment horizontal="center"/>
    </xf>
    <xf numFmtId="189" fontId="9" fillId="0" borderId="84" xfId="0" applyNumberFormat="1" applyFont="1" applyFill="1" applyBorder="1" applyAlignment="1" applyProtection="1">
      <alignment horizontal="center"/>
    </xf>
    <xf numFmtId="0" fontId="9" fillId="0" borderId="78" xfId="0" applyNumberFormat="1" applyFont="1" applyFill="1" applyBorder="1" applyAlignment="1" applyProtection="1"/>
    <xf numFmtId="189" fontId="9" fillId="0" borderId="82" xfId="0" applyNumberFormat="1" applyFont="1" applyFill="1" applyBorder="1" applyAlignment="1" applyProtection="1">
      <alignment horizontal="center"/>
    </xf>
    <xf numFmtId="189" fontId="9" fillId="0" borderId="83" xfId="0" applyNumberFormat="1" applyFont="1" applyFill="1" applyBorder="1" applyAlignment="1" applyProtection="1">
      <alignment horizontal="center"/>
    </xf>
    <xf numFmtId="207" fontId="9" fillId="0" borderId="85" xfId="0" applyNumberFormat="1" applyFont="1" applyFill="1" applyBorder="1" applyAlignment="1" applyProtection="1">
      <alignment horizontal="center"/>
    </xf>
    <xf numFmtId="207" fontId="9" fillId="0" borderId="82" xfId="0" applyNumberFormat="1" applyFont="1" applyFill="1" applyBorder="1" applyAlignment="1" applyProtection="1">
      <alignment horizontal="center"/>
    </xf>
    <xf numFmtId="4" fontId="155" fillId="0" borderId="84" xfId="0" applyNumberFormat="1" applyFont="1" applyFill="1" applyBorder="1" applyAlignment="1" applyProtection="1">
      <alignment horizontal="center"/>
    </xf>
    <xf numFmtId="3" fontId="156" fillId="62" borderId="85" xfId="0" applyNumberFormat="1" applyFont="1" applyFill="1" applyBorder="1" applyAlignment="1" applyProtection="1">
      <alignment horizontal="center"/>
    </xf>
    <xf numFmtId="3" fontId="156" fillId="62" borderId="84" xfId="0" applyNumberFormat="1" applyFont="1" applyFill="1" applyBorder="1" applyAlignment="1" applyProtection="1">
      <alignment horizontal="center"/>
    </xf>
    <xf numFmtId="3" fontId="155" fillId="0" borderId="85" xfId="0" applyNumberFormat="1" applyFont="1" applyFill="1" applyBorder="1" applyAlignment="1" applyProtection="1">
      <alignment horizontal="center"/>
    </xf>
    <xf numFmtId="3" fontId="155" fillId="0" borderId="84" xfId="0" applyNumberFormat="1" applyFont="1" applyFill="1" applyBorder="1" applyAlignment="1" applyProtection="1">
      <alignment horizontal="center"/>
    </xf>
    <xf numFmtId="189" fontId="134" fillId="62" borderId="82" xfId="0" applyNumberFormat="1" applyFont="1" applyFill="1" applyBorder="1" applyAlignment="1" applyProtection="1">
      <alignment horizontal="center"/>
    </xf>
    <xf numFmtId="189" fontId="134" fillId="62" borderId="83" xfId="0" applyNumberFormat="1" applyFont="1" applyFill="1" applyBorder="1" applyAlignment="1" applyProtection="1">
      <alignment horizontal="center"/>
    </xf>
    <xf numFmtId="207" fontId="156" fillId="62" borderId="84" xfId="0" applyNumberFormat="1" applyFont="1" applyFill="1" applyBorder="1" applyAlignment="1" applyProtection="1">
      <alignment horizontal="center"/>
    </xf>
    <xf numFmtId="208" fontId="157" fillId="62" borderId="85" xfId="0" applyNumberFormat="1" applyFont="1" applyFill="1" applyBorder="1" applyAlignment="1" applyProtection="1">
      <alignment horizontal="center"/>
    </xf>
    <xf numFmtId="4" fontId="157" fillId="62" borderId="84" xfId="0" applyNumberFormat="1" applyFont="1" applyFill="1" applyBorder="1" applyAlignment="1" applyProtection="1">
      <alignment horizontal="center"/>
    </xf>
    <xf numFmtId="2" fontId="134" fillId="62" borderId="82" xfId="0" applyNumberFormat="1" applyFont="1" applyFill="1" applyBorder="1" applyAlignment="1" applyProtection="1">
      <alignment horizontal="center"/>
    </xf>
    <xf numFmtId="2" fontId="134" fillId="62" borderId="83" xfId="0" applyNumberFormat="1" applyFont="1" applyFill="1" applyBorder="1" applyAlignment="1" applyProtection="1">
      <alignment horizontal="center"/>
    </xf>
    <xf numFmtId="207" fontId="134" fillId="62" borderId="85" xfId="0" applyNumberFormat="1" applyFont="1" applyFill="1" applyBorder="1" applyAlignment="1" applyProtection="1">
      <alignment horizontal="center"/>
    </xf>
    <xf numFmtId="207" fontId="156" fillId="62" borderId="82" xfId="0" applyNumberFormat="1" applyFont="1" applyFill="1" applyBorder="1" applyAlignment="1" applyProtection="1">
      <alignment horizontal="center"/>
    </xf>
    <xf numFmtId="2" fontId="9" fillId="0" borderId="82" xfId="0" applyNumberFormat="1" applyFont="1" applyFill="1" applyBorder="1" applyAlignment="1" applyProtection="1">
      <alignment horizontal="center"/>
    </xf>
    <xf numFmtId="2" fontId="9" fillId="0" borderId="83" xfId="0" applyNumberFormat="1" applyFont="1" applyFill="1" applyBorder="1" applyAlignment="1" applyProtection="1">
      <alignment horizontal="center"/>
    </xf>
    <xf numFmtId="207" fontId="155" fillId="0" borderId="82" xfId="0" applyNumberFormat="1" applyFont="1" applyFill="1" applyBorder="1" applyAlignment="1" applyProtection="1">
      <alignment horizontal="center"/>
    </xf>
    <xf numFmtId="208" fontId="158" fillId="0" borderId="85" xfId="0" applyNumberFormat="1" applyFont="1" applyFill="1" applyBorder="1" applyAlignment="1" applyProtection="1">
      <alignment horizontal="center"/>
    </xf>
    <xf numFmtId="4" fontId="158" fillId="0" borderId="84" xfId="0" applyNumberFormat="1" applyFont="1" applyFill="1" applyBorder="1" applyAlignment="1" applyProtection="1">
      <alignment horizontal="center"/>
    </xf>
    <xf numFmtId="0" fontId="134" fillId="62" borderId="78" xfId="0" applyNumberFormat="1" applyFont="1" applyFill="1" applyBorder="1" applyAlignment="1" applyProtection="1">
      <alignment horizontal="left" wrapText="1"/>
    </xf>
    <xf numFmtId="0" fontId="9" fillId="0" borderId="69" xfId="0" applyNumberFormat="1" applyFont="1" applyFill="1" applyBorder="1" applyAlignment="1" applyProtection="1"/>
    <xf numFmtId="2" fontId="9" fillId="0" borderId="74" xfId="0" applyNumberFormat="1" applyFont="1" applyFill="1" applyBorder="1" applyAlignment="1" applyProtection="1">
      <alignment horizontal="center"/>
    </xf>
    <xf numFmtId="2" fontId="9" fillId="0" borderId="86" xfId="0" applyNumberFormat="1" applyFont="1" applyFill="1" applyBorder="1" applyAlignment="1" applyProtection="1">
      <alignment horizontal="center"/>
    </xf>
    <xf numFmtId="207" fontId="9" fillId="0" borderId="87" xfId="0" applyNumberFormat="1" applyFont="1" applyFill="1" applyBorder="1" applyAlignment="1" applyProtection="1">
      <alignment horizontal="center"/>
    </xf>
    <xf numFmtId="207" fontId="155" fillId="0" borderId="77" xfId="0" applyNumberFormat="1" applyFont="1" applyFill="1" applyBorder="1" applyAlignment="1" applyProtection="1">
      <alignment horizontal="center"/>
    </xf>
    <xf numFmtId="208" fontId="158" fillId="0" borderId="87" xfId="0" applyNumberFormat="1" applyFont="1" applyFill="1" applyBorder="1" applyAlignment="1" applyProtection="1">
      <alignment horizontal="center"/>
    </xf>
    <xf numFmtId="4" fontId="158" fillId="0" borderId="77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166" fontId="9" fillId="0" borderId="0" xfId="0" applyNumberFormat="1" applyFont="1" applyFill="1" applyBorder="1" applyAlignment="1" applyProtection="1">
      <alignment horizontal="center"/>
    </xf>
    <xf numFmtId="0" fontId="161" fillId="0" borderId="0" xfId="925" applyFont="1"/>
    <xf numFmtId="0" fontId="161" fillId="67" borderId="0" xfId="925" applyFont="1" applyFill="1"/>
    <xf numFmtId="0" fontId="161" fillId="67" borderId="0" xfId="925" applyFont="1" applyFill="1" applyBorder="1"/>
    <xf numFmtId="0" fontId="162" fillId="0" borderId="0" xfId="925" applyFont="1"/>
    <xf numFmtId="0" fontId="11" fillId="0" borderId="0" xfId="925" applyFont="1"/>
    <xf numFmtId="0" fontId="161" fillId="0" borderId="0" xfId="925" applyFont="1" applyFill="1"/>
    <xf numFmtId="0" fontId="161" fillId="0" borderId="0" xfId="925" applyFont="1" applyFill="1" applyBorder="1"/>
    <xf numFmtId="0" fontId="163" fillId="0" borderId="0" xfId="925" applyFont="1" applyFill="1" applyBorder="1" applyAlignment="1">
      <alignment wrapText="1"/>
    </xf>
    <xf numFmtId="0" fontId="134" fillId="0" borderId="0" xfId="925" applyFont="1" applyFill="1" applyBorder="1" applyAlignment="1">
      <alignment horizontal="center" vertical="center" wrapText="1"/>
    </xf>
    <xf numFmtId="0" fontId="161" fillId="0" borderId="0" xfId="925" applyFont="1" applyBorder="1"/>
    <xf numFmtId="0" fontId="134" fillId="67" borderId="0" xfId="925" applyFont="1" applyFill="1" applyBorder="1" applyAlignment="1">
      <alignment horizontal="center" vertical="center" wrapText="1"/>
    </xf>
    <xf numFmtId="166" fontId="144" fillId="67" borderId="0" xfId="925" applyNumberFormat="1" applyFont="1" applyFill="1" applyBorder="1" applyAlignment="1">
      <alignment horizontal="center" vertical="center"/>
    </xf>
    <xf numFmtId="166" fontId="9" fillId="67" borderId="0" xfId="925" applyNumberFormat="1" applyFont="1" applyFill="1" applyBorder="1" applyAlignment="1">
      <alignment horizontal="center" vertical="center" wrapText="1"/>
    </xf>
    <xf numFmtId="166" fontId="9" fillId="67" borderId="91" xfId="925" applyNumberFormat="1" applyFont="1" applyFill="1" applyBorder="1" applyAlignment="1">
      <alignment horizontal="center" vertical="center"/>
    </xf>
    <xf numFmtId="166" fontId="9" fillId="67" borderId="92" xfId="925" applyNumberFormat="1" applyFont="1" applyFill="1" applyBorder="1" applyAlignment="1">
      <alignment horizontal="center" vertical="center"/>
    </xf>
    <xf numFmtId="166" fontId="9" fillId="67" borderId="0" xfId="925" applyNumberFormat="1" applyFont="1" applyFill="1" applyBorder="1" applyAlignment="1">
      <alignment horizontal="center" vertical="center"/>
    </xf>
    <xf numFmtId="4" fontId="164" fillId="67" borderId="0" xfId="925" applyNumberFormat="1" applyFont="1" applyFill="1" applyBorder="1" applyAlignment="1">
      <alignment horizontal="right" wrapText="1"/>
    </xf>
    <xf numFmtId="166" fontId="144" fillId="67" borderId="94" xfId="925" applyNumberFormat="1" applyFont="1" applyFill="1" applyBorder="1" applyAlignment="1">
      <alignment horizontal="center" vertical="center"/>
    </xf>
    <xf numFmtId="4" fontId="116" fillId="67" borderId="0" xfId="925" applyNumberFormat="1" applyFont="1" applyFill="1" applyBorder="1" applyAlignment="1">
      <alignment horizontal="right" wrapText="1"/>
    </xf>
    <xf numFmtId="4" fontId="165" fillId="67" borderId="0" xfId="925" applyNumberFormat="1" applyFont="1" applyFill="1" applyBorder="1" applyAlignment="1">
      <alignment horizontal="right" wrapText="1"/>
    </xf>
    <xf numFmtId="166" fontId="134" fillId="67" borderId="0" xfId="925" applyNumberFormat="1" applyFont="1" applyFill="1" applyBorder="1" applyAlignment="1">
      <alignment horizontal="center" vertical="center" wrapText="1"/>
    </xf>
    <xf numFmtId="166" fontId="144" fillId="68" borderId="0" xfId="925" applyNumberFormat="1" applyFont="1" applyFill="1" applyBorder="1" applyAlignment="1">
      <alignment horizontal="center" vertical="center"/>
    </xf>
    <xf numFmtId="166" fontId="144" fillId="68" borderId="94" xfId="925" applyNumberFormat="1" applyFont="1" applyFill="1" applyBorder="1" applyAlignment="1">
      <alignment horizontal="center" vertical="center"/>
    </xf>
    <xf numFmtId="166" fontId="134" fillId="68" borderId="93" xfId="925" applyNumberFormat="1" applyFont="1" applyFill="1" applyBorder="1" applyAlignment="1">
      <alignment horizontal="center" vertical="center" wrapText="1"/>
    </xf>
    <xf numFmtId="166" fontId="134" fillId="68" borderId="94" xfId="925" applyNumberFormat="1" applyFont="1" applyFill="1" applyBorder="1" applyAlignment="1">
      <alignment horizontal="center" vertical="center" wrapText="1"/>
    </xf>
    <xf numFmtId="166" fontId="134" fillId="67" borderId="0" xfId="925" applyNumberFormat="1" applyFont="1" applyFill="1" applyBorder="1" applyAlignment="1">
      <alignment horizontal="center" vertical="center"/>
    </xf>
    <xf numFmtId="166" fontId="134" fillId="67" borderId="93" xfId="925" applyNumberFormat="1" applyFont="1" applyFill="1" applyBorder="1" applyAlignment="1">
      <alignment horizontal="center" vertical="center"/>
    </xf>
    <xf numFmtId="166" fontId="134" fillId="67" borderId="94" xfId="925" applyNumberFormat="1" applyFont="1" applyFill="1" applyBorder="1" applyAlignment="1">
      <alignment horizontal="center" vertical="center"/>
    </xf>
    <xf numFmtId="166" fontId="134" fillId="68" borderId="93" xfId="925" applyNumberFormat="1" applyFont="1" applyFill="1" applyBorder="1" applyAlignment="1">
      <alignment horizontal="center" vertical="center"/>
    </xf>
    <xf numFmtId="166" fontId="134" fillId="68" borderId="94" xfId="925" applyNumberFormat="1" applyFont="1" applyFill="1" applyBorder="1" applyAlignment="1">
      <alignment horizontal="center" vertical="center"/>
    </xf>
    <xf numFmtId="166" fontId="9" fillId="67" borderId="93" xfId="925" applyNumberFormat="1" applyFont="1" applyFill="1" applyBorder="1" applyAlignment="1">
      <alignment horizontal="center" vertical="center"/>
    </xf>
    <xf numFmtId="166" fontId="9" fillId="67" borderId="94" xfId="925" applyNumberFormat="1" applyFont="1" applyFill="1" applyBorder="1" applyAlignment="1">
      <alignment horizontal="center" vertical="center"/>
    </xf>
    <xf numFmtId="166" fontId="158" fillId="67" borderId="93" xfId="925" applyNumberFormat="1" applyFont="1" applyFill="1" applyBorder="1" applyAlignment="1">
      <alignment horizontal="center" vertical="center"/>
    </xf>
    <xf numFmtId="4" fontId="164" fillId="67" borderId="0" xfId="925" applyNumberFormat="1" applyFont="1" applyFill="1" applyBorder="1"/>
    <xf numFmtId="0" fontId="161" fillId="0" borderId="94" xfId="925" applyFont="1" applyBorder="1"/>
    <xf numFmtId="0" fontId="161" fillId="0" borderId="93" xfId="925" applyFont="1" applyBorder="1"/>
    <xf numFmtId="1" fontId="9" fillId="67" borderId="0" xfId="925" applyNumberFormat="1" applyFont="1" applyFill="1" applyBorder="1" applyAlignment="1">
      <alignment horizontal="center" vertical="center"/>
    </xf>
    <xf numFmtId="1" fontId="9" fillId="68" borderId="0" xfId="925" applyNumberFormat="1" applyFont="1" applyFill="1" applyBorder="1" applyAlignment="1">
      <alignment horizontal="center" vertical="center"/>
    </xf>
    <xf numFmtId="4" fontId="166" fillId="67" borderId="0" xfId="925" applyNumberFormat="1" applyFont="1" applyFill="1" applyBorder="1"/>
    <xf numFmtId="4" fontId="15" fillId="67" borderId="0" xfId="925" applyNumberFormat="1" applyFont="1" applyFill="1" applyBorder="1"/>
    <xf numFmtId="4" fontId="167" fillId="67" borderId="0" xfId="925" applyNumberFormat="1" applyFont="1" applyFill="1" applyBorder="1"/>
    <xf numFmtId="1" fontId="9" fillId="68" borderId="95" xfId="925" applyNumberFormat="1" applyFont="1" applyFill="1" applyBorder="1" applyAlignment="1">
      <alignment horizontal="center" vertical="center"/>
    </xf>
    <xf numFmtId="0" fontId="144" fillId="67" borderId="0" xfId="925" applyFont="1" applyFill="1" applyBorder="1" applyAlignment="1">
      <alignment vertical="center" wrapText="1"/>
    </xf>
    <xf numFmtId="166" fontId="144" fillId="59" borderId="92" xfId="925" applyNumberFormat="1" applyFont="1" applyFill="1" applyBorder="1" applyAlignment="1"/>
    <xf numFmtId="166" fontId="144" fillId="59" borderId="67" xfId="925" applyNumberFormat="1" applyFont="1" applyFill="1" applyBorder="1" applyAlignment="1"/>
    <xf numFmtId="0" fontId="168" fillId="0" borderId="0" xfId="925" applyFont="1"/>
    <xf numFmtId="0" fontId="134" fillId="59" borderId="98" xfId="925" applyFont="1" applyFill="1" applyBorder="1" applyAlignment="1">
      <alignment horizontal="center" vertical="center"/>
    </xf>
    <xf numFmtId="0" fontId="134" fillId="59" borderId="99" xfId="925" applyFont="1" applyFill="1" applyBorder="1" applyAlignment="1">
      <alignment horizontal="center" vertical="center"/>
    </xf>
    <xf numFmtId="1" fontId="134" fillId="0" borderId="0" xfId="925" applyNumberFormat="1" applyFont="1" applyFill="1" applyBorder="1" applyAlignment="1">
      <alignment horizontal="center" vertical="center"/>
    </xf>
    <xf numFmtId="1" fontId="134" fillId="67" borderId="0" xfId="925" applyNumberFormat="1" applyFont="1" applyFill="1" applyBorder="1" applyAlignment="1">
      <alignment horizontal="center" vertical="center"/>
    </xf>
    <xf numFmtId="0" fontId="169" fillId="67" borderId="0" xfId="925" applyFont="1" applyFill="1" applyBorder="1" applyAlignment="1"/>
    <xf numFmtId="2" fontId="9" fillId="59" borderId="77" xfId="918" applyNumberFormat="1" applyFont="1" applyFill="1" applyBorder="1"/>
    <xf numFmtId="166" fontId="9" fillId="0" borderId="84" xfId="945" applyNumberFormat="1" applyFont="1" applyFill="1" applyBorder="1" applyAlignment="1">
      <alignment horizontal="center"/>
    </xf>
    <xf numFmtId="166" fontId="134" fillId="67" borderId="84" xfId="945" applyNumberFormat="1" applyFont="1" applyFill="1" applyBorder="1" applyAlignment="1">
      <alignment horizontal="center" vertical="center"/>
    </xf>
    <xf numFmtId="0" fontId="134" fillId="0" borderId="63" xfId="945" applyFont="1" applyFill="1" applyBorder="1" applyAlignment="1">
      <alignment horizontal="left" vertical="center" wrapText="1" indent="1"/>
    </xf>
    <xf numFmtId="166" fontId="144" fillId="68" borderId="84" xfId="945" applyNumberFormat="1" applyFont="1" applyFill="1" applyBorder="1" applyAlignment="1">
      <alignment horizontal="center" vertical="center"/>
    </xf>
    <xf numFmtId="166" fontId="134" fillId="68" borderId="84" xfId="945" applyNumberFormat="1" applyFont="1" applyFill="1" applyBorder="1" applyAlignment="1">
      <alignment horizontal="center" vertical="center"/>
    </xf>
    <xf numFmtId="0" fontId="9" fillId="0" borderId="63" xfId="945" applyFont="1" applyFill="1" applyBorder="1" applyAlignment="1">
      <alignment horizontal="left" vertical="center" wrapText="1" indent="2"/>
    </xf>
    <xf numFmtId="166" fontId="9" fillId="67" borderId="84" xfId="945" applyNumberFormat="1" applyFont="1" applyFill="1" applyBorder="1" applyAlignment="1">
      <alignment horizontal="center" vertical="center"/>
    </xf>
    <xf numFmtId="0" fontId="9" fillId="0" borderId="63" xfId="945" applyFont="1" applyFill="1" applyBorder="1" applyAlignment="1">
      <alignment horizontal="left" vertical="center" wrapText="1" indent="1"/>
    </xf>
    <xf numFmtId="0" fontId="134" fillId="68" borderId="63" xfId="945" applyFont="1" applyFill="1" applyBorder="1" applyAlignment="1">
      <alignment horizontal="left" vertical="center" wrapText="1" indent="1"/>
    </xf>
    <xf numFmtId="0" fontId="134" fillId="59" borderId="101" xfId="945" applyFont="1" applyFill="1" applyBorder="1" applyAlignment="1">
      <alignment horizontal="center" vertical="center"/>
    </xf>
    <xf numFmtId="166" fontId="9" fillId="67" borderId="77" xfId="925" applyNumberFormat="1" applyFont="1" applyFill="1" applyBorder="1" applyAlignment="1">
      <alignment horizontal="center" vertical="center"/>
    </xf>
    <xf numFmtId="0" fontId="9" fillId="0" borderId="72" xfId="925" applyFont="1" applyFill="1" applyBorder="1" applyAlignment="1">
      <alignment horizontal="left" vertical="center" wrapText="1" indent="1"/>
    </xf>
    <xf numFmtId="166" fontId="134" fillId="67" borderId="84" xfId="925" applyNumberFormat="1" applyFont="1" applyFill="1" applyBorder="1" applyAlignment="1">
      <alignment horizontal="center" vertical="center"/>
    </xf>
    <xf numFmtId="0" fontId="134" fillId="0" borderId="63" xfId="925" applyFont="1" applyFill="1" applyBorder="1" applyAlignment="1">
      <alignment horizontal="left" vertical="center" wrapText="1" indent="1"/>
    </xf>
    <xf numFmtId="166" fontId="144" fillId="68" borderId="84" xfId="925" applyNumberFormat="1" applyFont="1" applyFill="1" applyBorder="1" applyAlignment="1">
      <alignment horizontal="center" vertical="center"/>
    </xf>
    <xf numFmtId="0" fontId="9" fillId="0" borderId="63" xfId="925" applyFont="1" applyFill="1" applyBorder="1" applyAlignment="1">
      <alignment horizontal="left" vertical="center" wrapText="1" indent="3"/>
    </xf>
    <xf numFmtId="166" fontId="158" fillId="67" borderId="84" xfId="925" applyNumberFormat="1" applyFont="1" applyFill="1" applyBorder="1" applyAlignment="1">
      <alignment horizontal="center" vertical="center"/>
    </xf>
    <xf numFmtId="0" fontId="144" fillId="0" borderId="63" xfId="925" applyFont="1" applyFill="1" applyBorder="1" applyAlignment="1">
      <alignment horizontal="left" vertical="center" wrapText="1" indent="1"/>
    </xf>
    <xf numFmtId="166" fontId="134" fillId="68" borderId="84" xfId="925" applyNumberFormat="1" applyFont="1" applyFill="1" applyBorder="1" applyAlignment="1">
      <alignment horizontal="center" vertical="center"/>
    </xf>
    <xf numFmtId="0" fontId="9" fillId="0" borderId="63" xfId="925" applyFont="1" applyFill="1" applyBorder="1" applyAlignment="1">
      <alignment horizontal="left" vertical="center" wrapText="1" indent="2"/>
    </xf>
    <xf numFmtId="166" fontId="9" fillId="67" borderId="84" xfId="925" applyNumberFormat="1" applyFont="1" applyFill="1" applyBorder="1" applyAlignment="1">
      <alignment horizontal="center" vertical="center"/>
    </xf>
    <xf numFmtId="0" fontId="9" fillId="0" borderId="63" xfId="925" applyFont="1" applyFill="1" applyBorder="1" applyAlignment="1">
      <alignment horizontal="left" vertical="center" wrapText="1" indent="1"/>
    </xf>
    <xf numFmtId="166" fontId="134" fillId="68" borderId="80" xfId="925" applyNumberFormat="1" applyFont="1" applyFill="1" applyBorder="1" applyAlignment="1">
      <alignment horizontal="center" vertical="center"/>
    </xf>
    <xf numFmtId="0" fontId="134" fillId="68" borderId="63" xfId="925" applyFont="1" applyFill="1" applyBorder="1" applyAlignment="1">
      <alignment horizontal="left" vertical="center" wrapText="1" indent="1"/>
    </xf>
    <xf numFmtId="0" fontId="134" fillId="59" borderId="101" xfId="925" applyFont="1" applyFill="1" applyBorder="1" applyAlignment="1">
      <alignment horizontal="center" vertical="center"/>
    </xf>
    <xf numFmtId="1" fontId="134" fillId="0" borderId="84" xfId="925" applyNumberFormat="1" applyFont="1" applyFill="1" applyBorder="1" applyAlignment="1">
      <alignment horizontal="center" vertical="center"/>
    </xf>
    <xf numFmtId="1" fontId="134" fillId="0" borderId="63" xfId="925" applyNumberFormat="1" applyFont="1" applyFill="1" applyBorder="1" applyAlignment="1">
      <alignment horizontal="center" vertical="center"/>
    </xf>
    <xf numFmtId="0" fontId="134" fillId="59" borderId="99" xfId="945" applyFont="1" applyFill="1" applyBorder="1" applyAlignment="1">
      <alignment horizontal="center" vertical="center"/>
    </xf>
    <xf numFmtId="0" fontId="134" fillId="59" borderId="98" xfId="945" applyFont="1" applyFill="1" applyBorder="1" applyAlignment="1">
      <alignment horizontal="center" vertical="center"/>
    </xf>
    <xf numFmtId="166" fontId="144" fillId="59" borderId="67" xfId="945" applyNumberFormat="1" applyFont="1" applyFill="1" applyBorder="1" applyAlignment="1"/>
    <xf numFmtId="166" fontId="144" fillId="59" borderId="92" xfId="945" applyNumberFormat="1" applyFont="1" applyFill="1" applyBorder="1" applyAlignment="1"/>
    <xf numFmtId="1" fontId="9" fillId="68" borderId="0" xfId="945" applyNumberFormat="1" applyFont="1" applyFill="1" applyBorder="1" applyAlignment="1">
      <alignment horizontal="center" vertical="center"/>
    </xf>
    <xf numFmtId="1" fontId="9" fillId="68" borderId="95" xfId="945" applyNumberFormat="1" applyFont="1" applyFill="1" applyBorder="1" applyAlignment="1">
      <alignment horizontal="center" vertical="center"/>
    </xf>
    <xf numFmtId="166" fontId="134" fillId="68" borderId="93" xfId="945" applyNumberFormat="1" applyFont="1" applyFill="1" applyBorder="1" applyAlignment="1">
      <alignment horizontal="center" vertical="center"/>
    </xf>
    <xf numFmtId="0" fontId="9" fillId="0" borderId="0" xfId="945" applyFont="1" applyFill="1" applyBorder="1" applyAlignment="1">
      <alignment horizontal="left" vertical="center" wrapText="1" indent="1"/>
    </xf>
    <xf numFmtId="166" fontId="9" fillId="67" borderId="0" xfId="945" applyNumberFormat="1" applyFont="1" applyFill="1" applyBorder="1" applyAlignment="1">
      <alignment horizontal="center" vertical="center"/>
    </xf>
    <xf numFmtId="166" fontId="9" fillId="67" borderId="94" xfId="945" applyNumberFormat="1" applyFont="1" applyFill="1" applyBorder="1" applyAlignment="1">
      <alignment horizontal="center" vertical="center"/>
    </xf>
    <xf numFmtId="166" fontId="9" fillId="67" borderId="93" xfId="945" applyNumberFormat="1" applyFont="1" applyFill="1" applyBorder="1" applyAlignment="1">
      <alignment horizontal="center" vertical="center"/>
    </xf>
    <xf numFmtId="166" fontId="144" fillId="68" borderId="0" xfId="945" applyNumberFormat="1" applyFont="1" applyFill="1" applyBorder="1" applyAlignment="1">
      <alignment horizontal="center" vertical="center"/>
    </xf>
    <xf numFmtId="166" fontId="144" fillId="68" borderId="94" xfId="945" applyNumberFormat="1" applyFont="1" applyFill="1" applyBorder="1" applyAlignment="1">
      <alignment horizontal="center" vertical="center"/>
    </xf>
    <xf numFmtId="166" fontId="144" fillId="67" borderId="0" xfId="945" applyNumberFormat="1" applyFont="1" applyFill="1" applyBorder="1" applyAlignment="1">
      <alignment horizontal="center" vertical="center"/>
    </xf>
    <xf numFmtId="166" fontId="144" fillId="67" borderId="94" xfId="945" applyNumberFormat="1" applyFont="1" applyFill="1" applyBorder="1" applyAlignment="1">
      <alignment horizontal="center" vertical="center"/>
    </xf>
    <xf numFmtId="166" fontId="134" fillId="67" borderId="93" xfId="945" applyNumberFormat="1" applyFont="1" applyFill="1" applyBorder="1" applyAlignment="1">
      <alignment horizontal="center" vertical="center"/>
    </xf>
    <xf numFmtId="166" fontId="9" fillId="0" borderId="93" xfId="945" applyNumberFormat="1" applyFont="1" applyFill="1" applyBorder="1" applyAlignment="1">
      <alignment horizontal="center"/>
    </xf>
    <xf numFmtId="166" fontId="9" fillId="0" borderId="91" xfId="945" applyNumberFormat="1" applyFont="1" applyFill="1" applyBorder="1" applyAlignment="1">
      <alignment horizontal="center"/>
    </xf>
    <xf numFmtId="166" fontId="9" fillId="67" borderId="0" xfId="945" applyNumberFormat="1" applyFont="1" applyFill="1" applyBorder="1" applyAlignment="1">
      <alignment horizontal="center" vertical="center" wrapText="1"/>
    </xf>
    <xf numFmtId="0" fontId="9" fillId="0" borderId="72" xfId="945" applyFont="1" applyFill="1" applyBorder="1" applyAlignment="1">
      <alignment horizontal="left" vertical="center" wrapText="1" indent="2"/>
    </xf>
    <xf numFmtId="166" fontId="9" fillId="0" borderId="77" xfId="945" applyNumberFormat="1" applyFont="1" applyFill="1" applyBorder="1" applyAlignment="1">
      <alignment horizontal="center"/>
    </xf>
    <xf numFmtId="0" fontId="9" fillId="0" borderId="105" xfId="0" applyNumberFormat="1" applyFont="1" applyFill="1" applyBorder="1" applyAlignment="1" applyProtection="1"/>
    <xf numFmtId="3" fontId="134" fillId="62" borderId="106" xfId="0" applyNumberFormat="1" applyFont="1" applyFill="1" applyBorder="1" applyAlignment="1" applyProtection="1">
      <alignment horizontal="center"/>
    </xf>
    <xf numFmtId="3" fontId="134" fillId="62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center"/>
    </xf>
    <xf numFmtId="189" fontId="9" fillId="0" borderId="0" xfId="0" applyNumberFormat="1" applyFont="1" applyFill="1" applyBorder="1" applyAlignment="1" applyProtection="1">
      <alignment horizontal="center"/>
    </xf>
    <xf numFmtId="189" fontId="134" fillId="62" borderId="0" xfId="0" applyNumberFormat="1" applyFont="1" applyFill="1" applyBorder="1" applyAlignment="1" applyProtection="1">
      <alignment horizontal="center"/>
    </xf>
    <xf numFmtId="2" fontId="134" fillId="62" borderId="0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2" fontId="9" fillId="0" borderId="67" xfId="0" applyNumberFormat="1" applyFont="1" applyFill="1" applyBorder="1" applyAlignment="1" applyProtection="1">
      <alignment horizontal="center"/>
    </xf>
    <xf numFmtId="3" fontId="134" fillId="62" borderId="107" xfId="0" applyNumberFormat="1" applyFont="1" applyFill="1" applyBorder="1" applyAlignment="1" applyProtection="1">
      <alignment horizontal="center"/>
    </xf>
    <xf numFmtId="3" fontId="134" fillId="62" borderId="109" xfId="0" applyNumberFormat="1" applyFont="1" applyFill="1" applyBorder="1" applyAlignment="1" applyProtection="1">
      <alignment horizontal="center"/>
    </xf>
    <xf numFmtId="3" fontId="9" fillId="0" borderId="109" xfId="0" applyNumberFormat="1" applyFont="1" applyFill="1" applyBorder="1" applyAlignment="1" applyProtection="1">
      <alignment horizontal="center"/>
    </xf>
    <xf numFmtId="189" fontId="9" fillId="0" borderId="109" xfId="0" applyNumberFormat="1" applyFont="1" applyFill="1" applyBorder="1" applyAlignment="1" applyProtection="1">
      <alignment horizontal="center"/>
    </xf>
    <xf numFmtId="189" fontId="134" fillId="62" borderId="109" xfId="0" applyNumberFormat="1" applyFont="1" applyFill="1" applyBorder="1" applyAlignment="1" applyProtection="1">
      <alignment horizontal="center"/>
    </xf>
    <xf numFmtId="2" fontId="134" fillId="62" borderId="109" xfId="0" applyNumberFormat="1" applyFont="1" applyFill="1" applyBorder="1" applyAlignment="1" applyProtection="1">
      <alignment horizontal="center"/>
    </xf>
    <xf numFmtId="2" fontId="9" fillId="0" borderId="109" xfId="0" applyNumberFormat="1" applyFont="1" applyFill="1" applyBorder="1" applyAlignment="1" applyProtection="1">
      <alignment horizontal="center"/>
    </xf>
    <xf numFmtId="2" fontId="9" fillId="0" borderId="108" xfId="0" applyNumberFormat="1" applyFont="1" applyFill="1" applyBorder="1" applyAlignment="1" applyProtection="1">
      <alignment horizontal="center"/>
    </xf>
    <xf numFmtId="166" fontId="10" fillId="60" borderId="29" xfId="0" applyNumberFormat="1" applyFont="1" applyFill="1" applyBorder="1" applyAlignment="1">
      <alignment horizontal="center"/>
    </xf>
    <xf numFmtId="166" fontId="10" fillId="60" borderId="8" xfId="0" applyNumberFormat="1" applyFont="1" applyFill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6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5" xfId="0" applyFont="1" applyBorder="1" applyAlignment="1">
      <alignment horizontal="center"/>
    </xf>
    <xf numFmtId="0" fontId="10" fillId="0" borderId="105" xfId="0" applyFont="1" applyFill="1" applyBorder="1" applyAlignment="1">
      <alignment horizontal="center"/>
    </xf>
    <xf numFmtId="0" fontId="10" fillId="59" borderId="29" xfId="0" applyFont="1" applyFill="1" applyBorder="1" applyAlignment="1">
      <alignment horizontal="center"/>
    </xf>
    <xf numFmtId="0" fontId="10" fillId="59" borderId="7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166" fontId="9" fillId="0" borderId="69" xfId="0" applyNumberFormat="1" applyFont="1" applyFill="1" applyBorder="1" applyAlignment="1">
      <alignment horizontal="center"/>
    </xf>
    <xf numFmtId="0" fontId="9" fillId="0" borderId="0" xfId="0" applyFont="1" applyBorder="1"/>
    <xf numFmtId="1" fontId="134" fillId="68" borderId="0" xfId="925" applyNumberFormat="1" applyFont="1" applyFill="1" applyBorder="1" applyAlignment="1">
      <alignment horizontal="center" vertical="center"/>
    </xf>
    <xf numFmtId="1" fontId="134" fillId="68" borderId="94" xfId="925" applyNumberFormat="1" applyFont="1" applyFill="1" applyBorder="1" applyAlignment="1">
      <alignment horizontal="center" vertical="center"/>
    </xf>
    <xf numFmtId="0" fontId="145" fillId="59" borderId="8" xfId="0" applyFont="1" applyFill="1" applyBorder="1" applyAlignment="1">
      <alignment horizontal="center" vertical="center" wrapText="1"/>
    </xf>
    <xf numFmtId="0" fontId="2" fillId="0" borderId="0" xfId="949"/>
    <xf numFmtId="0" fontId="145" fillId="59" borderId="70" xfId="0" applyFont="1" applyFill="1" applyBorder="1" applyAlignment="1">
      <alignment horizontal="center" vertical="center" wrapText="1"/>
    </xf>
    <xf numFmtId="17" fontId="145" fillId="59" borderId="29" xfId="0" applyNumberFormat="1" applyFont="1" applyFill="1" applyBorder="1" applyAlignment="1">
      <alignment horizontal="center" vertical="center" wrapText="1"/>
    </xf>
    <xf numFmtId="17" fontId="145" fillId="59" borderId="8" xfId="0" applyNumberFormat="1" applyFont="1" applyFill="1" applyBorder="1" applyAlignment="1">
      <alignment horizontal="center" vertical="center" wrapText="1"/>
    </xf>
    <xf numFmtId="0" fontId="9" fillId="59" borderId="112" xfId="918" applyFont="1" applyFill="1" applyBorder="1"/>
    <xf numFmtId="0" fontId="134" fillId="59" borderId="84" xfId="918" applyFont="1" applyFill="1" applyBorder="1" applyAlignment="1">
      <alignment horizontal="center" wrapText="1"/>
    </xf>
    <xf numFmtId="0" fontId="9" fillId="0" borderId="0" xfId="949" applyNumberFormat="1" applyFont="1" applyFill="1" applyBorder="1" applyAlignment="1" applyProtection="1"/>
    <xf numFmtId="0" fontId="134" fillId="0" borderId="0" xfId="918" applyFont="1" applyBorder="1" applyAlignment="1">
      <alignment horizontal="center" wrapText="1"/>
    </xf>
    <xf numFmtId="0" fontId="134" fillId="60" borderId="112" xfId="918" applyFont="1" applyFill="1" applyBorder="1"/>
    <xf numFmtId="166" fontId="134" fillId="60" borderId="84" xfId="918" applyNumberFormat="1" applyFont="1" applyFill="1" applyBorder="1"/>
    <xf numFmtId="0" fontId="9" fillId="59" borderId="112" xfId="918" applyFont="1" applyFill="1" applyBorder="1" applyAlignment="1">
      <alignment horizontal="left" indent="1"/>
    </xf>
    <xf numFmtId="166" fontId="9" fillId="59" borderId="84" xfId="918" applyNumberFormat="1" applyFont="1" applyFill="1" applyBorder="1"/>
    <xf numFmtId="166" fontId="134" fillId="59" borderId="84" xfId="918" applyNumberFormat="1" applyFont="1" applyFill="1" applyBorder="1"/>
    <xf numFmtId="0" fontId="144" fillId="0" borderId="112" xfId="918" applyFont="1" applyFill="1" applyBorder="1" applyAlignment="1">
      <alignment horizontal="left" indent="1"/>
    </xf>
    <xf numFmtId="166" fontId="144" fillId="0" borderId="84" xfId="918" applyNumberFormat="1" applyFont="1" applyFill="1" applyBorder="1"/>
    <xf numFmtId="166" fontId="115" fillId="0" borderId="84" xfId="919" applyNumberFormat="1" applyFont="1" applyFill="1" applyBorder="1"/>
    <xf numFmtId="166" fontId="9" fillId="0" borderId="84" xfId="918" applyNumberFormat="1" applyFont="1" applyFill="1" applyBorder="1"/>
    <xf numFmtId="0" fontId="134" fillId="60" borderId="112" xfId="918" applyFont="1" applyFill="1" applyBorder="1" applyAlignment="1">
      <alignment wrapText="1"/>
    </xf>
    <xf numFmtId="189" fontId="134" fillId="60" borderId="84" xfId="918" applyNumberFormat="1" applyFont="1" applyFill="1" applyBorder="1"/>
    <xf numFmtId="0" fontId="9" fillId="0" borderId="111" xfId="918" applyFont="1" applyBorder="1"/>
    <xf numFmtId="0" fontId="9" fillId="0" borderId="106" xfId="918" applyFont="1" applyBorder="1"/>
    <xf numFmtId="0" fontId="9" fillId="0" borderId="106" xfId="918" applyFont="1" applyFill="1" applyBorder="1"/>
    <xf numFmtId="0" fontId="9" fillId="0" borderId="113" xfId="918" applyFont="1" applyFill="1" applyBorder="1"/>
    <xf numFmtId="0" fontId="9" fillId="59" borderId="112" xfId="918" applyFont="1" applyFill="1" applyBorder="1" applyAlignment="1">
      <alignment wrapText="1"/>
    </xf>
    <xf numFmtId="0" fontId="9" fillId="59" borderId="72" xfId="918" applyFont="1" applyFill="1" applyBorder="1"/>
    <xf numFmtId="166" fontId="9" fillId="59" borderId="67" xfId="918" applyNumberFormat="1" applyFont="1" applyFill="1" applyBorder="1"/>
    <xf numFmtId="166" fontId="9" fillId="59" borderId="77" xfId="918" applyNumberFormat="1" applyFont="1" applyFill="1" applyBorder="1"/>
    <xf numFmtId="0" fontId="9" fillId="0" borderId="112" xfId="918" applyFont="1" applyFill="1" applyBorder="1" applyAlignment="1">
      <alignment horizontal="left" indent="1"/>
    </xf>
    <xf numFmtId="0" fontId="9" fillId="0" borderId="84" xfId="918" applyFont="1" applyFill="1" applyBorder="1"/>
    <xf numFmtId="0" fontId="9" fillId="0" borderId="112" xfId="918" applyFont="1" applyBorder="1"/>
    <xf numFmtId="166" fontId="9" fillId="0" borderId="84" xfId="917" applyNumberFormat="1" applyFont="1" applyFill="1" applyBorder="1"/>
    <xf numFmtId="0" fontId="9" fillId="0" borderId="112" xfId="918" applyFont="1" applyFill="1" applyBorder="1" applyAlignment="1">
      <alignment wrapText="1"/>
    </xf>
    <xf numFmtId="17" fontId="9" fillId="0" borderId="106" xfId="918" applyNumberFormat="1" applyFont="1" applyBorder="1" applyAlignment="1"/>
    <xf numFmtId="166" fontId="134" fillId="60" borderId="84" xfId="918" applyNumberFormat="1" applyFont="1" applyFill="1" applyBorder="1" applyAlignment="1">
      <alignment horizontal="right"/>
    </xf>
    <xf numFmtId="0" fontId="144" fillId="0" borderId="112" xfId="918" applyFont="1" applyFill="1" applyBorder="1" applyAlignment="1">
      <alignment horizontal="left" wrapText="1" indent="1"/>
    </xf>
    <xf numFmtId="0" fontId="9" fillId="59" borderId="72" xfId="918" applyFont="1" applyFill="1" applyBorder="1" applyAlignment="1">
      <alignment wrapText="1"/>
    </xf>
    <xf numFmtId="2" fontId="9" fillId="59" borderId="67" xfId="918" applyNumberFormat="1" applyFont="1" applyFill="1" applyBorder="1"/>
    <xf numFmtId="0" fontId="9" fillId="0" borderId="112" xfId="918" applyFont="1" applyFill="1" applyBorder="1"/>
    <xf numFmtId="0" fontId="9" fillId="0" borderId="106" xfId="918" applyFont="1" applyFill="1" applyBorder="1" applyAlignment="1">
      <alignment horizontal="center"/>
    </xf>
    <xf numFmtId="0" fontId="9" fillId="0" borderId="84" xfId="918" applyFont="1" applyFill="1" applyBorder="1" applyAlignment="1">
      <alignment horizontal="center"/>
    </xf>
    <xf numFmtId="0" fontId="9" fillId="0" borderId="72" xfId="918" applyFont="1" applyFill="1" applyBorder="1" applyAlignment="1">
      <alignment horizontal="left" indent="1"/>
    </xf>
    <xf numFmtId="166" fontId="9" fillId="0" borderId="67" xfId="918" applyNumberFormat="1" applyFont="1" applyFill="1" applyBorder="1"/>
    <xf numFmtId="166" fontId="9" fillId="0" borderId="84" xfId="918" applyNumberFormat="1" applyFont="1" applyFill="1" applyBorder="1" applyAlignment="1">
      <alignment horizontal="right"/>
    </xf>
    <xf numFmtId="0" fontId="9" fillId="0" borderId="72" xfId="918" applyFont="1" applyBorder="1" applyAlignment="1">
      <alignment horizontal="left" indent="1"/>
    </xf>
    <xf numFmtId="166" fontId="9" fillId="0" borderId="67" xfId="918" applyNumberFormat="1" applyFont="1" applyBorder="1"/>
    <xf numFmtId="0" fontId="9" fillId="0" borderId="112" xfId="918" applyFont="1" applyBorder="1" applyAlignment="1">
      <alignment wrapText="1"/>
    </xf>
    <xf numFmtId="0" fontId="144" fillId="0" borderId="112" xfId="918" applyFont="1" applyBorder="1" applyAlignment="1">
      <alignment horizontal="left" indent="1"/>
    </xf>
    <xf numFmtId="166" fontId="9" fillId="59" borderId="84" xfId="918" applyNumberFormat="1" applyFont="1" applyFill="1" applyBorder="1" applyAlignment="1">
      <alignment horizontal="right"/>
    </xf>
    <xf numFmtId="0" fontId="144" fillId="0" borderId="72" xfId="918" applyFont="1" applyFill="1" applyBorder="1" applyAlignment="1">
      <alignment horizontal="left" indent="1"/>
    </xf>
    <xf numFmtId="166" fontId="144" fillId="0" borderId="67" xfId="918" applyNumberFormat="1" applyFont="1" applyFill="1" applyBorder="1"/>
    <xf numFmtId="166" fontId="144" fillId="0" borderId="77" xfId="918" applyNumberFormat="1" applyFont="1" applyFill="1" applyBorder="1"/>
    <xf numFmtId="189" fontId="144" fillId="0" borderId="67" xfId="918" applyNumberFormat="1" applyFont="1" applyFill="1" applyBorder="1"/>
    <xf numFmtId="166" fontId="9" fillId="0" borderId="67" xfId="918" applyNumberFormat="1" applyFont="1" applyFill="1" applyBorder="1" applyAlignment="1">
      <alignment horizontal="right"/>
    </xf>
    <xf numFmtId="166" fontId="9" fillId="0" borderId="77" xfId="918" applyNumberFormat="1" applyFont="1" applyFill="1" applyBorder="1" applyAlignment="1">
      <alignment horizontal="right"/>
    </xf>
    <xf numFmtId="0" fontId="9" fillId="0" borderId="0" xfId="918" applyFont="1" applyFill="1"/>
    <xf numFmtId="209" fontId="134" fillId="62" borderId="64" xfId="949" applyNumberFormat="1" applyFont="1" applyFill="1" applyBorder="1" applyAlignment="1" applyProtection="1">
      <alignment horizontal="centerContinuous"/>
    </xf>
    <xf numFmtId="0" fontId="154" fillId="0" borderId="0" xfId="949" applyFont="1"/>
    <xf numFmtId="209" fontId="134" fillId="62" borderId="65" xfId="949" applyNumberFormat="1" applyFont="1" applyFill="1" applyBorder="1" applyAlignment="1" applyProtection="1"/>
    <xf numFmtId="0" fontId="134" fillId="62" borderId="88" xfId="949" applyNumberFormat="1" applyFont="1" applyFill="1" applyBorder="1" applyAlignment="1" applyProtection="1">
      <alignment horizontal="center" vertical="center" wrapText="1"/>
    </xf>
    <xf numFmtId="0" fontId="134" fillId="62" borderId="60" xfId="949" applyNumberFormat="1" applyFont="1" applyFill="1" applyBorder="1" applyAlignment="1" applyProtection="1">
      <alignment horizontal="center" vertical="center" wrapText="1"/>
    </xf>
    <xf numFmtId="0" fontId="134" fillId="62" borderId="61" xfId="949" applyNumberFormat="1" applyFont="1" applyFill="1" applyBorder="1" applyAlignment="1" applyProtection="1">
      <alignment horizontal="center" vertical="center" wrapText="1"/>
    </xf>
    <xf numFmtId="209" fontId="9" fillId="63" borderId="65" xfId="949" applyNumberFormat="1" applyFont="1" applyFill="1" applyBorder="1" applyAlignment="1" applyProtection="1">
      <alignment horizontal="left"/>
    </xf>
    <xf numFmtId="210" fontId="9" fillId="63" borderId="0" xfId="949" applyNumberFormat="1" applyFont="1" applyFill="1" applyBorder="1" applyAlignment="1" applyProtection="1">
      <alignment horizontal="right"/>
    </xf>
    <xf numFmtId="210" fontId="150" fillId="63" borderId="0" xfId="949" applyNumberFormat="1" applyFont="1" applyFill="1" applyBorder="1" applyAlignment="1" applyProtection="1">
      <alignment horizontal="right"/>
    </xf>
    <xf numFmtId="210" fontId="150" fillId="63" borderId="59" xfId="949" applyNumberFormat="1" applyFont="1" applyFill="1" applyBorder="1" applyAlignment="1" applyProtection="1">
      <alignment horizontal="right"/>
    </xf>
    <xf numFmtId="210" fontId="150" fillId="63" borderId="84" xfId="949" applyNumberFormat="1" applyFont="1" applyFill="1" applyBorder="1" applyAlignment="1" applyProtection="1">
      <alignment horizontal="right"/>
    </xf>
    <xf numFmtId="209" fontId="134" fillId="64" borderId="65" xfId="949" applyNumberFormat="1" applyFont="1" applyFill="1" applyBorder="1" applyAlignment="1" applyProtection="1">
      <alignment horizontal="left"/>
    </xf>
    <xf numFmtId="210" fontId="134" fillId="64" borderId="0" xfId="949" applyNumberFormat="1" applyFont="1" applyFill="1" applyBorder="1" applyAlignment="1" applyProtection="1">
      <alignment horizontal="right"/>
    </xf>
    <xf numFmtId="210" fontId="154" fillId="0" borderId="0" xfId="949" applyNumberFormat="1" applyFont="1"/>
    <xf numFmtId="209" fontId="134" fillId="62" borderId="65" xfId="949" applyNumberFormat="1" applyFont="1" applyFill="1" applyBorder="1" applyAlignment="1" applyProtection="1">
      <alignment horizontal="left" indent="1"/>
    </xf>
    <xf numFmtId="210" fontId="134" fillId="62" borderId="0" xfId="949" applyNumberFormat="1" applyFont="1" applyFill="1" applyBorder="1" applyAlignment="1" applyProtection="1">
      <alignment horizontal="right"/>
    </xf>
    <xf numFmtId="209" fontId="9" fillId="63" borderId="65" xfId="949" applyNumberFormat="1" applyFont="1" applyFill="1" applyBorder="1" applyAlignment="1" applyProtection="1">
      <alignment horizontal="left" indent="4"/>
    </xf>
    <xf numFmtId="209" fontId="134" fillId="62" borderId="65" xfId="949" applyNumberFormat="1" applyFont="1" applyFill="1" applyBorder="1" applyAlignment="1" applyProtection="1">
      <alignment horizontal="left" indent="2"/>
    </xf>
    <xf numFmtId="209" fontId="9" fillId="63" borderId="65" xfId="949" applyNumberFormat="1" applyFont="1" applyFill="1" applyBorder="1" applyAlignment="1" applyProtection="1">
      <alignment horizontal="left" indent="5"/>
    </xf>
    <xf numFmtId="210" fontId="134" fillId="64" borderId="65" xfId="949" applyNumberFormat="1" applyFont="1" applyFill="1" applyBorder="1" applyAlignment="1" applyProtection="1">
      <alignment vertical="center" wrapText="1"/>
    </xf>
    <xf numFmtId="210" fontId="134" fillId="62" borderId="65" xfId="949" applyNumberFormat="1" applyFont="1" applyFill="1" applyBorder="1" applyAlignment="1" applyProtection="1">
      <alignment vertical="center" wrapText="1"/>
    </xf>
    <xf numFmtId="210" fontId="134" fillId="62" borderId="65" xfId="949" applyNumberFormat="1" applyFont="1" applyFill="1" applyBorder="1" applyAlignment="1" applyProtection="1"/>
    <xf numFmtId="210" fontId="9" fillId="62" borderId="0" xfId="949" applyNumberFormat="1" applyFont="1" applyFill="1" applyBorder="1" applyAlignment="1" applyProtection="1">
      <alignment horizontal="right"/>
    </xf>
    <xf numFmtId="210" fontId="151" fillId="63" borderId="65" xfId="949" applyNumberFormat="1" applyFont="1" applyFill="1" applyBorder="1" applyAlignment="1" applyProtection="1">
      <alignment horizontal="center"/>
    </xf>
    <xf numFmtId="210" fontId="151" fillId="63" borderId="0" xfId="949" applyNumberFormat="1" applyFont="1" applyFill="1" applyBorder="1" applyAlignment="1" applyProtection="1">
      <alignment horizontal="right"/>
    </xf>
    <xf numFmtId="210" fontId="152" fillId="63" borderId="65" xfId="949" applyNumberFormat="1" applyFont="1" applyFill="1" applyBorder="1" applyAlignment="1" applyProtection="1">
      <alignment horizontal="left" indent="5"/>
    </xf>
    <xf numFmtId="210" fontId="152" fillId="63" borderId="0" xfId="949" applyNumberFormat="1" applyFont="1" applyFill="1" applyBorder="1" applyAlignment="1" applyProtection="1">
      <alignment horizontal="left" indent="1"/>
    </xf>
    <xf numFmtId="210" fontId="134" fillId="64" borderId="65" xfId="949" applyNumberFormat="1" applyFont="1" applyFill="1" applyBorder="1" applyAlignment="1" applyProtection="1"/>
    <xf numFmtId="210" fontId="134" fillId="62" borderId="0" xfId="949" applyNumberFormat="1" applyFont="1" applyFill="1" applyBorder="1" applyAlignment="1" applyProtection="1"/>
    <xf numFmtId="210" fontId="9" fillId="63" borderId="65" xfId="949" applyNumberFormat="1" applyFont="1" applyFill="1" applyBorder="1" applyAlignment="1" applyProtection="1"/>
    <xf numFmtId="210" fontId="146" fillId="63" borderId="65" xfId="949" applyNumberFormat="1" applyFont="1" applyFill="1" applyBorder="1" applyAlignment="1" applyProtection="1"/>
    <xf numFmtId="211" fontId="153" fillId="63" borderId="0" xfId="949" applyNumberFormat="1" applyFont="1" applyFill="1" applyBorder="1" applyAlignment="1" applyProtection="1">
      <alignment horizontal="right"/>
    </xf>
    <xf numFmtId="211" fontId="9" fillId="63" borderId="0" xfId="949" applyNumberFormat="1" applyFont="1" applyFill="1" applyBorder="1" applyAlignment="1" applyProtection="1">
      <alignment horizontal="right"/>
    </xf>
    <xf numFmtId="210" fontId="9" fillId="63" borderId="66" xfId="949" applyNumberFormat="1" applyFont="1" applyFill="1" applyBorder="1" applyAlignment="1" applyProtection="1"/>
    <xf numFmtId="211" fontId="9" fillId="63" borderId="67" xfId="949" applyNumberFormat="1" applyFont="1" applyFill="1" applyBorder="1" applyAlignment="1" applyProtection="1">
      <alignment horizontal="right"/>
    </xf>
    <xf numFmtId="210" fontId="9" fillId="63" borderId="0" xfId="949" applyNumberFormat="1" applyFont="1" applyFill="1" applyBorder="1" applyAlignment="1" applyProtection="1"/>
    <xf numFmtId="0" fontId="134" fillId="59" borderId="113" xfId="918" applyFont="1" applyFill="1" applyBorder="1" applyAlignment="1">
      <alignment horizontal="center" wrapText="1"/>
    </xf>
    <xf numFmtId="0" fontId="2" fillId="0" borderId="29" xfId="949" applyBorder="1"/>
    <xf numFmtId="0" fontId="2" fillId="0" borderId="75" xfId="949" applyBorder="1"/>
    <xf numFmtId="209" fontId="134" fillId="62" borderId="68" xfId="949" applyNumberFormat="1" applyFont="1" applyFill="1" applyBorder="1" applyAlignment="1" applyProtection="1">
      <alignment horizontal="centerContinuous"/>
    </xf>
    <xf numFmtId="0" fontId="9" fillId="0" borderId="0" xfId="949" applyNumberFormat="1" applyFont="1" applyFill="1" applyBorder="1" applyAlignment="1" applyProtection="1"/>
    <xf numFmtId="17" fontId="145" fillId="59" borderId="106" xfId="0" applyNumberFormat="1" applyFont="1" applyFill="1" applyBorder="1" applyAlignment="1">
      <alignment horizontal="center" vertical="center" wrapText="1"/>
    </xf>
    <xf numFmtId="0" fontId="145" fillId="59" borderId="110" xfId="0" applyFont="1" applyFill="1" applyBorder="1" applyAlignment="1">
      <alignment horizontal="center" vertical="center" wrapText="1"/>
    </xf>
    <xf numFmtId="209" fontId="134" fillId="62" borderId="111" xfId="949" applyNumberFormat="1" applyFont="1" applyFill="1" applyBorder="1" applyAlignment="1" applyProtection="1">
      <alignment horizontal="centerContinuous"/>
    </xf>
    <xf numFmtId="210" fontId="134" fillId="62" borderId="59" xfId="949" applyNumberFormat="1" applyFont="1" applyFill="1" applyBorder="1" applyAlignment="1" applyProtection="1">
      <alignment horizontal="right"/>
    </xf>
    <xf numFmtId="210" fontId="9" fillId="63" borderId="59" xfId="949" applyNumberFormat="1" applyFont="1" applyFill="1" applyBorder="1" applyAlignment="1" applyProtection="1">
      <alignment horizontal="right"/>
    </xf>
    <xf numFmtId="210" fontId="134" fillId="64" borderId="59" xfId="949" applyNumberFormat="1" applyFont="1" applyFill="1" applyBorder="1" applyAlignment="1" applyProtection="1">
      <alignment horizontal="right"/>
    </xf>
    <xf numFmtId="210" fontId="9" fillId="62" borderId="59" xfId="949" applyNumberFormat="1" applyFont="1" applyFill="1" applyBorder="1" applyAlignment="1" applyProtection="1">
      <alignment horizontal="right"/>
    </xf>
    <xf numFmtId="210" fontId="151" fillId="63" borderId="59" xfId="949" applyNumberFormat="1" applyFont="1" applyFill="1" applyBorder="1" applyAlignment="1" applyProtection="1">
      <alignment horizontal="right"/>
    </xf>
    <xf numFmtId="210" fontId="152" fillId="0" borderId="59" xfId="949" applyNumberFormat="1" applyFont="1" applyFill="1" applyBorder="1" applyAlignment="1" applyProtection="1">
      <alignment horizontal="left" indent="1"/>
    </xf>
    <xf numFmtId="210" fontId="134" fillId="62" borderId="59" xfId="949" applyNumberFormat="1" applyFont="1" applyFill="1" applyBorder="1" applyAlignment="1" applyProtection="1"/>
    <xf numFmtId="211" fontId="173" fillId="63" borderId="0" xfId="949" applyNumberFormat="1" applyFont="1" applyFill="1" applyBorder="1" applyAlignment="1" applyProtection="1">
      <alignment horizontal="right"/>
    </xf>
    <xf numFmtId="211" fontId="173" fillId="63" borderId="59" xfId="949" applyNumberFormat="1" applyFont="1" applyFill="1" applyBorder="1" applyAlignment="1" applyProtection="1">
      <alignment horizontal="right"/>
    </xf>
    <xf numFmtId="211" fontId="9" fillId="63" borderId="59" xfId="949" applyNumberFormat="1" applyFont="1" applyFill="1" applyBorder="1" applyAlignment="1" applyProtection="1">
      <alignment horizontal="right"/>
    </xf>
    <xf numFmtId="211" fontId="9" fillId="63" borderId="62" xfId="949" applyNumberFormat="1" applyFont="1" applyFill="1" applyBorder="1" applyAlignment="1" applyProtection="1">
      <alignment horizontal="right"/>
    </xf>
    <xf numFmtId="210" fontId="134" fillId="64" borderId="84" xfId="949" applyNumberFormat="1" applyFont="1" applyFill="1" applyBorder="1" applyAlignment="1" applyProtection="1">
      <alignment horizontal="right"/>
    </xf>
    <xf numFmtId="210" fontId="9" fillId="63" borderId="84" xfId="949" applyNumberFormat="1" applyFont="1" applyFill="1" applyBorder="1" applyAlignment="1" applyProtection="1">
      <alignment horizontal="right"/>
    </xf>
    <xf numFmtId="210" fontId="134" fillId="62" borderId="84" xfId="949" applyNumberFormat="1" applyFont="1" applyFill="1" applyBorder="1" applyAlignment="1" applyProtection="1">
      <alignment horizontal="right"/>
    </xf>
    <xf numFmtId="210" fontId="9" fillId="62" borderId="84" xfId="949" applyNumberFormat="1" applyFont="1" applyFill="1" applyBorder="1" applyAlignment="1" applyProtection="1">
      <alignment horizontal="right"/>
    </xf>
    <xf numFmtId="210" fontId="151" fillId="63" borderId="84" xfId="949" applyNumberFormat="1" applyFont="1" applyFill="1" applyBorder="1" applyAlignment="1" applyProtection="1">
      <alignment horizontal="right"/>
    </xf>
    <xf numFmtId="210" fontId="152" fillId="63" borderId="84" xfId="949" applyNumberFormat="1" applyFont="1" applyFill="1" applyBorder="1" applyAlignment="1" applyProtection="1">
      <alignment horizontal="left" indent="1"/>
    </xf>
    <xf numFmtId="210" fontId="134" fillId="62" borderId="84" xfId="949" applyNumberFormat="1" applyFont="1" applyFill="1" applyBorder="1" applyAlignment="1" applyProtection="1"/>
    <xf numFmtId="211" fontId="173" fillId="63" borderId="84" xfId="949" applyNumberFormat="1" applyFont="1" applyFill="1" applyBorder="1" applyAlignment="1" applyProtection="1">
      <alignment horizontal="right"/>
    </xf>
    <xf numFmtId="211" fontId="9" fillId="63" borderId="84" xfId="949" applyNumberFormat="1" applyFont="1" applyFill="1" applyBorder="1" applyAlignment="1" applyProtection="1">
      <alignment horizontal="right"/>
    </xf>
    <xf numFmtId="211" fontId="9" fillId="63" borderId="77" xfId="949" applyNumberFormat="1" applyFont="1" applyFill="1" applyBorder="1" applyAlignment="1" applyProtection="1">
      <alignment horizontal="right"/>
    </xf>
    <xf numFmtId="0" fontId="8" fillId="0" borderId="0" xfId="739" applyAlignment="1"/>
    <xf numFmtId="212" fontId="156" fillId="62" borderId="85" xfId="0" applyNumberFormat="1" applyFont="1" applyFill="1" applyBorder="1" applyAlignment="1" applyProtection="1">
      <alignment horizontal="center"/>
    </xf>
    <xf numFmtId="0" fontId="1" fillId="0" borderId="0" xfId="950"/>
    <xf numFmtId="0" fontId="134" fillId="62" borderId="116" xfId="950" quotePrefix="1" applyNumberFormat="1" applyFont="1" applyFill="1" applyBorder="1" applyAlignment="1" applyProtection="1">
      <alignment horizontal="center" vertical="center" wrapText="1"/>
    </xf>
    <xf numFmtId="0" fontId="134" fillId="62" borderId="117" xfId="950" quotePrefix="1" applyNumberFormat="1" applyFont="1" applyFill="1" applyBorder="1" applyAlignment="1" applyProtection="1">
      <alignment horizontal="center" vertical="center" wrapText="1"/>
    </xf>
    <xf numFmtId="0" fontId="134" fillId="62" borderId="122" xfId="950" quotePrefix="1" applyNumberFormat="1" applyFont="1" applyFill="1" applyBorder="1" applyAlignment="1" applyProtection="1">
      <alignment horizontal="center" vertical="center" wrapText="1"/>
    </xf>
    <xf numFmtId="0" fontId="134" fillId="62" borderId="123" xfId="950" quotePrefix="1" applyNumberFormat="1" applyFont="1" applyFill="1" applyBorder="1" applyAlignment="1" applyProtection="1">
      <alignment horizontal="center" vertical="center" wrapText="1"/>
    </xf>
    <xf numFmtId="0" fontId="134" fillId="62" borderId="122" xfId="950" applyNumberFormat="1" applyFont="1" applyFill="1" applyBorder="1" applyAlignment="1" applyProtection="1">
      <alignment horizontal="center" vertical="center" wrapText="1"/>
    </xf>
    <xf numFmtId="0" fontId="9" fillId="63" borderId="45" xfId="950" applyNumberFormat="1" applyFont="1" applyFill="1" applyBorder="1" applyAlignment="1" applyProtection="1">
      <alignment horizontal="left" vertical="center" wrapText="1"/>
    </xf>
    <xf numFmtId="0" fontId="9" fillId="0" borderId="2" xfId="950" applyNumberFormat="1" applyFont="1" applyFill="1" applyBorder="1" applyAlignment="1" applyProtection="1">
      <alignment horizontal="center" vertical="center" wrapText="1"/>
    </xf>
    <xf numFmtId="1" fontId="9" fillId="0" borderId="67" xfId="950" applyNumberFormat="1" applyFont="1" applyFill="1" applyBorder="1" applyAlignment="1" applyProtection="1">
      <alignment horizontal="center" vertical="center" wrapText="1"/>
    </xf>
    <xf numFmtId="1" fontId="9" fillId="0" borderId="45" xfId="950" applyNumberFormat="1" applyFont="1" applyFill="1" applyBorder="1" applyAlignment="1" applyProtection="1">
      <alignment horizontal="center" vertical="center" wrapText="1"/>
    </xf>
    <xf numFmtId="1" fontId="9" fillId="0" borderId="46" xfId="950" applyNumberFormat="1" applyFont="1" applyFill="1" applyBorder="1" applyAlignment="1" applyProtection="1">
      <alignment horizontal="center" vertical="center" wrapText="1"/>
    </xf>
    <xf numFmtId="1" fontId="9" fillId="0" borderId="69" xfId="950" applyNumberFormat="1" applyFont="1" applyFill="1" applyBorder="1" applyAlignment="1" applyProtection="1">
      <alignment horizontal="center" vertical="center" wrapText="1"/>
    </xf>
    <xf numFmtId="1" fontId="9" fillId="69" borderId="69" xfId="950" applyNumberFormat="1" applyFont="1" applyFill="1" applyBorder="1" applyAlignment="1" applyProtection="1">
      <alignment horizontal="center" vertical="center" wrapText="1"/>
    </xf>
    <xf numFmtId="1" fontId="9" fillId="0" borderId="124" xfId="950" applyNumberFormat="1" applyFont="1" applyFill="1" applyBorder="1" applyAlignment="1" applyProtection="1">
      <alignment horizontal="center" vertical="center" wrapText="1"/>
    </xf>
    <xf numFmtId="1" fontId="9" fillId="63" borderId="67" xfId="950" applyNumberFormat="1" applyFont="1" applyFill="1" applyBorder="1" applyAlignment="1" applyProtection="1">
      <alignment horizontal="center" vertical="center" wrapText="1"/>
    </xf>
    <xf numFmtId="1" fontId="9" fillId="0" borderId="40" xfId="950" applyNumberFormat="1" applyFont="1" applyFill="1" applyBorder="1" applyAlignment="1" applyProtection="1">
      <alignment horizontal="center" vertical="center" wrapText="1"/>
    </xf>
    <xf numFmtId="1" fontId="9" fillId="69" borderId="119" xfId="950" quotePrefix="1" applyNumberFormat="1" applyFont="1" applyFill="1" applyBorder="1" applyAlignment="1" applyProtection="1">
      <alignment horizontal="center" vertical="center" wrapText="1"/>
    </xf>
    <xf numFmtId="1" fontId="9" fillId="67" borderId="41" xfId="950" quotePrefix="1" applyNumberFormat="1" applyFont="1" applyFill="1" applyBorder="1" applyAlignment="1" applyProtection="1">
      <alignment horizontal="center" vertical="center" wrapText="1"/>
    </xf>
    <xf numFmtId="166" fontId="9" fillId="69" borderId="77" xfId="950" applyNumberFormat="1" applyFont="1" applyFill="1" applyBorder="1" applyAlignment="1" applyProtection="1">
      <alignment horizontal="center" vertical="center"/>
    </xf>
    <xf numFmtId="166" fontId="9" fillId="69" borderId="124" xfId="950" applyNumberFormat="1" applyFont="1" applyFill="1" applyBorder="1" applyAlignment="1" applyProtection="1">
      <alignment horizontal="center" vertical="center"/>
    </xf>
    <xf numFmtId="0" fontId="9" fillId="63" borderId="28" xfId="950" applyNumberFormat="1" applyFont="1" applyFill="1" applyBorder="1" applyAlignment="1" applyProtection="1">
      <alignment horizontal="left" vertical="center" wrapText="1"/>
    </xf>
    <xf numFmtId="0" fontId="9" fillId="0" borderId="3" xfId="950" applyNumberFormat="1" applyFont="1" applyFill="1" applyBorder="1" applyAlignment="1" applyProtection="1">
      <alignment horizontal="center" vertical="center" wrapText="1"/>
    </xf>
    <xf numFmtId="166" fontId="9" fillId="0" borderId="29" xfId="950" applyNumberFormat="1" applyFont="1" applyFill="1" applyBorder="1" applyAlignment="1" applyProtection="1">
      <alignment horizontal="center" vertical="center"/>
    </xf>
    <xf numFmtId="166" fontId="9" fillId="0" borderId="28" xfId="950" applyNumberFormat="1" applyFont="1" applyFill="1" applyBorder="1" applyAlignment="1" applyProtection="1">
      <alignment horizontal="center" vertical="center"/>
    </xf>
    <xf numFmtId="166" fontId="9" fillId="0" borderId="48" xfId="950" applyNumberFormat="1" applyFont="1" applyFill="1" applyBorder="1" applyAlignment="1" applyProtection="1">
      <alignment horizontal="center" vertical="center"/>
    </xf>
    <xf numFmtId="166" fontId="9" fillId="0" borderId="8" xfId="950" applyNumberFormat="1" applyFont="1" applyFill="1" applyBorder="1" applyAlignment="1" applyProtection="1">
      <alignment horizontal="center" vertical="center"/>
    </xf>
    <xf numFmtId="166" fontId="9" fillId="0" borderId="50" xfId="950" applyNumberFormat="1" applyFont="1" applyFill="1" applyBorder="1" applyAlignment="1" applyProtection="1">
      <alignment horizontal="center" vertical="center"/>
    </xf>
    <xf numFmtId="166" fontId="9" fillId="0" borderId="75" xfId="950" applyNumberFormat="1" applyFont="1" applyFill="1" applyBorder="1" applyAlignment="1" applyProtection="1">
      <alignment horizontal="center" vertical="center"/>
    </xf>
    <xf numFmtId="0" fontId="9" fillId="67" borderId="28" xfId="950" applyNumberFormat="1" applyFont="1" applyFill="1" applyBorder="1" applyAlignment="1" applyProtection="1">
      <alignment horizontal="left" vertical="center" wrapText="1"/>
    </xf>
    <xf numFmtId="166" fontId="9" fillId="63" borderId="48" xfId="950" applyNumberFormat="1" applyFont="1" applyFill="1" applyBorder="1" applyAlignment="1" applyProtection="1">
      <alignment horizontal="center" vertical="center"/>
    </xf>
    <xf numFmtId="166" fontId="9" fillId="63" borderId="8" xfId="950" applyNumberFormat="1" applyFont="1" applyFill="1" applyBorder="1" applyAlignment="1" applyProtection="1">
      <alignment horizontal="center" vertical="center"/>
    </xf>
    <xf numFmtId="166" fontId="9" fillId="63" borderId="50" xfId="950" applyNumberFormat="1" applyFont="1" applyFill="1" applyBorder="1" applyAlignment="1" applyProtection="1">
      <alignment horizontal="center" vertical="center"/>
    </xf>
    <xf numFmtId="166" fontId="9" fillId="63" borderId="75" xfId="950" quotePrefix="1" applyNumberFormat="1" applyFont="1" applyFill="1" applyBorder="1" applyAlignment="1" applyProtection="1">
      <alignment horizontal="center" vertical="center"/>
    </xf>
    <xf numFmtId="166" fontId="9" fillId="0" borderId="50" xfId="950" quotePrefix="1" applyNumberFormat="1" applyFont="1" applyFill="1" applyBorder="1" applyAlignment="1" applyProtection="1">
      <alignment horizontal="center" vertical="center"/>
    </xf>
    <xf numFmtId="166" fontId="1" fillId="0" borderId="0" xfId="950" applyNumberFormat="1"/>
    <xf numFmtId="1" fontId="9" fillId="0" borderId="29" xfId="950" applyNumberFormat="1" applyFont="1" applyFill="1" applyBorder="1" applyAlignment="1" applyProtection="1">
      <alignment horizontal="center" vertical="center"/>
    </xf>
    <xf numFmtId="1" fontId="9" fillId="0" borderId="28" xfId="950" applyNumberFormat="1" applyFont="1" applyFill="1" applyBorder="1" applyAlignment="1" applyProtection="1">
      <alignment horizontal="center" vertical="center"/>
    </xf>
    <xf numFmtId="1" fontId="9" fillId="0" borderId="48" xfId="950" applyNumberFormat="1" applyFont="1" applyFill="1" applyBorder="1" applyAlignment="1" applyProtection="1">
      <alignment horizontal="center" vertical="center"/>
    </xf>
    <xf numFmtId="1" fontId="9" fillId="0" borderId="8" xfId="950" applyNumberFormat="1" applyFont="1" applyFill="1" applyBorder="1" applyAlignment="1" applyProtection="1">
      <alignment horizontal="center" vertical="center"/>
    </xf>
    <xf numFmtId="1" fontId="9" fillId="0" borderId="50" xfId="950" applyNumberFormat="1" applyFont="1" applyFill="1" applyBorder="1" applyAlignment="1" applyProtection="1">
      <alignment horizontal="center" vertical="center"/>
    </xf>
    <xf numFmtId="1" fontId="9" fillId="66" borderId="48" xfId="950" quotePrefix="1" applyNumberFormat="1" applyFont="1" applyFill="1" applyBorder="1" applyAlignment="1" applyProtection="1">
      <alignment horizontal="center" vertical="center"/>
    </xf>
    <xf numFmtId="1" fontId="9" fillId="66" borderId="8" xfId="950" quotePrefix="1" applyNumberFormat="1" applyFont="1" applyFill="1" applyBorder="1" applyAlignment="1" applyProtection="1">
      <alignment horizontal="center" vertical="center"/>
    </xf>
    <xf numFmtId="1" fontId="9" fillId="66" borderId="50" xfId="950" quotePrefix="1" applyNumberFormat="1" applyFont="1" applyFill="1" applyBorder="1" applyAlignment="1" applyProtection="1">
      <alignment horizontal="center" vertical="center"/>
    </xf>
    <xf numFmtId="0" fontId="9" fillId="0" borderId="50" xfId="950" applyNumberFormat="1" applyFont="1" applyFill="1" applyBorder="1" applyAlignment="1" applyProtection="1">
      <alignment horizontal="center" vertical="center"/>
    </xf>
    <xf numFmtId="166" fontId="159" fillId="0" borderId="0" xfId="950" applyNumberFormat="1" applyFont="1"/>
    <xf numFmtId="0" fontId="159" fillId="0" borderId="0" xfId="950" applyFont="1"/>
    <xf numFmtId="0" fontId="9" fillId="0" borderId="75" xfId="950" quotePrefix="1" applyNumberFormat="1" applyFont="1" applyFill="1" applyBorder="1" applyAlignment="1" applyProtection="1">
      <alignment horizontal="center" vertical="center"/>
    </xf>
    <xf numFmtId="0" fontId="9" fillId="0" borderId="50" xfId="950" quotePrefix="1" applyNumberFormat="1" applyFont="1" applyFill="1" applyBorder="1" applyAlignment="1" applyProtection="1">
      <alignment horizontal="center" vertical="center"/>
    </xf>
    <xf numFmtId="166" fontId="9" fillId="65" borderId="48" xfId="950" quotePrefix="1" applyNumberFormat="1" applyFont="1" applyFill="1" applyBorder="1" applyAlignment="1" applyProtection="1">
      <alignment horizontal="center" vertical="center"/>
    </xf>
    <xf numFmtId="166" fontId="9" fillId="65" borderId="8" xfId="950" quotePrefix="1" applyNumberFormat="1" applyFont="1" applyFill="1" applyBorder="1" applyAlignment="1" applyProtection="1">
      <alignment horizontal="center" vertical="center"/>
    </xf>
    <xf numFmtId="166" fontId="9" fillId="65" borderId="50" xfId="950" quotePrefix="1" applyNumberFormat="1" applyFont="1" applyFill="1" applyBorder="1" applyAlignment="1" applyProtection="1">
      <alignment horizontal="center" vertical="center"/>
    </xf>
    <xf numFmtId="166" fontId="9" fillId="63" borderId="28" xfId="950" applyNumberFormat="1" applyFont="1" applyFill="1" applyBorder="1" applyAlignment="1" applyProtection="1">
      <alignment horizontal="center" vertical="center"/>
    </xf>
    <xf numFmtId="166" fontId="9" fillId="63" borderId="29" xfId="950" applyNumberFormat="1" applyFont="1" applyFill="1" applyBorder="1" applyAlignment="1" applyProtection="1">
      <alignment horizontal="center" vertical="center"/>
    </xf>
    <xf numFmtId="0" fontId="9" fillId="63" borderId="3" xfId="950" applyNumberFormat="1" applyFont="1" applyFill="1" applyBorder="1" applyAlignment="1" applyProtection="1">
      <alignment horizontal="center" vertical="center" wrapText="1"/>
    </xf>
    <xf numFmtId="0" fontId="9" fillId="0" borderId="29" xfId="950" applyNumberFormat="1" applyFont="1" applyFill="1" applyBorder="1" applyAlignment="1" applyProtection="1">
      <alignment horizontal="center" vertical="center"/>
    </xf>
    <xf numFmtId="0" fontId="9" fillId="63" borderId="28" xfId="950" applyNumberFormat="1" applyFont="1" applyFill="1" applyBorder="1" applyAlignment="1" applyProtection="1">
      <alignment horizontal="center" vertical="center"/>
    </xf>
    <xf numFmtId="1" fontId="9" fillId="63" borderId="29" xfId="950" applyNumberFormat="1" applyFont="1" applyFill="1" applyBorder="1" applyAlignment="1" applyProtection="1">
      <alignment horizontal="center" vertical="center"/>
    </xf>
    <xf numFmtId="1" fontId="9" fillId="63" borderId="48" xfId="950" applyNumberFormat="1" applyFont="1" applyFill="1" applyBorder="1" applyAlignment="1" applyProtection="1">
      <alignment horizontal="center" vertical="center"/>
    </xf>
    <xf numFmtId="1" fontId="9" fillId="63" borderId="8" xfId="950" applyNumberFormat="1" applyFont="1" applyFill="1" applyBorder="1" applyAlignment="1" applyProtection="1">
      <alignment horizontal="center" vertical="center"/>
    </xf>
    <xf numFmtId="1" fontId="9" fillId="63" borderId="50" xfId="950" applyNumberFormat="1" applyFont="1" applyFill="1" applyBorder="1" applyAlignment="1" applyProtection="1">
      <alignment horizontal="center" vertical="center"/>
    </xf>
    <xf numFmtId="0" fontId="9" fillId="0" borderId="28" xfId="950" applyNumberFormat="1" applyFont="1" applyFill="1" applyBorder="1" applyAlignment="1" applyProtection="1">
      <alignment horizontal="center" vertical="center"/>
    </xf>
    <xf numFmtId="0" fontId="9" fillId="67" borderId="30" xfId="950" applyNumberFormat="1" applyFont="1" applyFill="1" applyBorder="1" applyAlignment="1" applyProtection="1">
      <alignment horizontal="left" vertical="center" wrapText="1"/>
    </xf>
    <xf numFmtId="0" fontId="9" fillId="0" borderId="51" xfId="950" applyNumberFormat="1" applyFont="1" applyFill="1" applyBorder="1" applyAlignment="1" applyProtection="1">
      <alignment horizontal="center" vertical="center" wrapText="1"/>
    </xf>
    <xf numFmtId="0" fontId="9" fillId="0" borderId="52" xfId="950" applyNumberFormat="1" applyFont="1" applyFill="1" applyBorder="1" applyAlignment="1" applyProtection="1">
      <alignment horizontal="center" vertical="center"/>
    </xf>
    <xf numFmtId="0" fontId="9" fillId="0" borderId="30" xfId="950" applyNumberFormat="1" applyFont="1" applyFill="1" applyBorder="1" applyAlignment="1" applyProtection="1">
      <alignment horizontal="center" vertical="center"/>
    </xf>
    <xf numFmtId="1" fontId="9" fillId="0" borderId="43" xfId="950" applyNumberFormat="1" applyFont="1" applyFill="1" applyBorder="1" applyAlignment="1" applyProtection="1">
      <alignment horizontal="center" vertical="center"/>
    </xf>
    <xf numFmtId="1" fontId="9" fillId="0" borderId="44" xfId="950" applyNumberFormat="1" applyFont="1" applyFill="1" applyBorder="1" applyAlignment="1" applyProtection="1">
      <alignment horizontal="center" vertical="center"/>
    </xf>
    <xf numFmtId="1" fontId="9" fillId="0" borderId="53" xfId="950" applyNumberFormat="1" applyFont="1" applyFill="1" applyBorder="1" applyAlignment="1" applyProtection="1">
      <alignment horizontal="center" vertical="center"/>
    </xf>
    <xf numFmtId="1" fontId="9" fillId="0" borderId="52" xfId="950" applyNumberFormat="1" applyFont="1" applyFill="1" applyBorder="1" applyAlignment="1" applyProtection="1">
      <alignment horizontal="center" vertical="center"/>
    </xf>
    <xf numFmtId="166" fontId="9" fillId="0" borderId="120" xfId="950" applyNumberFormat="1" applyFont="1" applyFill="1" applyBorder="1" applyAlignment="1" applyProtection="1">
      <alignment horizontal="center" vertical="center"/>
    </xf>
    <xf numFmtId="166" fontId="9" fillId="0" borderId="53" xfId="950" applyNumberFormat="1" applyFont="1" applyFill="1" applyBorder="1" applyAlignment="1" applyProtection="1">
      <alignment horizontal="center" vertical="center"/>
    </xf>
    <xf numFmtId="0" fontId="9" fillId="63" borderId="0" xfId="950" applyNumberFormat="1" applyFont="1" applyFill="1" applyBorder="1" applyAlignment="1" applyProtection="1"/>
    <xf numFmtId="0" fontId="9" fillId="0" borderId="0" xfId="950" applyNumberFormat="1" applyFont="1" applyFill="1" applyBorder="1" applyAlignment="1" applyProtection="1"/>
    <xf numFmtId="0" fontId="135" fillId="0" borderId="0" xfId="950" applyNumberFormat="1" applyFont="1" applyFill="1" applyBorder="1" applyAlignment="1" applyProtection="1">
      <alignment horizontal="left"/>
    </xf>
    <xf numFmtId="0" fontId="138" fillId="0" borderId="0" xfId="950" applyNumberFormat="1" applyFont="1" applyFill="1" applyBorder="1" applyAlignment="1" applyProtection="1"/>
    <xf numFmtId="0" fontId="135" fillId="0" borderId="0" xfId="950" applyNumberFormat="1" applyFont="1" applyFill="1" applyBorder="1" applyAlignment="1" applyProtection="1">
      <alignment horizontal="left" wrapText="1"/>
    </xf>
    <xf numFmtId="0" fontId="139" fillId="0" borderId="0" xfId="950" applyNumberFormat="1" applyFont="1" applyFill="1" applyBorder="1" applyAlignment="1" applyProtection="1">
      <alignment horizontal="left" wrapText="1"/>
    </xf>
    <xf numFmtId="166" fontId="159" fillId="0" borderId="0" xfId="950" applyNumberFormat="1" applyFont="1" applyFill="1" applyBorder="1" applyAlignment="1">
      <alignment horizontal="center"/>
    </xf>
    <xf numFmtId="0" fontId="135" fillId="0" borderId="0" xfId="950" quotePrefix="1" applyFont="1"/>
    <xf numFmtId="0" fontId="136" fillId="0" borderId="0" xfId="950" quotePrefix="1" applyFont="1"/>
    <xf numFmtId="2" fontId="9" fillId="67" borderId="93" xfId="925" applyNumberFormat="1" applyFont="1" applyFill="1" applyBorder="1" applyAlignment="1">
      <alignment horizontal="center" vertical="center"/>
    </xf>
    <xf numFmtId="166" fontId="9" fillId="0" borderId="93" xfId="925" applyNumberFormat="1" applyFont="1" applyFill="1" applyBorder="1" applyAlignment="1">
      <alignment horizontal="center" vertical="center"/>
    </xf>
    <xf numFmtId="166" fontId="9" fillId="67" borderId="67" xfId="925" applyNumberFormat="1" applyFont="1" applyFill="1" applyBorder="1" applyAlignment="1">
      <alignment horizontal="center" vertical="center"/>
    </xf>
    <xf numFmtId="166" fontId="9" fillId="0" borderId="93" xfId="925" applyNumberFormat="1" applyFont="1" applyFill="1" applyBorder="1" applyAlignment="1">
      <alignment horizontal="center"/>
    </xf>
    <xf numFmtId="166" fontId="9" fillId="0" borderId="94" xfId="925" applyNumberFormat="1" applyFont="1" applyFill="1" applyBorder="1" applyAlignment="1">
      <alignment horizontal="center"/>
    </xf>
    <xf numFmtId="166" fontId="9" fillId="0" borderId="84" xfId="925" applyNumberFormat="1" applyFont="1" applyFill="1" applyBorder="1" applyAlignment="1">
      <alignment horizontal="center"/>
    </xf>
    <xf numFmtId="166" fontId="9" fillId="67" borderId="67" xfId="945" applyNumberFormat="1" applyFont="1" applyFill="1" applyBorder="1" applyAlignment="1">
      <alignment horizontal="center" vertical="center"/>
    </xf>
    <xf numFmtId="166" fontId="9" fillId="67" borderId="92" xfId="945" applyNumberFormat="1" applyFont="1" applyFill="1" applyBorder="1" applyAlignment="1">
      <alignment horizontal="center" vertical="center"/>
    </xf>
    <xf numFmtId="166" fontId="9" fillId="0" borderId="91" xfId="925" applyNumberFormat="1" applyFont="1" applyFill="1" applyBorder="1" applyAlignment="1">
      <alignment horizontal="center"/>
    </xf>
    <xf numFmtId="166" fontId="9" fillId="0" borderId="92" xfId="925" applyNumberFormat="1" applyFont="1" applyFill="1" applyBorder="1" applyAlignment="1">
      <alignment horizontal="center"/>
    </xf>
    <xf numFmtId="0" fontId="9" fillId="0" borderId="8" xfId="0" applyFont="1" applyBorder="1" applyAlignment="1">
      <alignment wrapText="1"/>
    </xf>
    <xf numFmtId="0" fontId="133" fillId="0" borderId="54" xfId="0" applyFont="1" applyBorder="1" applyAlignment="1">
      <alignment horizontal="center" vertical="center" wrapText="1"/>
    </xf>
    <xf numFmtId="0" fontId="143" fillId="0" borderId="55" xfId="0" applyFont="1" applyBorder="1" applyAlignment="1">
      <alignment horizontal="center" vertical="center" wrapText="1"/>
    </xf>
    <xf numFmtId="0" fontId="143" fillId="0" borderId="56" xfId="0" applyFont="1" applyBorder="1" applyAlignment="1">
      <alignment horizontal="center" vertical="center" wrapText="1"/>
    </xf>
    <xf numFmtId="0" fontId="133" fillId="59" borderId="54" xfId="0" applyFont="1" applyFill="1" applyBorder="1" applyAlignment="1">
      <alignment horizontal="center" vertical="center" wrapText="1"/>
    </xf>
    <xf numFmtId="0" fontId="143" fillId="59" borderId="55" xfId="0" applyFont="1" applyFill="1" applyBorder="1" applyAlignment="1">
      <alignment horizontal="center" vertical="center" wrapText="1"/>
    </xf>
    <xf numFmtId="0" fontId="143" fillId="59" borderId="56" xfId="0" applyFont="1" applyFill="1" applyBorder="1" applyAlignment="1">
      <alignment horizontal="center" vertical="center" wrapText="1"/>
    </xf>
    <xf numFmtId="0" fontId="134" fillId="59" borderId="57" xfId="0" applyFont="1" applyFill="1" applyBorder="1" applyAlignment="1">
      <alignment horizontal="center" vertical="center" wrapText="1"/>
    </xf>
    <xf numFmtId="0" fontId="134" fillId="59" borderId="4" xfId="0" applyFont="1" applyFill="1" applyBorder="1" applyAlignment="1">
      <alignment horizontal="center" vertical="center" wrapText="1"/>
    </xf>
    <xf numFmtId="0" fontId="134" fillId="59" borderId="47" xfId="0" applyFont="1" applyFill="1" applyBorder="1" applyAlignment="1">
      <alignment horizontal="center" vertical="center" wrapText="1"/>
    </xf>
    <xf numFmtId="0" fontId="134" fillId="59" borderId="57" xfId="0" applyFont="1" applyFill="1" applyBorder="1" applyAlignment="1">
      <alignment horizontal="center" wrapText="1"/>
    </xf>
    <xf numFmtId="0" fontId="134" fillId="59" borderId="4" xfId="0" applyFont="1" applyFill="1" applyBorder="1" applyAlignment="1">
      <alignment horizontal="center" wrapText="1"/>
    </xf>
    <xf numFmtId="0" fontId="134" fillId="59" borderId="47" xfId="0" applyFont="1" applyFill="1" applyBorder="1" applyAlignment="1">
      <alignment horizontal="center" wrapText="1"/>
    </xf>
    <xf numFmtId="0" fontId="134" fillId="59" borderId="8" xfId="0" applyFont="1" applyFill="1" applyBorder="1" applyAlignment="1">
      <alignment horizontal="center" wrapText="1"/>
    </xf>
    <xf numFmtId="0" fontId="134" fillId="59" borderId="49" xfId="0" applyFont="1" applyFill="1" applyBorder="1" applyAlignment="1">
      <alignment horizontal="center" vertical="center" wrapText="1"/>
    </xf>
    <xf numFmtId="0" fontId="134" fillId="59" borderId="58" xfId="0" applyFont="1" applyFill="1" applyBorder="1" applyAlignment="1">
      <alignment horizontal="center" vertical="center" wrapText="1"/>
    </xf>
    <xf numFmtId="0" fontId="133" fillId="58" borderId="54" xfId="0" applyFont="1" applyFill="1" applyBorder="1" applyAlignment="1">
      <alignment horizontal="center" vertical="center" wrapText="1"/>
    </xf>
    <xf numFmtId="0" fontId="143" fillId="58" borderId="55" xfId="0" applyFont="1" applyFill="1" applyBorder="1" applyAlignment="1">
      <alignment horizontal="center" vertical="center" wrapText="1"/>
    </xf>
    <xf numFmtId="0" fontId="143" fillId="58" borderId="56" xfId="0" applyFont="1" applyFill="1" applyBorder="1" applyAlignment="1">
      <alignment horizontal="center" vertical="center" wrapText="1"/>
    </xf>
    <xf numFmtId="0" fontId="134" fillId="58" borderId="57" xfId="0" applyFont="1" applyFill="1" applyBorder="1" applyAlignment="1">
      <alignment horizontal="center" vertical="center" wrapText="1"/>
    </xf>
    <xf numFmtId="0" fontId="134" fillId="58" borderId="4" xfId="0" applyFont="1" applyFill="1" applyBorder="1" applyAlignment="1">
      <alignment horizontal="center" vertical="center" wrapText="1"/>
    </xf>
    <xf numFmtId="0" fontId="134" fillId="58" borderId="47" xfId="0" applyFont="1" applyFill="1" applyBorder="1" applyAlignment="1">
      <alignment horizontal="center" vertical="center" wrapText="1"/>
    </xf>
    <xf numFmtId="0" fontId="134" fillId="58" borderId="57" xfId="0" applyFont="1" applyFill="1" applyBorder="1" applyAlignment="1">
      <alignment horizontal="center" wrapText="1"/>
    </xf>
    <xf numFmtId="0" fontId="134" fillId="58" borderId="4" xfId="0" applyFont="1" applyFill="1" applyBorder="1" applyAlignment="1">
      <alignment horizontal="center" wrapText="1"/>
    </xf>
    <xf numFmtId="0" fontId="134" fillId="58" borderId="47" xfId="0" applyFont="1" applyFill="1" applyBorder="1" applyAlignment="1">
      <alignment horizontal="center" wrapText="1"/>
    </xf>
    <xf numFmtId="0" fontId="134" fillId="58" borderId="49" xfId="0" applyFont="1" applyFill="1" applyBorder="1" applyAlignment="1">
      <alignment horizontal="center" wrapText="1"/>
    </xf>
    <xf numFmtId="0" fontId="134" fillId="58" borderId="58" xfId="0" applyFont="1" applyFill="1" applyBorder="1" applyAlignment="1">
      <alignment horizontal="center" wrapText="1"/>
    </xf>
    <xf numFmtId="0" fontId="134" fillId="58" borderId="49" xfId="0" applyFont="1" applyFill="1" applyBorder="1" applyAlignment="1">
      <alignment horizontal="center" vertical="center" wrapText="1"/>
    </xf>
    <xf numFmtId="0" fontId="134" fillId="58" borderId="58" xfId="0" applyFont="1" applyFill="1" applyBorder="1" applyAlignment="1">
      <alignment horizontal="center" vertical="center" wrapText="1"/>
    </xf>
    <xf numFmtId="0" fontId="134" fillId="59" borderId="105" xfId="0" applyFont="1" applyFill="1" applyBorder="1" applyAlignment="1">
      <alignment horizontal="center" vertical="center" wrapText="1"/>
    </xf>
    <xf numFmtId="0" fontId="134" fillId="59" borderId="69" xfId="0" applyFont="1" applyFill="1" applyBorder="1" applyAlignment="1">
      <alignment horizontal="center" vertical="center" wrapText="1"/>
    </xf>
    <xf numFmtId="0" fontId="145" fillId="59" borderId="69" xfId="0" applyFont="1" applyFill="1" applyBorder="1" applyAlignment="1">
      <alignment horizontal="center" vertical="center" wrapText="1"/>
    </xf>
    <xf numFmtId="0" fontId="145" fillId="59" borderId="8" xfId="0" applyFont="1" applyFill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166" fontId="10" fillId="0" borderId="47" xfId="0" applyNumberFormat="1" applyFont="1" applyBorder="1" applyAlignment="1">
      <alignment horizontal="center" vertical="center" wrapText="1"/>
    </xf>
    <xf numFmtId="0" fontId="133" fillId="0" borderId="8" xfId="0" applyFont="1" applyBorder="1" applyAlignment="1">
      <alignment horizontal="center" vertical="center" wrapText="1"/>
    </xf>
    <xf numFmtId="0" fontId="133" fillId="0" borderId="67" xfId="918" applyFont="1" applyBorder="1" applyAlignment="1">
      <alignment horizontal="center"/>
    </xf>
    <xf numFmtId="0" fontId="136" fillId="0" borderId="0" xfId="950" quotePrefix="1" applyFont="1" applyAlignment="1"/>
    <xf numFmtId="0" fontId="8" fillId="0" borderId="0" xfId="739" applyAlignment="1"/>
    <xf numFmtId="0" fontId="133" fillId="0" borderId="125" xfId="950" applyNumberFormat="1" applyFont="1" applyFill="1" applyBorder="1" applyAlignment="1" applyProtection="1">
      <alignment horizontal="center"/>
    </xf>
    <xf numFmtId="0" fontId="133" fillId="0" borderId="52" xfId="950" applyNumberFormat="1" applyFont="1" applyFill="1" applyBorder="1" applyAlignment="1" applyProtection="1">
      <alignment horizontal="center"/>
    </xf>
    <xf numFmtId="0" fontId="133" fillId="0" borderId="120" xfId="950" applyNumberFormat="1" applyFont="1" applyFill="1" applyBorder="1" applyAlignment="1" applyProtection="1">
      <alignment horizontal="center"/>
    </xf>
    <xf numFmtId="0" fontId="134" fillId="62" borderId="89" xfId="950" applyNumberFormat="1" applyFont="1" applyFill="1" applyBorder="1" applyAlignment="1" applyProtection="1">
      <alignment horizontal="center" vertical="center" wrapText="1"/>
    </xf>
    <xf numFmtId="0" fontId="134" fillId="62" borderId="42" xfId="950" applyNumberFormat="1" applyFont="1" applyFill="1" applyBorder="1" applyAlignment="1" applyProtection="1">
      <alignment horizontal="center" vertical="center" wrapText="1"/>
    </xf>
    <xf numFmtId="0" fontId="134" fillId="62" borderId="90" xfId="950" applyNumberFormat="1" applyFont="1" applyFill="1" applyBorder="1" applyAlignment="1" applyProtection="1">
      <alignment horizontal="center" vertical="center"/>
    </xf>
    <xf numFmtId="0" fontId="134" fillId="62" borderId="1" xfId="950" applyNumberFormat="1" applyFont="1" applyFill="1" applyBorder="1" applyAlignment="1" applyProtection="1">
      <alignment horizontal="center" vertical="center"/>
    </xf>
    <xf numFmtId="0" fontId="134" fillId="62" borderId="89" xfId="950" applyNumberFormat="1" applyFont="1" applyFill="1" applyBorder="1" applyAlignment="1" applyProtection="1">
      <alignment horizontal="center" vertical="center"/>
    </xf>
    <xf numFmtId="0" fontId="134" fillId="62" borderId="42" xfId="950" applyNumberFormat="1" applyFont="1" applyFill="1" applyBorder="1" applyAlignment="1" applyProtection="1">
      <alignment horizontal="center" vertical="center"/>
    </xf>
    <xf numFmtId="0" fontId="134" fillId="62" borderId="89" xfId="950" quotePrefix="1" applyNumberFormat="1" applyFont="1" applyFill="1" applyBorder="1" applyAlignment="1" applyProtection="1">
      <alignment horizontal="center" vertical="center"/>
    </xf>
    <xf numFmtId="0" fontId="134" fillId="62" borderId="27" xfId="950" quotePrefix="1" applyNumberFormat="1" applyFont="1" applyFill="1" applyBorder="1" applyAlignment="1" applyProtection="1">
      <alignment horizontal="center" vertical="center"/>
    </xf>
    <xf numFmtId="0" fontId="134" fillId="62" borderId="114" xfId="950" quotePrefix="1" applyNumberFormat="1" applyFont="1" applyFill="1" applyBorder="1" applyAlignment="1" applyProtection="1">
      <alignment horizontal="center" vertical="center"/>
    </xf>
    <xf numFmtId="0" fontId="134" fillId="62" borderId="115" xfId="950" applyNumberFormat="1" applyFont="1" applyFill="1" applyBorder="1" applyAlignment="1" applyProtection="1">
      <alignment horizontal="center" vertical="center"/>
    </xf>
    <xf numFmtId="0" fontId="134" fillId="62" borderId="27" xfId="950" applyNumberFormat="1" applyFont="1" applyFill="1" applyBorder="1" applyAlignment="1" applyProtection="1">
      <alignment horizontal="center" vertical="center"/>
    </xf>
    <xf numFmtId="0" fontId="134" fillId="62" borderId="121" xfId="950" quotePrefix="1" applyNumberFormat="1" applyFont="1" applyFill="1" applyBorder="1" applyAlignment="1" applyProtection="1">
      <alignment horizontal="center" vertical="center"/>
    </xf>
    <xf numFmtId="0" fontId="134" fillId="62" borderId="118" xfId="950" quotePrefix="1" applyNumberFormat="1" applyFont="1" applyFill="1" applyBorder="1" applyAlignment="1" applyProtection="1">
      <alignment horizontal="center" vertical="center"/>
    </xf>
    <xf numFmtId="0" fontId="9" fillId="0" borderId="0" xfId="950" applyNumberFormat="1" applyFont="1" applyFill="1" applyBorder="1" applyAlignment="1" applyProtection="1"/>
    <xf numFmtId="0" fontId="135" fillId="0" borderId="0" xfId="950" applyNumberFormat="1" applyFont="1" applyFill="1" applyBorder="1" applyAlignment="1" applyProtection="1">
      <alignment horizontal="left"/>
    </xf>
    <xf numFmtId="0" fontId="135" fillId="0" borderId="0" xfId="950" applyNumberFormat="1" applyFont="1" applyFill="1" applyBorder="1" applyAlignment="1" applyProtection="1">
      <alignment horizontal="left" wrapText="1"/>
    </xf>
    <xf numFmtId="0" fontId="8" fillId="0" borderId="0" xfId="739" applyAlignment="1">
      <alignment horizontal="left" wrapText="1"/>
    </xf>
    <xf numFmtId="0" fontId="136" fillId="0" borderId="0" xfId="950" applyNumberFormat="1" applyFont="1" applyFill="1" applyBorder="1" applyAlignment="1" applyProtection="1">
      <alignment horizontal="left" wrapText="1"/>
    </xf>
    <xf numFmtId="0" fontId="134" fillId="67" borderId="0" xfId="925" applyFont="1" applyFill="1" applyBorder="1" applyAlignment="1">
      <alignment horizontal="center" vertical="center" wrapText="1"/>
    </xf>
    <xf numFmtId="0" fontId="144" fillId="59" borderId="96" xfId="925" applyFont="1" applyFill="1" applyBorder="1" applyAlignment="1">
      <alignment horizontal="center" vertical="center" wrapText="1"/>
    </xf>
    <xf numFmtId="0" fontId="144" fillId="59" borderId="97" xfId="925" applyFont="1" applyFill="1" applyBorder="1" applyAlignment="1">
      <alignment horizontal="center" vertical="center" wrapText="1"/>
    </xf>
    <xf numFmtId="166" fontId="144" fillId="59" borderId="96" xfId="925" applyNumberFormat="1" applyFont="1" applyFill="1" applyBorder="1" applyAlignment="1">
      <alignment horizontal="center"/>
    </xf>
    <xf numFmtId="166" fontId="144" fillId="59" borderId="102" xfId="925" applyNumberFormat="1" applyFont="1" applyFill="1" applyBorder="1" applyAlignment="1">
      <alignment horizontal="center"/>
    </xf>
    <xf numFmtId="0" fontId="171" fillId="0" borderId="71" xfId="925" applyFont="1" applyBorder="1" applyAlignment="1">
      <alignment horizontal="center"/>
    </xf>
    <xf numFmtId="0" fontId="171" fillId="0" borderId="55" xfId="925" applyFont="1" applyBorder="1" applyAlignment="1">
      <alignment horizontal="center"/>
    </xf>
    <xf numFmtId="0" fontId="171" fillId="0" borderId="80" xfId="925" applyFont="1" applyBorder="1" applyAlignment="1">
      <alignment horizontal="center"/>
    </xf>
    <xf numFmtId="0" fontId="171" fillId="0" borderId="70" xfId="945" applyFont="1" applyBorder="1" applyAlignment="1">
      <alignment horizontal="center"/>
    </xf>
    <xf numFmtId="0" fontId="171" fillId="0" borderId="29" xfId="945" applyFont="1" applyBorder="1" applyAlignment="1">
      <alignment horizontal="center"/>
    </xf>
    <xf numFmtId="0" fontId="171" fillId="0" borderId="75" xfId="945" applyFont="1" applyBorder="1" applyAlignment="1">
      <alignment horizontal="center"/>
    </xf>
    <xf numFmtId="0" fontId="134" fillId="59" borderId="71" xfId="925" applyFont="1" applyFill="1" applyBorder="1" applyAlignment="1">
      <alignment horizontal="center" vertical="center"/>
    </xf>
    <xf numFmtId="0" fontId="134" fillId="59" borderId="63" xfId="925" applyFont="1" applyFill="1" applyBorder="1" applyAlignment="1">
      <alignment horizontal="center" vertical="center"/>
    </xf>
    <xf numFmtId="0" fontId="134" fillId="59" borderId="72" xfId="925" applyFont="1" applyFill="1" applyBorder="1" applyAlignment="1">
      <alignment horizontal="center" vertical="center"/>
    </xf>
    <xf numFmtId="0" fontId="144" fillId="59" borderId="96" xfId="945" applyFont="1" applyFill="1" applyBorder="1" applyAlignment="1">
      <alignment horizontal="center" vertical="center" wrapText="1"/>
    </xf>
    <xf numFmtId="0" fontId="144" fillId="59" borderId="103" xfId="945" applyFont="1" applyFill="1" applyBorder="1" applyAlignment="1">
      <alignment horizontal="center" vertical="center" wrapText="1"/>
    </xf>
    <xf numFmtId="0" fontId="144" fillId="59" borderId="97" xfId="945" applyFont="1" applyFill="1" applyBorder="1" applyAlignment="1">
      <alignment horizontal="center" vertical="center" wrapText="1"/>
    </xf>
    <xf numFmtId="0" fontId="144" fillId="59" borderId="100" xfId="945" applyFont="1" applyFill="1" applyBorder="1" applyAlignment="1">
      <alignment horizontal="center" vertical="center" wrapText="1"/>
    </xf>
    <xf numFmtId="0" fontId="144" fillId="59" borderId="55" xfId="945" applyFont="1" applyFill="1" applyBorder="1" applyAlignment="1">
      <alignment horizontal="center" vertical="center" wrapText="1"/>
    </xf>
    <xf numFmtId="0" fontId="144" fillId="59" borderId="80" xfId="945" applyFont="1" applyFill="1" applyBorder="1" applyAlignment="1">
      <alignment horizontal="center" vertical="center" wrapText="1"/>
    </xf>
    <xf numFmtId="0" fontId="134" fillId="59" borderId="100" xfId="945" applyFont="1" applyFill="1" applyBorder="1" applyAlignment="1">
      <alignment horizontal="center" vertical="center" wrapText="1"/>
    </xf>
    <xf numFmtId="0" fontId="134" fillId="59" borderId="99" xfId="945" applyFont="1" applyFill="1" applyBorder="1" applyAlignment="1">
      <alignment horizontal="center" vertical="center" wrapText="1"/>
    </xf>
    <xf numFmtId="0" fontId="134" fillId="59" borderId="95" xfId="945" applyFont="1" applyFill="1" applyBorder="1" applyAlignment="1">
      <alignment horizontal="center" vertical="center" wrapText="1"/>
    </xf>
    <xf numFmtId="0" fontId="134" fillId="59" borderId="104" xfId="945" applyFont="1" applyFill="1" applyBorder="1" applyAlignment="1">
      <alignment horizontal="center" vertical="center" wrapText="1"/>
    </xf>
    <xf numFmtId="0" fontId="134" fillId="59" borderId="100" xfId="925" applyFont="1" applyFill="1" applyBorder="1" applyAlignment="1">
      <alignment horizontal="center" vertical="center" wrapText="1"/>
    </xf>
    <xf numFmtId="0" fontId="134" fillId="59" borderId="93" xfId="925" applyFont="1" applyFill="1" applyBorder="1" applyAlignment="1">
      <alignment horizontal="center" vertical="center" wrapText="1"/>
    </xf>
    <xf numFmtId="0" fontId="134" fillId="59" borderId="95" xfId="925" applyFont="1" applyFill="1" applyBorder="1" applyAlignment="1">
      <alignment horizontal="center" vertical="center" wrapText="1"/>
    </xf>
    <xf numFmtId="0" fontId="134" fillId="59" borderId="94" xfId="925" applyFont="1" applyFill="1" applyBorder="1" applyAlignment="1">
      <alignment horizontal="center" vertical="center" wrapText="1"/>
    </xf>
    <xf numFmtId="0" fontId="144" fillId="59" borderId="100" xfId="925" applyFont="1" applyFill="1" applyBorder="1" applyAlignment="1">
      <alignment horizontal="center" vertical="center" wrapText="1"/>
    </xf>
    <xf numFmtId="0" fontId="144" fillId="59" borderId="55" xfId="925" applyFont="1" applyFill="1" applyBorder="1" applyAlignment="1">
      <alignment horizontal="center" vertical="center" wrapText="1"/>
    </xf>
    <xf numFmtId="0" fontId="144" fillId="59" borderId="80" xfId="925" applyFont="1" applyFill="1" applyBorder="1" applyAlignment="1">
      <alignment horizontal="center" vertical="center" wrapText="1"/>
    </xf>
    <xf numFmtId="209" fontId="133" fillId="0" borderId="70" xfId="949" applyNumberFormat="1" applyFont="1" applyFill="1" applyBorder="1" applyAlignment="1" applyProtection="1">
      <alignment horizontal="center"/>
    </xf>
    <xf numFmtId="209" fontId="133" fillId="0" borderId="29" xfId="949" applyNumberFormat="1" applyFont="1" applyFill="1" applyBorder="1" applyAlignment="1" applyProtection="1">
      <alignment horizontal="center"/>
    </xf>
    <xf numFmtId="14" fontId="134" fillId="62" borderId="70" xfId="0" applyNumberFormat="1" applyFont="1" applyFill="1" applyBorder="1" applyAlignment="1" applyProtection="1">
      <alignment horizontal="center" vertical="center" wrapText="1"/>
    </xf>
    <xf numFmtId="14" fontId="134" fillId="62" borderId="75" xfId="0" applyNumberFormat="1" applyFont="1" applyFill="1" applyBorder="1" applyAlignment="1" applyProtection="1">
      <alignment horizontal="center" vertical="center" wrapText="1"/>
    </xf>
    <xf numFmtId="0" fontId="133" fillId="0" borderId="67" xfId="0" applyNumberFormat="1" applyFont="1" applyFill="1" applyBorder="1" applyAlignment="1" applyProtection="1">
      <alignment horizontal="center"/>
    </xf>
    <xf numFmtId="0" fontId="0" fillId="0" borderId="67" xfId="0" applyBorder="1" applyAlignment="1"/>
    <xf numFmtId="0" fontId="134" fillId="62" borderId="68" xfId="0" applyNumberFormat="1" applyFont="1" applyFill="1" applyBorder="1" applyAlignment="1" applyProtection="1">
      <alignment horizontal="center" vertical="center"/>
    </xf>
    <xf numFmtId="0" fontId="134" fillId="62" borderId="69" xfId="0" applyNumberFormat="1" applyFont="1" applyFill="1" applyBorder="1" applyAlignment="1" applyProtection="1">
      <alignment horizontal="center" vertical="center"/>
    </xf>
    <xf numFmtId="14" fontId="134" fillId="62" borderId="71" xfId="0" applyNumberFormat="1" applyFont="1" applyFill="1" applyBorder="1" applyAlignment="1" applyProtection="1">
      <alignment horizontal="center" vertical="center"/>
    </xf>
    <xf numFmtId="14" fontId="134" fillId="62" borderId="72" xfId="0" applyNumberFormat="1" applyFont="1" applyFill="1" applyBorder="1" applyAlignment="1" applyProtection="1">
      <alignment horizontal="center" vertical="center"/>
    </xf>
    <xf numFmtId="14" fontId="134" fillId="62" borderId="79" xfId="0" applyNumberFormat="1" applyFont="1" applyFill="1" applyBorder="1" applyAlignment="1" applyProtection="1">
      <alignment horizontal="center" vertical="center"/>
    </xf>
    <xf numFmtId="14" fontId="134" fillId="62" borderId="86" xfId="0" applyNumberFormat="1" applyFont="1" applyFill="1" applyBorder="1" applyAlignment="1" applyProtection="1">
      <alignment horizontal="center" vertical="center"/>
    </xf>
    <xf numFmtId="14" fontId="134" fillId="62" borderId="73" xfId="0" applyNumberFormat="1" applyFont="1" applyFill="1" applyBorder="1" applyAlignment="1" applyProtection="1">
      <alignment horizontal="center" vertical="center"/>
    </xf>
    <xf numFmtId="14" fontId="134" fillId="62" borderId="74" xfId="0" applyNumberFormat="1" applyFont="1" applyFill="1" applyBorder="1" applyAlignment="1" applyProtection="1">
      <alignment horizontal="center" vertical="center"/>
    </xf>
    <xf numFmtId="14" fontId="134" fillId="62" borderId="107" xfId="0" applyNumberFormat="1" applyFont="1" applyFill="1" applyBorder="1" applyAlignment="1" applyProtection="1">
      <alignment horizontal="center" vertical="center"/>
    </xf>
    <xf numFmtId="14" fontId="134" fillId="62" borderId="108" xfId="0" applyNumberFormat="1" applyFont="1" applyFill="1" applyBorder="1" applyAlignment="1" applyProtection="1">
      <alignment horizontal="center" vertical="center"/>
    </xf>
    <xf numFmtId="14" fontId="134" fillId="62" borderId="106" xfId="0" applyNumberFormat="1" applyFont="1" applyFill="1" applyBorder="1" applyAlignment="1" applyProtection="1">
      <alignment horizontal="center" vertical="center"/>
    </xf>
    <xf numFmtId="14" fontId="134" fillId="62" borderId="67" xfId="0" applyNumberFormat="1" applyFont="1" applyFill="1" applyBorder="1" applyAlignment="1" applyProtection="1">
      <alignment horizontal="center" vertical="center"/>
    </xf>
  </cellXfs>
  <cellStyles count="95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7"/>
    <cellStyle name="Звичайний 11" xfId="928"/>
    <cellStyle name="Звичайний 12" xfId="929"/>
    <cellStyle name="Звичайний 13" xfId="930"/>
    <cellStyle name="Звичайний 14" xfId="931"/>
    <cellStyle name="Звичайний 15" xfId="932"/>
    <cellStyle name="Звичайний 16" xfId="933"/>
    <cellStyle name="Звичайний 17" xfId="934"/>
    <cellStyle name="Звичайний 18" xfId="935"/>
    <cellStyle name="Звичайний 19" xfId="936"/>
    <cellStyle name="Звичайний 2" xfId="718"/>
    <cellStyle name="Звичайний 2 2" xfId="946"/>
    <cellStyle name="Звичайний 20" xfId="937"/>
    <cellStyle name="Звичайний 4" xfId="938"/>
    <cellStyle name="Звичайний 5" xfId="939"/>
    <cellStyle name="Звичайний 6" xfId="940"/>
    <cellStyle name="Звичайний 7" xfId="941"/>
    <cellStyle name="Звичайний 8" xfId="942"/>
    <cellStyle name="Звичайний 9" xfId="943"/>
    <cellStyle name="Звичайний_doc_6_zatv" xfId="944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7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8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21"/>
    <cellStyle name="Обычный 63" xfId="922"/>
    <cellStyle name="Обычный 63 2" xfId="924"/>
    <cellStyle name="Обычный 63 3" xfId="949"/>
    <cellStyle name="Обычный 63 4" xfId="950"/>
    <cellStyle name="Обычный 64" xfId="923"/>
    <cellStyle name="Обычный 65" xfId="925"/>
    <cellStyle name="Обычный 66" xfId="945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20"/>
    <cellStyle name="Обычный_Метали" xfId="919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6"/>
    <cellStyle name="Шапка" xfId="844"/>
  </cellStyles>
  <dxfs count="0"/>
  <tableStyles count="0" defaultTableStyle="TableStyleMedium2" defaultPivotStyle="PivotStyleLight16"/>
  <colors>
    <mruColors>
      <color rgb="FF7CBE87"/>
      <color rgb="FF8CBA97"/>
      <color rgb="FF31AC10"/>
      <color rgb="FF6FBF7C"/>
      <color rgb="FF48C860"/>
      <color rgb="FF08B425"/>
      <color rgb="FF14A826"/>
      <color rgb="FF1BA11E"/>
      <color rgb="FF38C412"/>
      <color rgb="FF02A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61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Dat/FRCAST_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Documents/My%20XData/Matrix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MEA/Dat/Matrix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SONG/Local%20Settings/Temporary%20Internet%20Files/OLK3/BOPuk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4%20&#1082;&#1074;&#1072;&#1088;&#1090;&#1072;&#1083;%202005/&#1052;&#1086;&#1103;%20&#1087;&#1072;&#1087;&#1082;&#1072;/&#1055;&#1056;&#1054;&#1043;&#1053;&#1054;&#1047;/&#1042;&#1042;&#1055;/My%20Documents/MY%20DOCUMENTS/Foreign%20affairs/Database/Matrix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ukr200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&#1052;&#1040;&#1050;&#1056;&#1054;&#1055;&#1056;&#1054;&#1043;&#1053;&#1054;&#1047;/2006/2006-IV/MY%20DOCUMENTS/Foreign%20affairs/Database/Matrix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0;&#1088;&#1093;&#1110;&#1074;/&#1076;17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0;&#1088;&#1093;&#1110;&#1074;/&#1090;17-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ST/BULET/TEIM/&#1058;&#1040;&#1053;&#1071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40;&#1088;&#1093;&#1110;&#1074;/&#1090;17&#1084;&#1073;20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\&#1042;&#1042;&#1055;\I&#1042;&#1041;&#1043;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MPEA/Data/1-Inflation/CPInewfile_16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пуск"/>
      <sheetName val="вдв_пр-ть"/>
      <sheetName val="внесок"/>
      <sheetName val="вдв_пр-ть+тр"/>
      <sheetName val="вдв_пр-ть!!!"/>
      <sheetName val="внесок (2)"/>
      <sheetName val="коеф-т кореляції"/>
      <sheetName val="розрахунок"/>
      <sheetName val="до поп.м."/>
      <sheetName val="внески_міс"/>
      <sheetName val="внесок_кварт"/>
      <sheetName val="роки"/>
      <sheetName val="табл в бюлетень"/>
      <sheetName val="внесок_роки"/>
      <sheetName val="ВВП"/>
      <sheetName val="табл"/>
      <sheetName val="порівн прогнозів"/>
      <sheetName val="табл в методику"/>
      <sheetName val="єврозона+ІВБГ"/>
      <sheetName val="ВВП+ІВБГ"/>
      <sheetName val="ВВП+світ.економіка"/>
      <sheetName val="ВВП+світ.економіка (МВФ)"/>
      <sheetName val="табл (внески)"/>
      <sheetName val="табл (внески) (eng)"/>
      <sheetName val="табл прогноз)"/>
      <sheetName val="табл(eng)"/>
      <sheetName val="чисті міс_село"/>
      <sheetName val="чисті міс_пр-ть"/>
      <sheetName val="чисті міс_буд"/>
      <sheetName val="буд+кап.видатки"/>
      <sheetName val="чисті міс_торг"/>
      <sheetName val="торг_підпр+ринки"/>
      <sheetName val="торг+доходи"/>
      <sheetName val="торг+спож.нас"/>
      <sheetName val="опт_чист міс"/>
      <sheetName val="ІВБГ+бюджет"/>
      <sheetName val="ІВБГ+мон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5">
          <cell r="I85">
            <v>11.356579793547857</v>
          </cell>
        </row>
        <row r="97">
          <cell r="I97">
            <v>-18.4665667244664</v>
          </cell>
        </row>
        <row r="98">
          <cell r="H98">
            <v>-14.5</v>
          </cell>
        </row>
        <row r="99">
          <cell r="H99">
            <v>-15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="85" zoomScaleNormal="85" workbookViewId="0">
      <selection activeCell="K8" sqref="K8"/>
    </sheetView>
  </sheetViews>
  <sheetFormatPr defaultRowHeight="13.2"/>
  <cols>
    <col min="1" max="1" width="58.44140625" customWidth="1"/>
    <col min="3" max="3" width="11.6640625" customWidth="1"/>
    <col min="4" max="4" width="13.6640625" customWidth="1"/>
    <col min="5" max="5" width="11.6640625" customWidth="1"/>
    <col min="6" max="6" width="13.88671875" customWidth="1"/>
    <col min="9" max="9" width="11.88671875" customWidth="1"/>
  </cols>
  <sheetData>
    <row r="1" spans="1:6" ht="18.75" customHeight="1">
      <c r="A1" s="464" t="s">
        <v>40</v>
      </c>
      <c r="B1" s="465"/>
      <c r="C1" s="465"/>
      <c r="D1" s="465"/>
      <c r="E1" s="465"/>
      <c r="F1" s="466"/>
    </row>
    <row r="2" spans="1:6" ht="15.75" customHeight="1">
      <c r="A2" s="467" t="s">
        <v>41</v>
      </c>
      <c r="B2" s="468"/>
      <c r="C2" s="468"/>
      <c r="D2" s="468"/>
      <c r="E2" s="468"/>
      <c r="F2" s="469"/>
    </row>
    <row r="3" spans="1:6" ht="12.75" customHeight="1">
      <c r="A3" s="470"/>
      <c r="B3" s="473" t="s">
        <v>42</v>
      </c>
      <c r="C3" s="476" t="s">
        <v>330</v>
      </c>
      <c r="D3" s="476"/>
      <c r="E3" s="477" t="s">
        <v>43</v>
      </c>
      <c r="F3" s="478"/>
    </row>
    <row r="4" spans="1:6" ht="12.75" customHeight="1">
      <c r="A4" s="471"/>
      <c r="B4" s="474"/>
      <c r="C4" s="473" t="s">
        <v>44</v>
      </c>
      <c r="D4" s="473" t="s">
        <v>45</v>
      </c>
      <c r="E4" s="473" t="s">
        <v>44</v>
      </c>
      <c r="F4" s="473" t="s">
        <v>45</v>
      </c>
    </row>
    <row r="5" spans="1:6" ht="12.75" customHeight="1">
      <c r="A5" s="472" t="s">
        <v>46</v>
      </c>
      <c r="B5" s="475">
        <v>100</v>
      </c>
      <c r="C5" s="475">
        <v>3.137</v>
      </c>
      <c r="D5" s="475">
        <v>3.137</v>
      </c>
      <c r="E5" s="475">
        <v>28.48356419872249</v>
      </c>
      <c r="F5" s="475">
        <v>28.48356419872249</v>
      </c>
    </row>
    <row r="6" spans="1:6">
      <c r="A6" s="5" t="s">
        <v>47</v>
      </c>
      <c r="B6" s="6">
        <v>100</v>
      </c>
      <c r="C6" s="6">
        <v>2.222</v>
      </c>
      <c r="D6" s="6">
        <v>2.222</v>
      </c>
      <c r="E6" s="6">
        <v>58.425433008027397</v>
      </c>
      <c r="F6" s="6">
        <v>58.425433008027397</v>
      </c>
    </row>
    <row r="7" spans="1:6">
      <c r="A7" s="7" t="s">
        <v>48</v>
      </c>
      <c r="B7" s="8">
        <v>47.736475957498548</v>
      </c>
      <c r="C7" s="8">
        <v>1.9481456178387133</v>
      </c>
      <c r="D7" s="8">
        <v>0.88156675789121175</v>
      </c>
      <c r="E7" s="8">
        <v>46.45</v>
      </c>
      <c r="F7" s="8">
        <v>22.187490393751077</v>
      </c>
    </row>
    <row r="8" spans="1:6">
      <c r="A8" s="7" t="s">
        <v>49</v>
      </c>
      <c r="B8" s="8">
        <v>52.263524042501452</v>
      </c>
      <c r="C8" s="8">
        <v>2.4721332118222041</v>
      </c>
      <c r="D8" s="8">
        <v>1.3404332421087886</v>
      </c>
      <c r="E8" s="8">
        <v>69.745393951641603</v>
      </c>
      <c r="F8" s="8">
        <v>36.237942614276314</v>
      </c>
    </row>
    <row r="9" spans="1:6">
      <c r="A9" s="9" t="s">
        <v>50</v>
      </c>
      <c r="B9" s="10">
        <v>28.174532182191811</v>
      </c>
      <c r="C9" s="11">
        <v>3.3784872820611307</v>
      </c>
      <c r="D9" s="11">
        <v>0.90232384975871471</v>
      </c>
      <c r="E9" s="11">
        <v>51.667412982947326</v>
      </c>
      <c r="F9" s="11">
        <v>14.556240200023147</v>
      </c>
    </row>
    <row r="10" spans="1:6">
      <c r="A10" s="9" t="s">
        <v>51</v>
      </c>
      <c r="B10" s="10">
        <v>22.021175944051631</v>
      </c>
      <c r="C10" s="11">
        <v>2.0937629089051621</v>
      </c>
      <c r="D10" s="11">
        <v>0.4370704481845642</v>
      </c>
      <c r="E10" s="11">
        <v>95.263155418747999</v>
      </c>
      <c r="F10" s="11">
        <v>20.972504852840572</v>
      </c>
    </row>
    <row r="11" spans="1:6">
      <c r="A11" s="9" t="s">
        <v>52</v>
      </c>
      <c r="B11" s="10">
        <v>2.0678159162580081</v>
      </c>
      <c r="C11" s="11">
        <v>5.3002566569386532E-2</v>
      </c>
      <c r="D11" s="11">
        <v>1.038944165509575E-3</v>
      </c>
      <c r="E11" s="11">
        <v>34.450000000000003</v>
      </c>
      <c r="F11" s="11">
        <v>0.70919756141259527</v>
      </c>
    </row>
    <row r="12" spans="1:6" ht="15.75" customHeight="1">
      <c r="A12" s="479" t="s">
        <v>53</v>
      </c>
      <c r="B12" s="480"/>
      <c r="C12" s="480"/>
      <c r="D12" s="480"/>
      <c r="E12" s="480"/>
      <c r="F12" s="481"/>
    </row>
    <row r="13" spans="1:6">
      <c r="A13" s="7" t="s">
        <v>54</v>
      </c>
      <c r="B13" s="8">
        <v>50.690187539935515</v>
      </c>
      <c r="C13" s="8">
        <v>3.1</v>
      </c>
      <c r="D13" s="8">
        <v>1.6</v>
      </c>
      <c r="E13" s="8">
        <v>53</v>
      </c>
      <c r="F13" s="8">
        <v>26.9</v>
      </c>
    </row>
    <row r="14" spans="1:6">
      <c r="A14" s="9" t="s">
        <v>55</v>
      </c>
      <c r="B14" s="10">
        <v>7.7217850143362572</v>
      </c>
      <c r="C14" s="11">
        <v>-0.1</v>
      </c>
      <c r="D14" s="11">
        <v>0</v>
      </c>
      <c r="E14" s="11">
        <v>75.400000000000006</v>
      </c>
      <c r="F14" s="11">
        <v>5.8</v>
      </c>
    </row>
    <row r="15" spans="1:6">
      <c r="A15" s="12" t="s">
        <v>56</v>
      </c>
      <c r="B15" s="10">
        <v>2.9107417144514054</v>
      </c>
      <c r="C15" s="11">
        <v>0.6</v>
      </c>
      <c r="D15" s="11">
        <v>0</v>
      </c>
      <c r="E15" s="11">
        <v>69.099999999999994</v>
      </c>
      <c r="F15" s="11">
        <v>2</v>
      </c>
    </row>
    <row r="16" spans="1:6">
      <c r="A16" s="12" t="s">
        <v>57</v>
      </c>
      <c r="B16" s="10">
        <v>0.54444210987254082</v>
      </c>
      <c r="C16" s="11">
        <v>-5.6</v>
      </c>
      <c r="D16" s="11">
        <v>0</v>
      </c>
      <c r="E16" s="11">
        <v>94.7</v>
      </c>
      <c r="F16" s="11">
        <v>0.5</v>
      </c>
    </row>
    <row r="17" spans="1:6">
      <c r="A17" s="9" t="s">
        <v>58</v>
      </c>
      <c r="B17" s="10">
        <v>12.118563118274489</v>
      </c>
      <c r="C17" s="11">
        <v>2.1</v>
      </c>
      <c r="D17" s="11">
        <v>0.3</v>
      </c>
      <c r="E17" s="11">
        <v>37.6</v>
      </c>
      <c r="F17" s="11">
        <v>4.5999999999999996</v>
      </c>
    </row>
    <row r="18" spans="1:6">
      <c r="A18" s="9" t="s">
        <v>59</v>
      </c>
      <c r="B18" s="10">
        <v>3.6456521606151227</v>
      </c>
      <c r="C18" s="11">
        <v>-0.4</v>
      </c>
      <c r="D18" s="11">
        <v>0</v>
      </c>
      <c r="E18" s="11">
        <v>71.3</v>
      </c>
      <c r="F18" s="11">
        <v>2.6</v>
      </c>
    </row>
    <row r="19" spans="1:6">
      <c r="A19" s="9" t="s">
        <v>60</v>
      </c>
      <c r="B19" s="10">
        <v>1.9398369315373205</v>
      </c>
      <c r="C19" s="11">
        <v>-0.9</v>
      </c>
      <c r="D19" s="11">
        <v>0</v>
      </c>
      <c r="E19" s="11">
        <v>24.1</v>
      </c>
      <c r="F19" s="11">
        <v>0.5</v>
      </c>
    </row>
    <row r="20" spans="1:6">
      <c r="A20" s="9" t="s">
        <v>61</v>
      </c>
      <c r="B20" s="10">
        <v>1.1546413906061095</v>
      </c>
      <c r="C20" s="11">
        <v>9.6999999999999993</v>
      </c>
      <c r="D20" s="11">
        <v>0.1</v>
      </c>
      <c r="E20" s="11">
        <v>81.400000000000006</v>
      </c>
      <c r="F20" s="11">
        <v>0.9</v>
      </c>
    </row>
    <row r="21" spans="1:6">
      <c r="A21" s="9" t="s">
        <v>62</v>
      </c>
      <c r="B21" s="10">
        <v>4.7793129623194748</v>
      </c>
      <c r="C21" s="11">
        <v>1.2</v>
      </c>
      <c r="D21" s="11">
        <v>0.1</v>
      </c>
      <c r="E21" s="11">
        <v>54.3</v>
      </c>
      <c r="F21" s="11">
        <v>2.6</v>
      </c>
    </row>
    <row r="22" spans="1:6">
      <c r="A22" s="9" t="s">
        <v>63</v>
      </c>
      <c r="B22" s="10">
        <v>1.1106074474386878</v>
      </c>
      <c r="C22" s="11">
        <v>-0.3</v>
      </c>
      <c r="D22" s="11">
        <v>0</v>
      </c>
      <c r="E22" s="11">
        <v>40.299999999999997</v>
      </c>
      <c r="F22" s="11">
        <v>0.4</v>
      </c>
    </row>
    <row r="23" spans="1:6">
      <c r="A23" s="9" t="s">
        <v>64</v>
      </c>
      <c r="B23" s="10">
        <v>3.513055933939631</v>
      </c>
      <c r="C23" s="11">
        <v>9.5</v>
      </c>
      <c r="D23" s="11">
        <v>0.3</v>
      </c>
      <c r="E23" s="11">
        <v>96.8</v>
      </c>
      <c r="F23" s="11">
        <v>3.4</v>
      </c>
    </row>
    <row r="24" spans="1:6">
      <c r="A24" s="9" t="s">
        <v>65</v>
      </c>
      <c r="B24" s="10">
        <v>4.0973024921748902</v>
      </c>
      <c r="C24" s="11">
        <v>12</v>
      </c>
      <c r="D24" s="11">
        <v>0.5</v>
      </c>
      <c r="E24" s="11">
        <v>16.2</v>
      </c>
      <c r="F24" s="11">
        <v>0.7</v>
      </c>
    </row>
    <row r="25" spans="1:6">
      <c r="A25" s="9" t="s">
        <v>66</v>
      </c>
      <c r="B25" s="10">
        <v>1.0982344802079103</v>
      </c>
      <c r="C25" s="11">
        <v>-3.2</v>
      </c>
      <c r="D25" s="11">
        <v>0</v>
      </c>
      <c r="E25" s="11">
        <v>-45.8</v>
      </c>
      <c r="F25" s="11">
        <v>-0.5</v>
      </c>
    </row>
    <row r="26" spans="1:6">
      <c r="A26" s="9" t="s">
        <v>67</v>
      </c>
      <c r="B26" s="10">
        <v>1.1185665639568125</v>
      </c>
      <c r="C26" s="11">
        <v>-6.7</v>
      </c>
      <c r="D26" s="11">
        <v>-0.1</v>
      </c>
      <c r="E26" s="11">
        <v>24</v>
      </c>
      <c r="F26" s="11">
        <v>0.3</v>
      </c>
    </row>
    <row r="27" spans="1:6">
      <c r="A27" s="7" t="s">
        <v>68</v>
      </c>
      <c r="B27" s="8">
        <v>6.860353040764239</v>
      </c>
      <c r="C27" s="8">
        <v>2.2000000000000002</v>
      </c>
      <c r="D27" s="8">
        <v>0.2</v>
      </c>
      <c r="E27" s="8">
        <v>38.9</v>
      </c>
      <c r="F27" s="8">
        <v>2.7</v>
      </c>
    </row>
    <row r="28" spans="1:6">
      <c r="A28" s="7" t="s">
        <v>69</v>
      </c>
      <c r="B28" s="8">
        <v>7.0219097526648486</v>
      </c>
      <c r="C28" s="8">
        <v>1</v>
      </c>
      <c r="D28" s="8">
        <v>0.1</v>
      </c>
      <c r="E28" s="8">
        <v>34.5</v>
      </c>
      <c r="F28" s="8">
        <v>2.4</v>
      </c>
    </row>
    <row r="29" spans="1:6">
      <c r="A29" s="7" t="s">
        <v>70</v>
      </c>
      <c r="B29" s="8">
        <v>11.072536040830391</v>
      </c>
      <c r="C29" s="8">
        <v>1.2</v>
      </c>
      <c r="D29" s="8">
        <v>0.1</v>
      </c>
      <c r="E29" s="8">
        <v>158.5</v>
      </c>
      <c r="F29" s="8">
        <v>17.600000000000001</v>
      </c>
    </row>
    <row r="30" spans="1:6">
      <c r="A30" s="13" t="s">
        <v>71</v>
      </c>
      <c r="B30" s="10">
        <v>1.3589497186515689</v>
      </c>
      <c r="C30" s="11">
        <v>0.9</v>
      </c>
      <c r="D30" s="11">
        <v>0</v>
      </c>
      <c r="E30" s="11">
        <v>4.4000000000000004</v>
      </c>
      <c r="F30" s="11">
        <v>0.1</v>
      </c>
    </row>
    <row r="31" spans="1:6">
      <c r="A31" s="13" t="s">
        <v>72</v>
      </c>
      <c r="B31" s="10">
        <v>0.35847106685489943</v>
      </c>
      <c r="C31" s="11">
        <v>44.3</v>
      </c>
      <c r="D31" s="11">
        <v>0.2</v>
      </c>
      <c r="E31" s="11">
        <v>115.1</v>
      </c>
      <c r="F31" s="11">
        <v>0.4</v>
      </c>
    </row>
    <row r="32" spans="1:6">
      <c r="A32" s="13" t="s">
        <v>73</v>
      </c>
      <c r="B32" s="10">
        <v>2.0487925769249387</v>
      </c>
      <c r="C32" s="11">
        <v>0</v>
      </c>
      <c r="D32" s="11">
        <v>0</v>
      </c>
      <c r="E32" s="11">
        <v>453.4</v>
      </c>
      <c r="F32" s="11">
        <v>9.3000000000000007</v>
      </c>
    </row>
    <row r="33" spans="1:6">
      <c r="A33" s="13" t="s">
        <v>74</v>
      </c>
      <c r="B33" s="10">
        <v>1.7811200542097445</v>
      </c>
      <c r="C33" s="11">
        <v>-0.2</v>
      </c>
      <c r="D33" s="11">
        <v>0</v>
      </c>
      <c r="E33" s="11">
        <v>47.7</v>
      </c>
      <c r="F33" s="11">
        <v>0.8</v>
      </c>
    </row>
    <row r="34" spans="1:6">
      <c r="A34" s="7" t="s">
        <v>75</v>
      </c>
      <c r="B34" s="8">
        <v>4.9338094713724425</v>
      </c>
      <c r="C34" s="8">
        <v>0.2</v>
      </c>
      <c r="D34" s="8">
        <v>0</v>
      </c>
      <c r="E34" s="8">
        <v>39.1</v>
      </c>
      <c r="F34" s="8">
        <v>1.9</v>
      </c>
    </row>
    <row r="35" spans="1:6">
      <c r="A35" s="13" t="s">
        <v>76</v>
      </c>
      <c r="B35" s="10">
        <v>2.0678159162580081</v>
      </c>
      <c r="C35" s="11">
        <v>0.1</v>
      </c>
      <c r="D35" s="11">
        <v>0</v>
      </c>
      <c r="E35" s="11">
        <v>34.5</v>
      </c>
      <c r="F35" s="11">
        <v>0.7</v>
      </c>
    </row>
    <row r="36" spans="1:6">
      <c r="A36" s="13" t="s">
        <v>77</v>
      </c>
      <c r="B36" s="10">
        <v>0.2320318581404863</v>
      </c>
      <c r="C36" s="11">
        <v>-0.4</v>
      </c>
      <c r="D36" s="11">
        <v>0</v>
      </c>
      <c r="E36" s="11">
        <v>25.2</v>
      </c>
      <c r="F36" s="11">
        <v>0.1</v>
      </c>
    </row>
    <row r="37" spans="1:6">
      <c r="A37" s="13" t="s">
        <v>78</v>
      </c>
      <c r="B37" s="10">
        <v>1.5948770405952286</v>
      </c>
      <c r="C37" s="11">
        <v>2.6</v>
      </c>
      <c r="D37" s="11">
        <v>0</v>
      </c>
      <c r="E37" s="11">
        <v>41.5</v>
      </c>
      <c r="F37" s="11">
        <v>0.7</v>
      </c>
    </row>
    <row r="38" spans="1:6">
      <c r="A38" s="7" t="s">
        <v>79</v>
      </c>
      <c r="B38" s="8">
        <v>3.3775201822990715</v>
      </c>
      <c r="C38" s="8">
        <v>0.6</v>
      </c>
      <c r="D38" s="8">
        <v>0</v>
      </c>
      <c r="E38" s="8">
        <v>5.9</v>
      </c>
      <c r="F38" s="8">
        <v>0.2</v>
      </c>
    </row>
    <row r="39" spans="1:6">
      <c r="A39" s="7" t="s">
        <v>80</v>
      </c>
      <c r="B39" s="8">
        <v>1.4312516546237721</v>
      </c>
      <c r="C39" s="8">
        <v>1.5</v>
      </c>
      <c r="D39" s="8">
        <v>0</v>
      </c>
      <c r="E39" s="8">
        <v>16.899999999999999</v>
      </c>
      <c r="F39" s="8">
        <v>0.2</v>
      </c>
    </row>
    <row r="40" spans="1:6">
      <c r="A40" s="7" t="s">
        <v>81</v>
      </c>
      <c r="B40" s="14">
        <v>14.612432317509722</v>
      </c>
      <c r="C40" s="15" t="s">
        <v>30</v>
      </c>
      <c r="D40" s="14">
        <v>0.2</v>
      </c>
      <c r="E40" s="14" t="s">
        <v>30</v>
      </c>
      <c r="F40" s="14">
        <v>6.5</v>
      </c>
    </row>
    <row r="41" spans="1:6" ht="15.75" customHeight="1">
      <c r="A41" s="479" t="s">
        <v>82</v>
      </c>
      <c r="B41" s="480"/>
      <c r="C41" s="480"/>
      <c r="D41" s="480"/>
      <c r="E41" s="480"/>
      <c r="F41" s="481"/>
    </row>
    <row r="42" spans="1:6" ht="12.75" customHeight="1">
      <c r="A42" s="482"/>
      <c r="B42" s="485" t="s">
        <v>327</v>
      </c>
      <c r="C42" s="488" t="s">
        <v>330</v>
      </c>
      <c r="D42" s="489"/>
      <c r="E42" s="490" t="s">
        <v>43</v>
      </c>
      <c r="F42" s="491"/>
    </row>
    <row r="43" spans="1:6" ht="12.75" customHeight="1">
      <c r="A43" s="483"/>
      <c r="B43" s="486"/>
      <c r="C43" s="485" t="s">
        <v>44</v>
      </c>
      <c r="D43" s="485" t="s">
        <v>83</v>
      </c>
      <c r="E43" s="485" t="s">
        <v>44</v>
      </c>
      <c r="F43" s="485" t="s">
        <v>83</v>
      </c>
    </row>
    <row r="44" spans="1:6">
      <c r="A44" s="484" t="s">
        <v>46</v>
      </c>
      <c r="B44" s="487">
        <v>100</v>
      </c>
      <c r="C44" s="487">
        <v>3.137</v>
      </c>
      <c r="D44" s="487">
        <v>3.137</v>
      </c>
      <c r="E44" s="487">
        <v>28.48356419872249</v>
      </c>
      <c r="F44" s="487">
        <v>28.48356419872249</v>
      </c>
    </row>
    <row r="45" spans="1:6">
      <c r="A45" s="5" t="s">
        <v>84</v>
      </c>
      <c r="B45" s="6">
        <v>100</v>
      </c>
      <c r="C45" s="6">
        <v>-0.40000000000000568</v>
      </c>
      <c r="D45" s="6">
        <v>-0.40000000000000568</v>
      </c>
      <c r="E45" s="6">
        <v>42</v>
      </c>
      <c r="F45" s="6">
        <v>42</v>
      </c>
    </row>
    <row r="46" spans="1:6">
      <c r="A46" s="7" t="s">
        <v>85</v>
      </c>
      <c r="B46" s="8">
        <v>12.961572528474591</v>
      </c>
      <c r="C46" s="8">
        <v>-4.2999999999999972</v>
      </c>
      <c r="D46" s="8">
        <v>-0.40708794959025868</v>
      </c>
      <c r="E46" s="8">
        <v>44.699999999999989</v>
      </c>
      <c r="F46" s="8">
        <v>5.8438387948216723</v>
      </c>
    </row>
    <row r="47" spans="1:6" ht="12.75" customHeight="1">
      <c r="A47" s="16" t="s">
        <v>86</v>
      </c>
      <c r="B47" s="17">
        <v>3.1726957576789796</v>
      </c>
      <c r="C47" s="17">
        <v>0.40000000000000568</v>
      </c>
      <c r="D47" s="17">
        <v>1.26907830307161E-2</v>
      </c>
      <c r="E47" s="17">
        <v>48</v>
      </c>
      <c r="F47" s="17">
        <v>1.5228939636859102</v>
      </c>
    </row>
    <row r="48" spans="1:6" ht="12.75" customHeight="1">
      <c r="A48" s="16" t="s">
        <v>87</v>
      </c>
      <c r="B48" s="17">
        <v>2.6345315630892907</v>
      </c>
      <c r="C48" s="17">
        <v>1.2999999999999972</v>
      </c>
      <c r="D48" s="17">
        <v>3.4248910320160704E-2</v>
      </c>
      <c r="E48" s="17">
        <v>171.7</v>
      </c>
      <c r="F48" s="17">
        <v>4.5234906938243116</v>
      </c>
    </row>
    <row r="49" spans="1:6" ht="12.75" customHeight="1">
      <c r="A49" s="16" t="s">
        <v>88</v>
      </c>
      <c r="B49" s="17">
        <v>6.1442639565232602</v>
      </c>
      <c r="C49" s="17">
        <v>-13.900000000000006</v>
      </c>
      <c r="D49" s="17">
        <v>-0.85405268995673356</v>
      </c>
      <c r="E49" s="17">
        <v>-2</v>
      </c>
      <c r="F49" s="17">
        <v>-0.12288527913046521</v>
      </c>
    </row>
    <row r="50" spans="1:6">
      <c r="A50" s="7" t="s">
        <v>89</v>
      </c>
      <c r="B50" s="8">
        <v>68.203802064647661</v>
      </c>
      <c r="C50" s="8">
        <v>-0.40000000000000568</v>
      </c>
      <c r="D50" s="8">
        <v>-0.19926483942142156</v>
      </c>
      <c r="E50" s="8">
        <v>39.800000000000011</v>
      </c>
      <c r="F50" s="8">
        <v>27.379446682972635</v>
      </c>
    </row>
    <row r="51" spans="1:6" ht="12.75" customHeight="1">
      <c r="A51" s="16" t="s">
        <v>90</v>
      </c>
      <c r="B51" s="17">
        <v>21.460421824878001</v>
      </c>
      <c r="C51" s="17">
        <v>0</v>
      </c>
      <c r="D51" s="17">
        <v>0</v>
      </c>
      <c r="E51" s="17">
        <v>45.099999999999994</v>
      </c>
      <c r="F51" s="17">
        <v>9.6786502430199768</v>
      </c>
    </row>
    <row r="52" spans="1:6" ht="12.75" customHeight="1">
      <c r="A52" s="16" t="s">
        <v>91</v>
      </c>
      <c r="B52" s="17">
        <v>3.7498814305233457</v>
      </c>
      <c r="C52" s="17">
        <v>-3.7000000000000028</v>
      </c>
      <c r="D52" s="17">
        <v>-0.13874561292936391</v>
      </c>
      <c r="E52" s="17">
        <v>34.5</v>
      </c>
      <c r="F52" s="17">
        <v>1.2937090935305542</v>
      </c>
    </row>
    <row r="53" spans="1:6" ht="12.75" customHeight="1">
      <c r="A53" s="16" t="s">
        <v>92</v>
      </c>
      <c r="B53" s="17">
        <v>3.9311103962981875</v>
      </c>
      <c r="C53" s="17">
        <v>0.40000000000000568</v>
      </c>
      <c r="D53" s="17">
        <v>1.5724441585192973E-2</v>
      </c>
      <c r="E53" s="17">
        <v>50.900000000000006</v>
      </c>
      <c r="F53" s="17">
        <v>2.0009351917157776</v>
      </c>
    </row>
    <row r="54" spans="1:6" ht="27.75" customHeight="1">
      <c r="A54" s="16" t="s">
        <v>93</v>
      </c>
      <c r="B54" s="17">
        <v>4.7509408619716389</v>
      </c>
      <c r="C54" s="17">
        <v>0.70000000000000284</v>
      </c>
      <c r="D54" s="17">
        <v>3.3256586033801605E-2</v>
      </c>
      <c r="E54" s="17">
        <v>42.099999999999994</v>
      </c>
      <c r="F54" s="17">
        <v>2.0001461028900596</v>
      </c>
    </row>
    <row r="55" spans="1:6" ht="27.75" customHeight="1">
      <c r="A55" s="16" t="s">
        <v>94</v>
      </c>
      <c r="B55" s="17">
        <v>19.176333153037465</v>
      </c>
      <c r="C55" s="17">
        <v>-1.5</v>
      </c>
      <c r="D55" s="17">
        <v>-0.28764499729556198</v>
      </c>
      <c r="E55" s="17">
        <v>41.099999999999994</v>
      </c>
      <c r="F55" s="17">
        <v>7.8814729258983967</v>
      </c>
    </row>
    <row r="56" spans="1:6" ht="27.75" customHeight="1">
      <c r="A56" s="16" t="s">
        <v>95</v>
      </c>
      <c r="B56" s="17">
        <v>3.188800127485901</v>
      </c>
      <c r="C56" s="17">
        <v>0.5</v>
      </c>
      <c r="D56" s="17">
        <v>1.5944000637429505E-2</v>
      </c>
      <c r="E56" s="17">
        <v>10</v>
      </c>
      <c r="F56" s="17">
        <v>0.31888001274859012</v>
      </c>
    </row>
    <row r="57" spans="1:6">
      <c r="A57" s="7" t="s">
        <v>96</v>
      </c>
      <c r="B57" s="8">
        <v>18.834625406877748</v>
      </c>
      <c r="C57" s="8">
        <v>1.5</v>
      </c>
      <c r="D57" s="8">
        <v>0.20635278901167459</v>
      </c>
      <c r="E57" s="8">
        <v>46.199999999999989</v>
      </c>
      <c r="F57" s="8">
        <v>8.7767145222056904</v>
      </c>
    </row>
    <row r="58" spans="1:6" ht="12.75" customHeight="1">
      <c r="A58" s="463" t="s">
        <v>328</v>
      </c>
      <c r="B58" s="463"/>
      <c r="C58" s="463"/>
      <c r="D58" s="463"/>
      <c r="E58" s="463"/>
      <c r="F58" s="463"/>
    </row>
    <row r="59" spans="1:6">
      <c r="A59" s="463"/>
      <c r="B59" s="463"/>
      <c r="C59" s="463"/>
      <c r="D59" s="463"/>
      <c r="E59" s="463"/>
      <c r="F59" s="463"/>
    </row>
    <row r="60" spans="1:6">
      <c r="A60" s="463" t="s">
        <v>329</v>
      </c>
      <c r="B60" s="463"/>
      <c r="C60" s="463"/>
      <c r="D60" s="463"/>
      <c r="E60" s="463"/>
      <c r="F60" s="463"/>
    </row>
    <row r="61" spans="1:6">
      <c r="A61" s="463"/>
      <c r="B61" s="463"/>
      <c r="C61" s="463"/>
      <c r="D61" s="463"/>
      <c r="E61" s="463"/>
      <c r="F61" s="463"/>
    </row>
  </sheetData>
  <mergeCells count="22">
    <mergeCell ref="C42:D42"/>
    <mergeCell ref="E42:F42"/>
    <mergeCell ref="C43:C44"/>
    <mergeCell ref="D43:D44"/>
    <mergeCell ref="E43:E44"/>
    <mergeCell ref="F43:F44"/>
    <mergeCell ref="A60:F61"/>
    <mergeCell ref="A1:F1"/>
    <mergeCell ref="A2:F2"/>
    <mergeCell ref="A3:A5"/>
    <mergeCell ref="B3:B5"/>
    <mergeCell ref="C3:D3"/>
    <mergeCell ref="E3:F3"/>
    <mergeCell ref="C4:C5"/>
    <mergeCell ref="D4:D5"/>
    <mergeCell ref="E4:E5"/>
    <mergeCell ref="F4:F5"/>
    <mergeCell ref="A58:F59"/>
    <mergeCell ref="A12:F12"/>
    <mergeCell ref="A41:F41"/>
    <mergeCell ref="A42:A44"/>
    <mergeCell ref="B42:B44"/>
  </mergeCells>
  <pageMargins left="0.53125" right="0.33011363636363639" top="0.78205492424242429" bottom="1.1170416666666667" header="0.49619565217391304" footer="0.49281249999999999"/>
  <pageSetup paperSize="9" scale="81" orientation="portrait" r:id="rId1"/>
  <headerFooter>
    <oddHeader>&amp;C&amp;"Times New Roman,полужирный"&amp;14&amp;K8CBA97Макроекономічний та монетарний огляд                                                                Червень 2015 року</oddHeader>
    <oddFooter>&amp;C&amp;"Times New Roman,обычный"&amp;14&amp;K8CBA97Національний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showGridLines="0" zoomScale="115" zoomScaleNormal="115" zoomScaleSheetLayoutView="100" workbookViewId="0">
      <selection activeCell="A2" sqref="A2"/>
    </sheetView>
  </sheetViews>
  <sheetFormatPr defaultColWidth="9.109375" defaultRowHeight="13.2"/>
  <cols>
    <col min="1" max="1" width="9.109375" style="1"/>
    <col min="2" max="2" width="25" style="1" customWidth="1"/>
    <col min="3" max="3" width="15.6640625" style="1" customWidth="1"/>
    <col min="4" max="5" width="9" style="1" customWidth="1"/>
    <col min="6" max="8" width="9.33203125" style="1" customWidth="1"/>
    <col min="9" max="9" width="9.6640625" style="1" customWidth="1"/>
    <col min="10" max="10" width="8.109375" style="1" customWidth="1"/>
    <col min="11" max="16384" width="9.109375" style="1"/>
  </cols>
  <sheetData>
    <row r="1" spans="2:11" ht="20.25" customHeight="1">
      <c r="B1" s="498" t="s">
        <v>8</v>
      </c>
      <c r="C1" s="498"/>
      <c r="D1" s="498"/>
      <c r="E1" s="498"/>
      <c r="F1" s="498"/>
      <c r="G1" s="498"/>
      <c r="H1" s="498"/>
      <c r="I1" s="498"/>
      <c r="J1" s="498"/>
      <c r="K1" s="498"/>
    </row>
    <row r="2" spans="2:11" ht="27" customHeight="1">
      <c r="B2" s="492" t="s">
        <v>0</v>
      </c>
      <c r="C2" s="494" t="s">
        <v>1</v>
      </c>
      <c r="D2" s="495" t="s">
        <v>213</v>
      </c>
      <c r="E2" s="495"/>
      <c r="F2" s="495"/>
      <c r="G2" s="495"/>
      <c r="H2" s="495"/>
      <c r="I2" s="495"/>
      <c r="J2" s="495"/>
      <c r="K2" s="495"/>
    </row>
    <row r="3" spans="2:11" ht="25.5" customHeight="1">
      <c r="B3" s="493"/>
      <c r="C3" s="495"/>
      <c r="D3" s="252">
        <v>2013</v>
      </c>
      <c r="E3" s="250">
        <v>2014</v>
      </c>
      <c r="F3" s="253" t="s">
        <v>298</v>
      </c>
      <c r="G3" s="254" t="s">
        <v>299</v>
      </c>
      <c r="H3" s="254" t="s">
        <v>300</v>
      </c>
      <c r="I3" s="254" t="s">
        <v>301</v>
      </c>
      <c r="J3" s="347" t="s">
        <v>331</v>
      </c>
      <c r="K3" s="348" t="s">
        <v>332</v>
      </c>
    </row>
    <row r="4" spans="2:11" ht="18" customHeight="1">
      <c r="B4" s="5" t="s">
        <v>302</v>
      </c>
      <c r="C4" s="18">
        <v>100</v>
      </c>
      <c r="D4" s="232">
        <f>[58]табл!I85</f>
        <v>11.356579793547857</v>
      </c>
      <c r="E4" s="233">
        <f>[58]табл!I97</f>
        <v>-18.4665667244664</v>
      </c>
      <c r="F4" s="232">
        <f>[58]табл!H98</f>
        <v>-14.5</v>
      </c>
      <c r="G4" s="233">
        <f>[58]табл!H99</f>
        <v>-15</v>
      </c>
      <c r="H4" s="233">
        <v>-20.100000000000001</v>
      </c>
      <c r="I4" s="233">
        <v>-23.4</v>
      </c>
      <c r="J4" s="232">
        <v>-16</v>
      </c>
      <c r="K4" s="233">
        <v>-19.3</v>
      </c>
    </row>
    <row r="5" spans="2:11" s="2" customFormat="1">
      <c r="B5" s="21" t="s">
        <v>2</v>
      </c>
      <c r="C5" s="25">
        <v>22.017326800577194</v>
      </c>
      <c r="D5" s="234">
        <v>13.6</v>
      </c>
      <c r="E5" s="235">
        <v>2.8</v>
      </c>
      <c r="F5" s="234">
        <v>-2.4</v>
      </c>
      <c r="G5" s="235">
        <v>-4.9000000000000004</v>
      </c>
      <c r="H5" s="235">
        <v>-6.8</v>
      </c>
      <c r="I5" s="235">
        <v>-5.0999999999999996</v>
      </c>
      <c r="J5" s="234">
        <v>-7.3</v>
      </c>
      <c r="K5" s="236">
        <v>-5.4</v>
      </c>
    </row>
    <row r="6" spans="2:11" s="2" customFormat="1">
      <c r="B6" s="22" t="s">
        <v>3</v>
      </c>
      <c r="C6" s="25">
        <v>10.897421829135141</v>
      </c>
      <c r="D6" s="234">
        <v>0.8</v>
      </c>
      <c r="E6" s="235">
        <v>-13.7</v>
      </c>
      <c r="F6" s="234">
        <v>-24.1</v>
      </c>
      <c r="G6" s="235">
        <v>-29</v>
      </c>
      <c r="H6" s="235">
        <f>71.5-100</f>
        <v>-28.5</v>
      </c>
      <c r="I6" s="235">
        <v>-25.4</v>
      </c>
      <c r="J6" s="234">
        <v>-20.6</v>
      </c>
      <c r="K6" s="236">
        <v>-25.5</v>
      </c>
    </row>
    <row r="7" spans="2:11" s="2" customFormat="1" ht="13.2" customHeight="1">
      <c r="B7" s="22" t="s">
        <v>4</v>
      </c>
      <c r="C7" s="26">
        <v>24.511414948891975</v>
      </c>
      <c r="D7" s="3">
        <v>-7.3</v>
      </c>
      <c r="E7" s="28">
        <v>-9.3000000000000007</v>
      </c>
      <c r="F7" s="3">
        <v>-21.1</v>
      </c>
      <c r="G7" s="28">
        <v>-20.2</v>
      </c>
      <c r="H7" s="28">
        <f>80.3-100</f>
        <v>-19.700000000000003</v>
      </c>
      <c r="I7" s="28">
        <v>-21.4</v>
      </c>
      <c r="J7" s="3">
        <v>-21.5</v>
      </c>
      <c r="K7" s="237">
        <v>-20.5</v>
      </c>
    </row>
    <row r="8" spans="2:11" s="2" customFormat="1" ht="24" customHeight="1">
      <c r="B8" s="22" t="s">
        <v>214</v>
      </c>
      <c r="C8" s="26">
        <v>7.2324852820954559</v>
      </c>
      <c r="D8" s="3">
        <v>-1.1000000000000001</v>
      </c>
      <c r="E8" s="28">
        <v>-6.6</v>
      </c>
      <c r="F8" s="3">
        <v>-17.2</v>
      </c>
      <c r="G8" s="28">
        <v>-18.899999999999999</v>
      </c>
      <c r="H8" s="28">
        <f>88-100</f>
        <v>-12</v>
      </c>
      <c r="I8" s="28">
        <v>-15.1</v>
      </c>
      <c r="J8" s="3">
        <v>-16.899999999999999</v>
      </c>
      <c r="K8" s="237">
        <v>-15.6</v>
      </c>
    </row>
    <row r="9" spans="2:11" s="2" customFormat="1">
      <c r="B9" s="22" t="s">
        <v>5</v>
      </c>
      <c r="C9" s="26">
        <v>4.7979271484299986</v>
      </c>
      <c r="D9" s="3">
        <v>-11</v>
      </c>
      <c r="E9" s="28">
        <v>-20.399999999999999</v>
      </c>
      <c r="F9" s="3">
        <v>-36.700000000000003</v>
      </c>
      <c r="G9" s="28">
        <v>-31.2</v>
      </c>
      <c r="H9" s="28">
        <v>-33.5</v>
      </c>
      <c r="I9" s="28">
        <v>-38.200000000000003</v>
      </c>
      <c r="J9" s="3">
        <v>-31.7</v>
      </c>
      <c r="K9" s="237">
        <v>-31.2</v>
      </c>
    </row>
    <row r="10" spans="2:11" s="2" customFormat="1">
      <c r="B10" s="22" t="s">
        <v>6</v>
      </c>
      <c r="C10" s="25">
        <v>6.1086847981740471</v>
      </c>
      <c r="D10" s="234">
        <v>9.5</v>
      </c>
      <c r="E10" s="235">
        <v>-8.6</v>
      </c>
      <c r="F10" s="234">
        <v>-22.6</v>
      </c>
      <c r="G10" s="235" t="s">
        <v>9</v>
      </c>
      <c r="H10" s="235" t="s">
        <v>288</v>
      </c>
      <c r="I10" s="235" t="s">
        <v>303</v>
      </c>
      <c r="J10" s="234" t="s">
        <v>333</v>
      </c>
      <c r="K10" s="236">
        <v>-24.7</v>
      </c>
    </row>
    <row r="11" spans="2:11" s="2" customFormat="1">
      <c r="B11" s="23" t="s">
        <v>7</v>
      </c>
      <c r="C11" s="27">
        <v>24.434739192696188</v>
      </c>
      <c r="D11" s="238">
        <v>-2</v>
      </c>
      <c r="E11" s="239">
        <v>-15</v>
      </c>
      <c r="F11" s="238">
        <v>-19.2</v>
      </c>
      <c r="G11" s="239" t="s">
        <v>10</v>
      </c>
      <c r="H11" s="239" t="s">
        <v>289</v>
      </c>
      <c r="I11" s="239" t="s">
        <v>304</v>
      </c>
      <c r="J11" s="238" t="s">
        <v>334</v>
      </c>
      <c r="K11" s="240">
        <v>-18.399999999999999</v>
      </c>
    </row>
    <row r="12" spans="2:11" s="2" customFormat="1" ht="13.8">
      <c r="B12" s="19" t="s">
        <v>11</v>
      </c>
      <c r="C12" s="20"/>
      <c r="D12" s="241"/>
      <c r="E12" s="241"/>
      <c r="F12" s="241"/>
      <c r="G12" s="241"/>
      <c r="H12" s="241"/>
      <c r="I12" s="241"/>
      <c r="J12" s="241"/>
      <c r="K12" s="242"/>
    </row>
    <row r="13" spans="2:11" s="2" customFormat="1" ht="13.2" customHeight="1">
      <c r="B13" s="21" t="s">
        <v>215</v>
      </c>
      <c r="C13" s="496" t="s">
        <v>12</v>
      </c>
      <c r="D13" s="234">
        <v>-4.3</v>
      </c>
      <c r="E13" s="235">
        <v>-10.1</v>
      </c>
      <c r="F13" s="234">
        <v>-21.3</v>
      </c>
      <c r="G13" s="235">
        <v>-22.5</v>
      </c>
      <c r="H13" s="235">
        <f>78.9-100</f>
        <v>-21.099999999999994</v>
      </c>
      <c r="I13" s="235">
        <v>-21.7</v>
      </c>
      <c r="J13" s="234">
        <v>-20.7</v>
      </c>
      <c r="K13" s="236">
        <v>-21.2</v>
      </c>
    </row>
    <row r="14" spans="2:11" s="2" customFormat="1">
      <c r="B14" s="22" t="s">
        <v>13</v>
      </c>
      <c r="C14" s="496"/>
      <c r="D14" s="234">
        <v>-5</v>
      </c>
      <c r="E14" s="235">
        <v>2.5</v>
      </c>
      <c r="F14" s="234">
        <v>-11.9</v>
      </c>
      <c r="G14" s="235">
        <v>-10.1</v>
      </c>
      <c r="H14" s="235">
        <f>91-100</f>
        <v>-9</v>
      </c>
      <c r="I14" s="235">
        <v>-15.7</v>
      </c>
      <c r="J14" s="234">
        <v>-15.2</v>
      </c>
      <c r="K14" s="236">
        <v>-12.4</v>
      </c>
    </row>
    <row r="15" spans="2:11" s="2" customFormat="1" ht="24" customHeight="1">
      <c r="B15" s="22" t="s">
        <v>216</v>
      </c>
      <c r="C15" s="496"/>
      <c r="D15" s="3">
        <v>-10.8</v>
      </c>
      <c r="E15" s="28">
        <v>-21.3</v>
      </c>
      <c r="F15" s="3">
        <v>-54.1</v>
      </c>
      <c r="G15" s="28">
        <v>-58</v>
      </c>
      <c r="H15" s="28">
        <f>50.1-100</f>
        <v>-49.9</v>
      </c>
      <c r="I15" s="28">
        <v>-43.6</v>
      </c>
      <c r="J15" s="3">
        <v>-40.6</v>
      </c>
      <c r="K15" s="237">
        <v>-48.1</v>
      </c>
    </row>
    <row r="16" spans="2:11" s="2" customFormat="1">
      <c r="B16" s="22" t="s">
        <v>14</v>
      </c>
      <c r="C16" s="496"/>
      <c r="D16" s="3">
        <v>-19.3</v>
      </c>
      <c r="E16" s="28">
        <v>-14.2</v>
      </c>
      <c r="F16" s="3">
        <v>-21.6</v>
      </c>
      <c r="G16" s="28">
        <v>-24.2</v>
      </c>
      <c r="H16" s="28">
        <f>77.5-100</f>
        <v>-22.5</v>
      </c>
      <c r="I16" s="28">
        <v>-23.5</v>
      </c>
      <c r="J16" s="3">
        <v>-29</v>
      </c>
      <c r="K16" s="237">
        <v>-23.7</v>
      </c>
    </row>
    <row r="17" spans="2:11" s="2" customFormat="1">
      <c r="B17" s="22" t="s">
        <v>15</v>
      </c>
      <c r="C17" s="496"/>
      <c r="D17" s="3">
        <v>-5.3</v>
      </c>
      <c r="E17" s="28">
        <v>-14.5</v>
      </c>
      <c r="F17" s="3">
        <v>-18.899999999999999</v>
      </c>
      <c r="G17" s="28">
        <v>-17.600000000000001</v>
      </c>
      <c r="H17" s="28">
        <f>69-100</f>
        <v>-31</v>
      </c>
      <c r="I17" s="28">
        <v>-25.7</v>
      </c>
      <c r="J17" s="3">
        <v>-24.6</v>
      </c>
      <c r="K17" s="237">
        <v>-25.5</v>
      </c>
    </row>
    <row r="18" spans="2:11" s="2" customFormat="1">
      <c r="B18" s="22" t="s">
        <v>16</v>
      </c>
      <c r="C18" s="496"/>
      <c r="D18" s="4">
        <v>-13.6</v>
      </c>
      <c r="E18" s="29">
        <v>-20.6</v>
      </c>
      <c r="F18" s="4">
        <v>-32.5</v>
      </c>
      <c r="G18" s="29">
        <v>-21.7</v>
      </c>
      <c r="H18" s="29">
        <f>77.3-100</f>
        <v>-22.700000000000003</v>
      </c>
      <c r="I18" s="29">
        <v>-25.8</v>
      </c>
      <c r="J18" s="4">
        <v>-26.7</v>
      </c>
      <c r="K18" s="243">
        <v>-25.5</v>
      </c>
    </row>
    <row r="19" spans="2:11">
      <c r="B19" s="24" t="s">
        <v>17</v>
      </c>
      <c r="C19" s="497"/>
      <c r="D19" s="244">
        <v>11.3</v>
      </c>
      <c r="E19" s="245">
        <v>3.5</v>
      </c>
      <c r="F19" s="244">
        <v>0.9</v>
      </c>
      <c r="G19" s="245">
        <v>12.3</v>
      </c>
      <c r="H19" s="245">
        <v>-2.9</v>
      </c>
      <c r="I19" s="245">
        <v>-36.200000000000003</v>
      </c>
      <c r="J19" s="244">
        <v>-17.100000000000001</v>
      </c>
      <c r="K19" s="246">
        <v>-5</v>
      </c>
    </row>
    <row r="20" spans="2:11">
      <c r="B20" s="1" t="s">
        <v>212</v>
      </c>
      <c r="D20" s="247"/>
      <c r="E20" s="247"/>
      <c r="F20" s="247"/>
      <c r="G20" s="247"/>
      <c r="H20" s="247"/>
      <c r="I20" s="247"/>
      <c r="J20" s="247"/>
    </row>
  </sheetData>
  <mergeCells count="5">
    <mergeCell ref="B2:B3"/>
    <mergeCell ref="C2:C3"/>
    <mergeCell ref="C13:C19"/>
    <mergeCell ref="D2:K2"/>
    <mergeCell ref="B1:K1"/>
  </mergeCells>
  <pageMargins left="0.53030303030303028" right="0.39772727272727271" top="0.78457446808510634" bottom="1.1163522012578617" header="0.49645390070921985" footer="0.49135220125786161"/>
  <pageSetup paperSize="9" scale="99" orientation="portrait" r:id="rId1"/>
  <headerFooter>
    <oddHeader>&amp;L&amp;"Times New Roman,полужирный"&amp;12&amp;K8CBA97Макроекономічний та монетарний огляд     &amp;C&amp;"Times New Roman,полужирный"&amp;12&amp;K8CBA97                                                &amp;R&amp;"Times New Roman,полужирный"&amp;12&amp;K8CBA97  Червень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topLeftCell="A3" zoomScale="115" zoomScaleNormal="115" zoomScaleSheetLayoutView="100" workbookViewId="0">
      <selection activeCell="D28" sqref="D28"/>
    </sheetView>
  </sheetViews>
  <sheetFormatPr defaultRowHeight="13.2"/>
  <cols>
    <col min="1" max="1" width="44.33203125" style="30" customWidth="1"/>
    <col min="2" max="4" width="10.44140625" style="30" customWidth="1"/>
    <col min="5" max="5" width="11" style="30" customWidth="1"/>
    <col min="6" max="10" width="10.44140625" style="30" customWidth="1"/>
    <col min="11" max="11" width="0" style="30" hidden="1" customWidth="1"/>
    <col min="12" max="255" width="9.109375" style="30"/>
    <col min="256" max="256" width="44.33203125" style="30" customWidth="1"/>
    <col min="257" max="257" width="0" style="30" hidden="1" customWidth="1"/>
    <col min="258" max="260" width="10.44140625" style="30" customWidth="1"/>
    <col min="261" max="261" width="11" style="30" customWidth="1"/>
    <col min="262" max="266" width="10.44140625" style="30" customWidth="1"/>
    <col min="267" max="511" width="9.109375" style="30"/>
    <col min="512" max="512" width="44.33203125" style="30" customWidth="1"/>
    <col min="513" max="513" width="0" style="30" hidden="1" customWidth="1"/>
    <col min="514" max="516" width="10.44140625" style="30" customWidth="1"/>
    <col min="517" max="517" width="11" style="30" customWidth="1"/>
    <col min="518" max="522" width="10.44140625" style="30" customWidth="1"/>
    <col min="523" max="767" width="9.109375" style="30"/>
    <col min="768" max="768" width="44.33203125" style="30" customWidth="1"/>
    <col min="769" max="769" width="0" style="30" hidden="1" customWidth="1"/>
    <col min="770" max="772" width="10.44140625" style="30" customWidth="1"/>
    <col min="773" max="773" width="11" style="30" customWidth="1"/>
    <col min="774" max="778" width="10.44140625" style="30" customWidth="1"/>
    <col min="779" max="1023" width="9.109375" style="30"/>
    <col min="1024" max="1024" width="44.33203125" style="30" customWidth="1"/>
    <col min="1025" max="1025" width="0" style="30" hidden="1" customWidth="1"/>
    <col min="1026" max="1028" width="10.44140625" style="30" customWidth="1"/>
    <col min="1029" max="1029" width="11" style="30" customWidth="1"/>
    <col min="1030" max="1034" width="10.44140625" style="30" customWidth="1"/>
    <col min="1035" max="1279" width="9.109375" style="30"/>
    <col min="1280" max="1280" width="44.33203125" style="30" customWidth="1"/>
    <col min="1281" max="1281" width="0" style="30" hidden="1" customWidth="1"/>
    <col min="1282" max="1284" width="10.44140625" style="30" customWidth="1"/>
    <col min="1285" max="1285" width="11" style="30" customWidth="1"/>
    <col min="1286" max="1290" width="10.44140625" style="30" customWidth="1"/>
    <col min="1291" max="1535" width="9.109375" style="30"/>
    <col min="1536" max="1536" width="44.33203125" style="30" customWidth="1"/>
    <col min="1537" max="1537" width="0" style="30" hidden="1" customWidth="1"/>
    <col min="1538" max="1540" width="10.44140625" style="30" customWidth="1"/>
    <col min="1541" max="1541" width="11" style="30" customWidth="1"/>
    <col min="1542" max="1546" width="10.44140625" style="30" customWidth="1"/>
    <col min="1547" max="1791" width="9.109375" style="30"/>
    <col min="1792" max="1792" width="44.33203125" style="30" customWidth="1"/>
    <col min="1793" max="1793" width="0" style="30" hidden="1" customWidth="1"/>
    <col min="1794" max="1796" width="10.44140625" style="30" customWidth="1"/>
    <col min="1797" max="1797" width="11" style="30" customWidth="1"/>
    <col min="1798" max="1802" width="10.44140625" style="30" customWidth="1"/>
    <col min="1803" max="2047" width="9.109375" style="30"/>
    <col min="2048" max="2048" width="44.33203125" style="30" customWidth="1"/>
    <col min="2049" max="2049" width="0" style="30" hidden="1" customWidth="1"/>
    <col min="2050" max="2052" width="10.44140625" style="30" customWidth="1"/>
    <col min="2053" max="2053" width="11" style="30" customWidth="1"/>
    <col min="2054" max="2058" width="10.44140625" style="30" customWidth="1"/>
    <col min="2059" max="2303" width="9.109375" style="30"/>
    <col min="2304" max="2304" width="44.33203125" style="30" customWidth="1"/>
    <col min="2305" max="2305" width="0" style="30" hidden="1" customWidth="1"/>
    <col min="2306" max="2308" width="10.44140625" style="30" customWidth="1"/>
    <col min="2309" max="2309" width="11" style="30" customWidth="1"/>
    <col min="2310" max="2314" width="10.44140625" style="30" customWidth="1"/>
    <col min="2315" max="2559" width="9.109375" style="30"/>
    <col min="2560" max="2560" width="44.33203125" style="30" customWidth="1"/>
    <col min="2561" max="2561" width="0" style="30" hidden="1" customWidth="1"/>
    <col min="2562" max="2564" width="10.44140625" style="30" customWidth="1"/>
    <col min="2565" max="2565" width="11" style="30" customWidth="1"/>
    <col min="2566" max="2570" width="10.44140625" style="30" customWidth="1"/>
    <col min="2571" max="2815" width="9.109375" style="30"/>
    <col min="2816" max="2816" width="44.33203125" style="30" customWidth="1"/>
    <col min="2817" max="2817" width="0" style="30" hidden="1" customWidth="1"/>
    <col min="2818" max="2820" width="10.44140625" style="30" customWidth="1"/>
    <col min="2821" max="2821" width="11" style="30" customWidth="1"/>
    <col min="2822" max="2826" width="10.44140625" style="30" customWidth="1"/>
    <col min="2827" max="3071" width="9.109375" style="30"/>
    <col min="3072" max="3072" width="44.33203125" style="30" customWidth="1"/>
    <col min="3073" max="3073" width="0" style="30" hidden="1" customWidth="1"/>
    <col min="3074" max="3076" width="10.44140625" style="30" customWidth="1"/>
    <col min="3077" max="3077" width="11" style="30" customWidth="1"/>
    <col min="3078" max="3082" width="10.44140625" style="30" customWidth="1"/>
    <col min="3083" max="3327" width="9.109375" style="30"/>
    <col min="3328" max="3328" width="44.33203125" style="30" customWidth="1"/>
    <col min="3329" max="3329" width="0" style="30" hidden="1" customWidth="1"/>
    <col min="3330" max="3332" width="10.44140625" style="30" customWidth="1"/>
    <col min="3333" max="3333" width="11" style="30" customWidth="1"/>
    <col min="3334" max="3338" width="10.44140625" style="30" customWidth="1"/>
    <col min="3339" max="3583" width="9.109375" style="30"/>
    <col min="3584" max="3584" width="44.33203125" style="30" customWidth="1"/>
    <col min="3585" max="3585" width="0" style="30" hidden="1" customWidth="1"/>
    <col min="3586" max="3588" width="10.44140625" style="30" customWidth="1"/>
    <col min="3589" max="3589" width="11" style="30" customWidth="1"/>
    <col min="3590" max="3594" width="10.44140625" style="30" customWidth="1"/>
    <col min="3595" max="3839" width="9.109375" style="30"/>
    <col min="3840" max="3840" width="44.33203125" style="30" customWidth="1"/>
    <col min="3841" max="3841" width="0" style="30" hidden="1" customWidth="1"/>
    <col min="3842" max="3844" width="10.44140625" style="30" customWidth="1"/>
    <col min="3845" max="3845" width="11" style="30" customWidth="1"/>
    <col min="3846" max="3850" width="10.44140625" style="30" customWidth="1"/>
    <col min="3851" max="4095" width="9.109375" style="30"/>
    <col min="4096" max="4096" width="44.33203125" style="30" customWidth="1"/>
    <col min="4097" max="4097" width="0" style="30" hidden="1" customWidth="1"/>
    <col min="4098" max="4100" width="10.44140625" style="30" customWidth="1"/>
    <col min="4101" max="4101" width="11" style="30" customWidth="1"/>
    <col min="4102" max="4106" width="10.44140625" style="30" customWidth="1"/>
    <col min="4107" max="4351" width="9.109375" style="30"/>
    <col min="4352" max="4352" width="44.33203125" style="30" customWidth="1"/>
    <col min="4353" max="4353" width="0" style="30" hidden="1" customWidth="1"/>
    <col min="4354" max="4356" width="10.44140625" style="30" customWidth="1"/>
    <col min="4357" max="4357" width="11" style="30" customWidth="1"/>
    <col min="4358" max="4362" width="10.44140625" style="30" customWidth="1"/>
    <col min="4363" max="4607" width="9.109375" style="30"/>
    <col min="4608" max="4608" width="44.33203125" style="30" customWidth="1"/>
    <col min="4609" max="4609" width="0" style="30" hidden="1" customWidth="1"/>
    <col min="4610" max="4612" width="10.44140625" style="30" customWidth="1"/>
    <col min="4613" max="4613" width="11" style="30" customWidth="1"/>
    <col min="4614" max="4618" width="10.44140625" style="30" customWidth="1"/>
    <col min="4619" max="4863" width="9.109375" style="30"/>
    <col min="4864" max="4864" width="44.33203125" style="30" customWidth="1"/>
    <col min="4865" max="4865" width="0" style="30" hidden="1" customWidth="1"/>
    <col min="4866" max="4868" width="10.44140625" style="30" customWidth="1"/>
    <col min="4869" max="4869" width="11" style="30" customWidth="1"/>
    <col min="4870" max="4874" width="10.44140625" style="30" customWidth="1"/>
    <col min="4875" max="5119" width="9.109375" style="30"/>
    <col min="5120" max="5120" width="44.33203125" style="30" customWidth="1"/>
    <col min="5121" max="5121" width="0" style="30" hidden="1" customWidth="1"/>
    <col min="5122" max="5124" width="10.44140625" style="30" customWidth="1"/>
    <col min="5125" max="5125" width="11" style="30" customWidth="1"/>
    <col min="5126" max="5130" width="10.44140625" style="30" customWidth="1"/>
    <col min="5131" max="5375" width="9.109375" style="30"/>
    <col min="5376" max="5376" width="44.33203125" style="30" customWidth="1"/>
    <col min="5377" max="5377" width="0" style="30" hidden="1" customWidth="1"/>
    <col min="5378" max="5380" width="10.44140625" style="30" customWidth="1"/>
    <col min="5381" max="5381" width="11" style="30" customWidth="1"/>
    <col min="5382" max="5386" width="10.44140625" style="30" customWidth="1"/>
    <col min="5387" max="5631" width="9.109375" style="30"/>
    <col min="5632" max="5632" width="44.33203125" style="30" customWidth="1"/>
    <col min="5633" max="5633" width="0" style="30" hidden="1" customWidth="1"/>
    <col min="5634" max="5636" width="10.44140625" style="30" customWidth="1"/>
    <col min="5637" max="5637" width="11" style="30" customWidth="1"/>
    <col min="5638" max="5642" width="10.44140625" style="30" customWidth="1"/>
    <col min="5643" max="5887" width="9.109375" style="30"/>
    <col min="5888" max="5888" width="44.33203125" style="30" customWidth="1"/>
    <col min="5889" max="5889" width="0" style="30" hidden="1" customWidth="1"/>
    <col min="5890" max="5892" width="10.44140625" style="30" customWidth="1"/>
    <col min="5893" max="5893" width="11" style="30" customWidth="1"/>
    <col min="5894" max="5898" width="10.44140625" style="30" customWidth="1"/>
    <col min="5899" max="6143" width="9.109375" style="30"/>
    <col min="6144" max="6144" width="44.33203125" style="30" customWidth="1"/>
    <col min="6145" max="6145" width="0" style="30" hidden="1" customWidth="1"/>
    <col min="6146" max="6148" width="10.44140625" style="30" customWidth="1"/>
    <col min="6149" max="6149" width="11" style="30" customWidth="1"/>
    <col min="6150" max="6154" width="10.44140625" style="30" customWidth="1"/>
    <col min="6155" max="6399" width="9.109375" style="30"/>
    <col min="6400" max="6400" width="44.33203125" style="30" customWidth="1"/>
    <col min="6401" max="6401" width="0" style="30" hidden="1" customWidth="1"/>
    <col min="6402" max="6404" width="10.44140625" style="30" customWidth="1"/>
    <col min="6405" max="6405" width="11" style="30" customWidth="1"/>
    <col min="6406" max="6410" width="10.44140625" style="30" customWidth="1"/>
    <col min="6411" max="6655" width="9.109375" style="30"/>
    <col min="6656" max="6656" width="44.33203125" style="30" customWidth="1"/>
    <col min="6657" max="6657" width="0" style="30" hidden="1" customWidth="1"/>
    <col min="6658" max="6660" width="10.44140625" style="30" customWidth="1"/>
    <col min="6661" max="6661" width="11" style="30" customWidth="1"/>
    <col min="6662" max="6666" width="10.44140625" style="30" customWidth="1"/>
    <col min="6667" max="6911" width="9.109375" style="30"/>
    <col min="6912" max="6912" width="44.33203125" style="30" customWidth="1"/>
    <col min="6913" max="6913" width="0" style="30" hidden="1" customWidth="1"/>
    <col min="6914" max="6916" width="10.44140625" style="30" customWidth="1"/>
    <col min="6917" max="6917" width="11" style="30" customWidth="1"/>
    <col min="6918" max="6922" width="10.44140625" style="30" customWidth="1"/>
    <col min="6923" max="7167" width="9.109375" style="30"/>
    <col min="7168" max="7168" width="44.33203125" style="30" customWidth="1"/>
    <col min="7169" max="7169" width="0" style="30" hidden="1" customWidth="1"/>
    <col min="7170" max="7172" width="10.44140625" style="30" customWidth="1"/>
    <col min="7173" max="7173" width="11" style="30" customWidth="1"/>
    <col min="7174" max="7178" width="10.44140625" style="30" customWidth="1"/>
    <col min="7179" max="7423" width="9.109375" style="30"/>
    <col min="7424" max="7424" width="44.33203125" style="30" customWidth="1"/>
    <col min="7425" max="7425" width="0" style="30" hidden="1" customWidth="1"/>
    <col min="7426" max="7428" width="10.44140625" style="30" customWidth="1"/>
    <col min="7429" max="7429" width="11" style="30" customWidth="1"/>
    <col min="7430" max="7434" width="10.44140625" style="30" customWidth="1"/>
    <col min="7435" max="7679" width="9.109375" style="30"/>
    <col min="7680" max="7680" width="44.33203125" style="30" customWidth="1"/>
    <col min="7681" max="7681" width="0" style="30" hidden="1" customWidth="1"/>
    <col min="7682" max="7684" width="10.44140625" style="30" customWidth="1"/>
    <col min="7685" max="7685" width="11" style="30" customWidth="1"/>
    <col min="7686" max="7690" width="10.44140625" style="30" customWidth="1"/>
    <col min="7691" max="7935" width="9.109375" style="30"/>
    <col min="7936" max="7936" width="44.33203125" style="30" customWidth="1"/>
    <col min="7937" max="7937" width="0" style="30" hidden="1" customWidth="1"/>
    <col min="7938" max="7940" width="10.44140625" style="30" customWidth="1"/>
    <col min="7941" max="7941" width="11" style="30" customWidth="1"/>
    <col min="7942" max="7946" width="10.44140625" style="30" customWidth="1"/>
    <col min="7947" max="8191" width="9.109375" style="30"/>
    <col min="8192" max="8192" width="44.33203125" style="30" customWidth="1"/>
    <col min="8193" max="8193" width="0" style="30" hidden="1" customWidth="1"/>
    <col min="8194" max="8196" width="10.44140625" style="30" customWidth="1"/>
    <col min="8197" max="8197" width="11" style="30" customWidth="1"/>
    <col min="8198" max="8202" width="10.44140625" style="30" customWidth="1"/>
    <col min="8203" max="8447" width="9.109375" style="30"/>
    <col min="8448" max="8448" width="44.33203125" style="30" customWidth="1"/>
    <col min="8449" max="8449" width="0" style="30" hidden="1" customWidth="1"/>
    <col min="8450" max="8452" width="10.44140625" style="30" customWidth="1"/>
    <col min="8453" max="8453" width="11" style="30" customWidth="1"/>
    <col min="8454" max="8458" width="10.44140625" style="30" customWidth="1"/>
    <col min="8459" max="8703" width="9.109375" style="30"/>
    <col min="8704" max="8704" width="44.33203125" style="30" customWidth="1"/>
    <col min="8705" max="8705" width="0" style="30" hidden="1" customWidth="1"/>
    <col min="8706" max="8708" width="10.44140625" style="30" customWidth="1"/>
    <col min="8709" max="8709" width="11" style="30" customWidth="1"/>
    <col min="8710" max="8714" width="10.44140625" style="30" customWidth="1"/>
    <col min="8715" max="8959" width="9.109375" style="30"/>
    <col min="8960" max="8960" width="44.33203125" style="30" customWidth="1"/>
    <col min="8961" max="8961" width="0" style="30" hidden="1" customWidth="1"/>
    <col min="8962" max="8964" width="10.44140625" style="30" customWidth="1"/>
    <col min="8965" max="8965" width="11" style="30" customWidth="1"/>
    <col min="8966" max="8970" width="10.44140625" style="30" customWidth="1"/>
    <col min="8971" max="9215" width="9.109375" style="30"/>
    <col min="9216" max="9216" width="44.33203125" style="30" customWidth="1"/>
    <col min="9217" max="9217" width="0" style="30" hidden="1" customWidth="1"/>
    <col min="9218" max="9220" width="10.44140625" style="30" customWidth="1"/>
    <col min="9221" max="9221" width="11" style="30" customWidth="1"/>
    <col min="9222" max="9226" width="10.44140625" style="30" customWidth="1"/>
    <col min="9227" max="9471" width="9.109375" style="30"/>
    <col min="9472" max="9472" width="44.33203125" style="30" customWidth="1"/>
    <col min="9473" max="9473" width="0" style="30" hidden="1" customWidth="1"/>
    <col min="9474" max="9476" width="10.44140625" style="30" customWidth="1"/>
    <col min="9477" max="9477" width="11" style="30" customWidth="1"/>
    <col min="9478" max="9482" width="10.44140625" style="30" customWidth="1"/>
    <col min="9483" max="9727" width="9.109375" style="30"/>
    <col min="9728" max="9728" width="44.33203125" style="30" customWidth="1"/>
    <col min="9729" max="9729" width="0" style="30" hidden="1" customWidth="1"/>
    <col min="9730" max="9732" width="10.44140625" style="30" customWidth="1"/>
    <col min="9733" max="9733" width="11" style="30" customWidth="1"/>
    <col min="9734" max="9738" width="10.44140625" style="30" customWidth="1"/>
    <col min="9739" max="9983" width="9.109375" style="30"/>
    <col min="9984" max="9984" width="44.33203125" style="30" customWidth="1"/>
    <col min="9985" max="9985" width="0" style="30" hidden="1" customWidth="1"/>
    <col min="9986" max="9988" width="10.44140625" style="30" customWidth="1"/>
    <col min="9989" max="9989" width="11" style="30" customWidth="1"/>
    <col min="9990" max="9994" width="10.44140625" style="30" customWidth="1"/>
    <col min="9995" max="10239" width="9.109375" style="30"/>
    <col min="10240" max="10240" width="44.33203125" style="30" customWidth="1"/>
    <col min="10241" max="10241" width="0" style="30" hidden="1" customWidth="1"/>
    <col min="10242" max="10244" width="10.44140625" style="30" customWidth="1"/>
    <col min="10245" max="10245" width="11" style="30" customWidth="1"/>
    <col min="10246" max="10250" width="10.44140625" style="30" customWidth="1"/>
    <col min="10251" max="10495" width="9.109375" style="30"/>
    <col min="10496" max="10496" width="44.33203125" style="30" customWidth="1"/>
    <col min="10497" max="10497" width="0" style="30" hidden="1" customWidth="1"/>
    <col min="10498" max="10500" width="10.44140625" style="30" customWidth="1"/>
    <col min="10501" max="10501" width="11" style="30" customWidth="1"/>
    <col min="10502" max="10506" width="10.44140625" style="30" customWidth="1"/>
    <col min="10507" max="10751" width="9.109375" style="30"/>
    <col min="10752" max="10752" width="44.33203125" style="30" customWidth="1"/>
    <col min="10753" max="10753" width="0" style="30" hidden="1" customWidth="1"/>
    <col min="10754" max="10756" width="10.44140625" style="30" customWidth="1"/>
    <col min="10757" max="10757" width="11" style="30" customWidth="1"/>
    <col min="10758" max="10762" width="10.44140625" style="30" customWidth="1"/>
    <col min="10763" max="11007" width="9.109375" style="30"/>
    <col min="11008" max="11008" width="44.33203125" style="30" customWidth="1"/>
    <col min="11009" max="11009" width="0" style="30" hidden="1" customWidth="1"/>
    <col min="11010" max="11012" width="10.44140625" style="30" customWidth="1"/>
    <col min="11013" max="11013" width="11" style="30" customWidth="1"/>
    <col min="11014" max="11018" width="10.44140625" style="30" customWidth="1"/>
    <col min="11019" max="11263" width="9.109375" style="30"/>
    <col min="11264" max="11264" width="44.33203125" style="30" customWidth="1"/>
    <col min="11265" max="11265" width="0" style="30" hidden="1" customWidth="1"/>
    <col min="11266" max="11268" width="10.44140625" style="30" customWidth="1"/>
    <col min="11269" max="11269" width="11" style="30" customWidth="1"/>
    <col min="11270" max="11274" width="10.44140625" style="30" customWidth="1"/>
    <col min="11275" max="11519" width="9.109375" style="30"/>
    <col min="11520" max="11520" width="44.33203125" style="30" customWidth="1"/>
    <col min="11521" max="11521" width="0" style="30" hidden="1" customWidth="1"/>
    <col min="11522" max="11524" width="10.44140625" style="30" customWidth="1"/>
    <col min="11525" max="11525" width="11" style="30" customWidth="1"/>
    <col min="11526" max="11530" width="10.44140625" style="30" customWidth="1"/>
    <col min="11531" max="11775" width="9.109375" style="30"/>
    <col min="11776" max="11776" width="44.33203125" style="30" customWidth="1"/>
    <col min="11777" max="11777" width="0" style="30" hidden="1" customWidth="1"/>
    <col min="11778" max="11780" width="10.44140625" style="30" customWidth="1"/>
    <col min="11781" max="11781" width="11" style="30" customWidth="1"/>
    <col min="11782" max="11786" width="10.44140625" style="30" customWidth="1"/>
    <col min="11787" max="12031" width="9.109375" style="30"/>
    <col min="12032" max="12032" width="44.33203125" style="30" customWidth="1"/>
    <col min="12033" max="12033" width="0" style="30" hidden="1" customWidth="1"/>
    <col min="12034" max="12036" width="10.44140625" style="30" customWidth="1"/>
    <col min="12037" max="12037" width="11" style="30" customWidth="1"/>
    <col min="12038" max="12042" width="10.44140625" style="30" customWidth="1"/>
    <col min="12043" max="12287" width="9.109375" style="30"/>
    <col min="12288" max="12288" width="44.33203125" style="30" customWidth="1"/>
    <col min="12289" max="12289" width="0" style="30" hidden="1" customWidth="1"/>
    <col min="12290" max="12292" width="10.44140625" style="30" customWidth="1"/>
    <col min="12293" max="12293" width="11" style="30" customWidth="1"/>
    <col min="12294" max="12298" width="10.44140625" style="30" customWidth="1"/>
    <col min="12299" max="12543" width="9.109375" style="30"/>
    <col min="12544" max="12544" width="44.33203125" style="30" customWidth="1"/>
    <col min="12545" max="12545" width="0" style="30" hidden="1" customWidth="1"/>
    <col min="12546" max="12548" width="10.44140625" style="30" customWidth="1"/>
    <col min="12549" max="12549" width="11" style="30" customWidth="1"/>
    <col min="12550" max="12554" width="10.44140625" style="30" customWidth="1"/>
    <col min="12555" max="12799" width="9.109375" style="30"/>
    <col min="12800" max="12800" width="44.33203125" style="30" customWidth="1"/>
    <col min="12801" max="12801" width="0" style="30" hidden="1" customWidth="1"/>
    <col min="12802" max="12804" width="10.44140625" style="30" customWidth="1"/>
    <col min="12805" max="12805" width="11" style="30" customWidth="1"/>
    <col min="12806" max="12810" width="10.44140625" style="30" customWidth="1"/>
    <col min="12811" max="13055" width="9.109375" style="30"/>
    <col min="13056" max="13056" width="44.33203125" style="30" customWidth="1"/>
    <col min="13057" max="13057" width="0" style="30" hidden="1" customWidth="1"/>
    <col min="13058" max="13060" width="10.44140625" style="30" customWidth="1"/>
    <col min="13061" max="13061" width="11" style="30" customWidth="1"/>
    <col min="13062" max="13066" width="10.44140625" style="30" customWidth="1"/>
    <col min="13067" max="13311" width="9.109375" style="30"/>
    <col min="13312" max="13312" width="44.33203125" style="30" customWidth="1"/>
    <col min="13313" max="13313" width="0" style="30" hidden="1" customWidth="1"/>
    <col min="13314" max="13316" width="10.44140625" style="30" customWidth="1"/>
    <col min="13317" max="13317" width="11" style="30" customWidth="1"/>
    <col min="13318" max="13322" width="10.44140625" style="30" customWidth="1"/>
    <col min="13323" max="13567" width="9.109375" style="30"/>
    <col min="13568" max="13568" width="44.33203125" style="30" customWidth="1"/>
    <col min="13569" max="13569" width="0" style="30" hidden="1" customWidth="1"/>
    <col min="13570" max="13572" width="10.44140625" style="30" customWidth="1"/>
    <col min="13573" max="13573" width="11" style="30" customWidth="1"/>
    <col min="13574" max="13578" width="10.44140625" style="30" customWidth="1"/>
    <col min="13579" max="13823" width="9.109375" style="30"/>
    <col min="13824" max="13824" width="44.33203125" style="30" customWidth="1"/>
    <col min="13825" max="13825" width="0" style="30" hidden="1" customWidth="1"/>
    <col min="13826" max="13828" width="10.44140625" style="30" customWidth="1"/>
    <col min="13829" max="13829" width="11" style="30" customWidth="1"/>
    <col min="13830" max="13834" width="10.44140625" style="30" customWidth="1"/>
    <col min="13835" max="14079" width="9.109375" style="30"/>
    <col min="14080" max="14080" width="44.33203125" style="30" customWidth="1"/>
    <col min="14081" max="14081" width="0" style="30" hidden="1" customWidth="1"/>
    <col min="14082" max="14084" width="10.44140625" style="30" customWidth="1"/>
    <col min="14085" max="14085" width="11" style="30" customWidth="1"/>
    <col min="14086" max="14090" width="10.44140625" style="30" customWidth="1"/>
    <col min="14091" max="14335" width="9.109375" style="30"/>
    <col min="14336" max="14336" width="44.33203125" style="30" customWidth="1"/>
    <col min="14337" max="14337" width="0" style="30" hidden="1" customWidth="1"/>
    <col min="14338" max="14340" width="10.44140625" style="30" customWidth="1"/>
    <col min="14341" max="14341" width="11" style="30" customWidth="1"/>
    <col min="14342" max="14346" width="10.44140625" style="30" customWidth="1"/>
    <col min="14347" max="14591" width="9.109375" style="30"/>
    <col min="14592" max="14592" width="44.33203125" style="30" customWidth="1"/>
    <col min="14593" max="14593" width="0" style="30" hidden="1" customWidth="1"/>
    <col min="14594" max="14596" width="10.44140625" style="30" customWidth="1"/>
    <col min="14597" max="14597" width="11" style="30" customWidth="1"/>
    <col min="14598" max="14602" width="10.44140625" style="30" customWidth="1"/>
    <col min="14603" max="14847" width="9.109375" style="30"/>
    <col min="14848" max="14848" width="44.33203125" style="30" customWidth="1"/>
    <col min="14849" max="14849" width="0" style="30" hidden="1" customWidth="1"/>
    <col min="14850" max="14852" width="10.44140625" style="30" customWidth="1"/>
    <col min="14853" max="14853" width="11" style="30" customWidth="1"/>
    <col min="14854" max="14858" width="10.44140625" style="30" customWidth="1"/>
    <col min="14859" max="15103" width="9.109375" style="30"/>
    <col min="15104" max="15104" width="44.33203125" style="30" customWidth="1"/>
    <col min="15105" max="15105" width="0" style="30" hidden="1" customWidth="1"/>
    <col min="15106" max="15108" width="10.44140625" style="30" customWidth="1"/>
    <col min="15109" max="15109" width="11" style="30" customWidth="1"/>
    <col min="15110" max="15114" width="10.44140625" style="30" customWidth="1"/>
    <col min="15115" max="15359" width="9.109375" style="30"/>
    <col min="15360" max="15360" width="44.33203125" style="30" customWidth="1"/>
    <col min="15361" max="15361" width="0" style="30" hidden="1" customWidth="1"/>
    <col min="15362" max="15364" width="10.44140625" style="30" customWidth="1"/>
    <col min="15365" max="15365" width="11" style="30" customWidth="1"/>
    <col min="15366" max="15370" width="10.44140625" style="30" customWidth="1"/>
    <col min="15371" max="15615" width="9.109375" style="30"/>
    <col min="15616" max="15616" width="44.33203125" style="30" customWidth="1"/>
    <col min="15617" max="15617" width="0" style="30" hidden="1" customWidth="1"/>
    <col min="15618" max="15620" width="10.44140625" style="30" customWidth="1"/>
    <col min="15621" max="15621" width="11" style="30" customWidth="1"/>
    <col min="15622" max="15626" width="10.44140625" style="30" customWidth="1"/>
    <col min="15627" max="15871" width="9.109375" style="30"/>
    <col min="15872" max="15872" width="44.33203125" style="30" customWidth="1"/>
    <col min="15873" max="15873" width="0" style="30" hidden="1" customWidth="1"/>
    <col min="15874" max="15876" width="10.44140625" style="30" customWidth="1"/>
    <col min="15877" max="15877" width="11" style="30" customWidth="1"/>
    <col min="15878" max="15882" width="10.44140625" style="30" customWidth="1"/>
    <col min="15883" max="16127" width="9.109375" style="30"/>
    <col min="16128" max="16128" width="44.33203125" style="30" customWidth="1"/>
    <col min="16129" max="16129" width="0" style="30" hidden="1" customWidth="1"/>
    <col min="16130" max="16132" width="10.44140625" style="30" customWidth="1"/>
    <col min="16133" max="16133" width="11" style="30" customWidth="1"/>
    <col min="16134" max="16138" width="10.44140625" style="30" customWidth="1"/>
    <col min="16139" max="16384" width="9.109375" style="30"/>
  </cols>
  <sheetData>
    <row r="1" spans="1:15" ht="15.6">
      <c r="A1" s="499" t="s">
        <v>133</v>
      </c>
      <c r="B1" s="499"/>
      <c r="C1" s="499"/>
      <c r="D1" s="499"/>
      <c r="E1" s="499"/>
      <c r="F1" s="499"/>
      <c r="G1" s="499"/>
      <c r="H1" s="499"/>
      <c r="I1" s="499"/>
      <c r="J1" s="499"/>
    </row>
    <row r="2" spans="1:15" ht="26.4">
      <c r="A2" s="255"/>
      <c r="B2" s="31"/>
      <c r="C2" s="31"/>
      <c r="D2" s="31"/>
      <c r="E2" s="31"/>
      <c r="F2" s="32"/>
      <c r="G2" s="33" t="s">
        <v>335</v>
      </c>
      <c r="H2" s="33" t="s">
        <v>336</v>
      </c>
      <c r="I2" s="33" t="s">
        <v>335</v>
      </c>
      <c r="J2" s="342" t="s">
        <v>336</v>
      </c>
      <c r="K2" s="256"/>
    </row>
    <row r="3" spans="1:15">
      <c r="A3" s="255"/>
      <c r="B3" s="32">
        <v>2010</v>
      </c>
      <c r="C3" s="32">
        <v>2011</v>
      </c>
      <c r="D3" s="32">
        <v>2012</v>
      </c>
      <c r="E3" s="32">
        <v>2013</v>
      </c>
      <c r="F3" s="32">
        <v>2014</v>
      </c>
      <c r="G3" s="32">
        <v>2014</v>
      </c>
      <c r="H3" s="33">
        <v>2014</v>
      </c>
      <c r="I3" s="33">
        <v>2015</v>
      </c>
      <c r="J3" s="256">
        <v>2015</v>
      </c>
      <c r="K3" s="256"/>
      <c r="L3" s="258"/>
      <c r="M3" s="258"/>
      <c r="N3" s="258"/>
      <c r="O3" s="258"/>
    </row>
    <row r="4" spans="1:15">
      <c r="A4" s="259" t="s">
        <v>134</v>
      </c>
      <c r="B4" s="43">
        <v>-3.0179999999999998</v>
      </c>
      <c r="C4" s="43">
        <v>-10.244999999999999</v>
      </c>
      <c r="D4" s="43">
        <v>-14.315</v>
      </c>
      <c r="E4" s="43">
        <v>-16.478000000000002</v>
      </c>
      <c r="F4" s="43">
        <v>-5.2729999999999997</v>
      </c>
      <c r="G4" s="43">
        <v>-0.40200000000000002</v>
      </c>
      <c r="H4" s="43">
        <v>-1.9470000000000001</v>
      </c>
      <c r="I4" s="43">
        <v>4.0000000000000001E-3</v>
      </c>
      <c r="J4" s="260">
        <v>-0.28100000000000003</v>
      </c>
      <c r="K4" s="260"/>
    </row>
    <row r="5" spans="1:15">
      <c r="A5" s="261" t="s">
        <v>135</v>
      </c>
      <c r="B5" s="46">
        <v>69.254999999999995</v>
      </c>
      <c r="C5" s="46">
        <v>88.843999999999994</v>
      </c>
      <c r="D5" s="46">
        <v>90.034999999999997</v>
      </c>
      <c r="E5" s="46">
        <v>85.481999999999999</v>
      </c>
      <c r="F5" s="46">
        <v>68.484999999999999</v>
      </c>
      <c r="G5" s="46">
        <v>6.15</v>
      </c>
      <c r="H5" s="46">
        <v>30.460999999999999</v>
      </c>
      <c r="I5" s="46">
        <v>3.81</v>
      </c>
      <c r="J5" s="262">
        <v>20.088999999999999</v>
      </c>
      <c r="K5" s="262"/>
    </row>
    <row r="6" spans="1:15">
      <c r="A6" s="261" t="s">
        <v>136</v>
      </c>
      <c r="B6" s="46">
        <v>73.239000000000004</v>
      </c>
      <c r="C6" s="46">
        <v>99.001000000000005</v>
      </c>
      <c r="D6" s="46">
        <v>104.361</v>
      </c>
      <c r="E6" s="46">
        <v>101.07599999999999</v>
      </c>
      <c r="F6" s="46">
        <v>73.768000000000001</v>
      </c>
      <c r="G6" s="46">
        <v>6.5759999999999996</v>
      </c>
      <c r="H6" s="46">
        <v>32.491</v>
      </c>
      <c r="I6" s="46">
        <v>3.8460000000000001</v>
      </c>
      <c r="J6" s="262">
        <v>20.43</v>
      </c>
      <c r="K6" s="262"/>
    </row>
    <row r="7" spans="1:15">
      <c r="A7" s="261" t="s">
        <v>137</v>
      </c>
      <c r="B7" s="47">
        <v>52.191000000000003</v>
      </c>
      <c r="C7" s="47">
        <v>69.418000000000006</v>
      </c>
      <c r="D7" s="47">
        <v>70.236000000000004</v>
      </c>
      <c r="E7" s="47">
        <v>64.997</v>
      </c>
      <c r="F7" s="47">
        <v>55.259</v>
      </c>
      <c r="G7" s="47">
        <v>5.1040000000000001</v>
      </c>
      <c r="H7" s="47">
        <v>24.72</v>
      </c>
      <c r="I7" s="47">
        <v>3.028</v>
      </c>
      <c r="J7" s="263">
        <v>15.839</v>
      </c>
      <c r="K7" s="263"/>
    </row>
    <row r="8" spans="1:15">
      <c r="A8" s="264" t="s">
        <v>138</v>
      </c>
      <c r="B8" s="36">
        <v>14.626608891</v>
      </c>
      <c r="C8" s="36">
        <v>18.478244310999997</v>
      </c>
      <c r="D8" s="36">
        <v>15.340427359</v>
      </c>
      <c r="E8" s="36">
        <v>14.319270853000001</v>
      </c>
      <c r="F8" s="36">
        <v>12.907080284280001</v>
      </c>
      <c r="G8" s="36">
        <v>1.3762167000000001</v>
      </c>
      <c r="H8" s="36">
        <v>6</v>
      </c>
      <c r="I8" s="36">
        <v>0.72731400000000002</v>
      </c>
      <c r="J8" s="265">
        <v>3.6365150313000001</v>
      </c>
      <c r="K8" s="265"/>
    </row>
    <row r="9" spans="1:15">
      <c r="A9" s="264" t="s">
        <v>314</v>
      </c>
      <c r="B9" s="36">
        <v>27.028942918000002</v>
      </c>
      <c r="C9" s="36">
        <v>27.667841575999997</v>
      </c>
      <c r="D9" s="36">
        <v>25.578860233</v>
      </c>
      <c r="E9" s="36">
        <v>26.503526307999998</v>
      </c>
      <c r="F9" s="36">
        <v>24.56552613201</v>
      </c>
      <c r="G9" s="36">
        <v>2.6247691740000003</v>
      </c>
      <c r="H9" s="48">
        <v>11.420360000000001</v>
      </c>
      <c r="I9" s="48">
        <v>1.78</v>
      </c>
      <c r="J9" s="266">
        <v>8.4350000000000005</v>
      </c>
      <c r="K9" s="266"/>
    </row>
    <row r="10" spans="1:15">
      <c r="A10" s="264" t="s">
        <v>315</v>
      </c>
      <c r="B10" s="36">
        <v>541.14616821582649</v>
      </c>
      <c r="C10" s="36">
        <v>667.85998684583467</v>
      </c>
      <c r="D10" s="36">
        <v>599.7306846068492</v>
      </c>
      <c r="E10" s="36">
        <v>540.27794968089881</v>
      </c>
      <c r="F10" s="36">
        <v>525.41436380886171</v>
      </c>
      <c r="G10" s="36">
        <v>524.31913390034345</v>
      </c>
      <c r="H10" s="36">
        <v>525.37748372205431</v>
      </c>
      <c r="I10" s="36">
        <v>408.60337078651685</v>
      </c>
      <c r="J10" s="265">
        <v>431.12211396561946</v>
      </c>
      <c r="K10" s="265"/>
    </row>
    <row r="11" spans="1:15">
      <c r="A11" s="264" t="s">
        <v>139</v>
      </c>
      <c r="B11" s="36">
        <v>42.679392218829349</v>
      </c>
      <c r="C11" s="36">
        <v>26.333071791985716</v>
      </c>
      <c r="D11" s="36">
        <v>-16.981142251334305</v>
      </c>
      <c r="E11" s="36">
        <v>-6.6566366249301439</v>
      </c>
      <c r="F11" s="36">
        <v>-9.8621681454131789</v>
      </c>
      <c r="G11" s="36">
        <v>14.748891336922611</v>
      </c>
      <c r="H11" s="36">
        <v>-2.3639494445265399</v>
      </c>
      <c r="I11" s="36">
        <v>-47.151200824695707</v>
      </c>
      <c r="J11" s="265">
        <v>-39.391416145000001</v>
      </c>
      <c r="K11" s="265"/>
    </row>
    <row r="12" spans="1:15">
      <c r="A12" s="264" t="s">
        <v>140</v>
      </c>
      <c r="B12" s="36">
        <v>5.797102773981976</v>
      </c>
      <c r="C12" s="36">
        <v>2.3637574726406427</v>
      </c>
      <c r="D12" s="36">
        <v>-7.5502143427481911</v>
      </c>
      <c r="E12" s="36">
        <v>3.6149619903980863</v>
      </c>
      <c r="F12" s="36">
        <v>-7.3122351851157958</v>
      </c>
      <c r="G12" s="36">
        <v>22.711410930432905</v>
      </c>
      <c r="H12" s="36">
        <v>2.7153399033998085</v>
      </c>
      <c r="I12" s="36">
        <v>-32.184512922811408</v>
      </c>
      <c r="J12" s="265">
        <v>-26.140682080074527</v>
      </c>
      <c r="K12" s="265"/>
    </row>
    <row r="13" spans="1:15">
      <c r="A13" s="264" t="s">
        <v>141</v>
      </c>
      <c r="B13" s="36">
        <v>34.861341641500559</v>
      </c>
      <c r="C13" s="36">
        <v>23.415821098352609</v>
      </c>
      <c r="D13" s="36">
        <v>-10.20113550457576</v>
      </c>
      <c r="E13" s="36">
        <v>-9.9132388006667185</v>
      </c>
      <c r="F13" s="36">
        <v>-2.7510998516256109</v>
      </c>
      <c r="G13" s="36">
        <v>-6.4888175705390267</v>
      </c>
      <c r="H13" s="36">
        <v>-4.9450153722932129</v>
      </c>
      <c r="I13" s="36">
        <v>-22.069719686373404</v>
      </c>
      <c r="J13" s="265">
        <v>-17.940504242526629</v>
      </c>
      <c r="K13" s="265"/>
    </row>
    <row r="14" spans="1:15">
      <c r="A14" s="264" t="s">
        <v>142</v>
      </c>
      <c r="B14" s="37">
        <v>2.4670606669999997</v>
      </c>
      <c r="C14" s="37">
        <v>3.6172122110000005</v>
      </c>
      <c r="D14" s="37">
        <v>6.9998710539999989</v>
      </c>
      <c r="E14" s="37">
        <v>6.3713256890000007</v>
      </c>
      <c r="F14" s="37">
        <v>6.5441319987700011</v>
      </c>
      <c r="G14" s="37">
        <v>0.46493233699999997</v>
      </c>
      <c r="H14" s="37">
        <v>2.7642167287700001</v>
      </c>
      <c r="I14" s="37">
        <v>0.42615599999999998</v>
      </c>
      <c r="J14" s="267">
        <v>2.2775515792499998</v>
      </c>
      <c r="K14" s="267"/>
    </row>
    <row r="15" spans="1:15">
      <c r="A15" s="264" t="s">
        <v>314</v>
      </c>
      <c r="B15" s="36">
        <v>13.905363301000001</v>
      </c>
      <c r="C15" s="36">
        <v>14.149288258999999</v>
      </c>
      <c r="D15" s="36">
        <v>27.113882802999996</v>
      </c>
      <c r="E15" s="36">
        <v>27.100380029999997</v>
      </c>
      <c r="F15" s="36">
        <v>32.58087352023</v>
      </c>
      <c r="G15" s="36">
        <v>2.0508908780000001</v>
      </c>
      <c r="H15" s="36">
        <v>13.108294990999999</v>
      </c>
      <c r="I15" s="36">
        <v>2.5499999999999998</v>
      </c>
      <c r="J15" s="265">
        <v>13.402714852500001</v>
      </c>
      <c r="K15" s="265"/>
    </row>
    <row r="16" spans="1:15">
      <c r="A16" s="264" t="s">
        <v>315</v>
      </c>
      <c r="B16" s="36">
        <v>177.41792239420178</v>
      </c>
      <c r="C16" s="36">
        <v>255.64623073525871</v>
      </c>
      <c r="D16" s="36">
        <v>258.16557166889811</v>
      </c>
      <c r="E16" s="36">
        <v>235.10097208773354</v>
      </c>
      <c r="F16" s="36">
        <v>200.85808917021953</v>
      </c>
      <c r="G16" s="36">
        <v>226.69774486168441</v>
      </c>
      <c r="H16" s="36">
        <v>210.87538315760202</v>
      </c>
      <c r="I16" s="36">
        <v>167.12</v>
      </c>
      <c r="J16" s="265">
        <v>169.93210736145517</v>
      </c>
      <c r="K16" s="265"/>
    </row>
    <row r="17" spans="1:11">
      <c r="A17" s="261" t="s">
        <v>143</v>
      </c>
      <c r="B17" s="46">
        <v>60.579000000000001</v>
      </c>
      <c r="C17" s="47">
        <v>85.67</v>
      </c>
      <c r="D17" s="47">
        <v>89.713999999999999</v>
      </c>
      <c r="E17" s="47">
        <v>84.974000000000004</v>
      </c>
      <c r="F17" s="47">
        <v>61.323999999999998</v>
      </c>
      <c r="G17" s="47">
        <v>5.4969999999999999</v>
      </c>
      <c r="H17" s="47">
        <v>27.187999999999999</v>
      </c>
      <c r="I17" s="47">
        <v>3.0609999999999999</v>
      </c>
      <c r="J17" s="263">
        <v>16.521999999999998</v>
      </c>
      <c r="K17" s="263"/>
    </row>
    <row r="18" spans="1:11">
      <c r="A18" s="264" t="s">
        <v>144</v>
      </c>
      <c r="B18" s="36">
        <v>9.3624622250300007</v>
      </c>
      <c r="C18" s="36">
        <v>14.045999999999999</v>
      </c>
      <c r="D18" s="36">
        <v>14.025</v>
      </c>
      <c r="E18" s="36">
        <v>11.538</v>
      </c>
      <c r="F18" s="36">
        <v>5.6963315527746703</v>
      </c>
      <c r="G18" s="36">
        <v>1.0131130000000002</v>
      </c>
      <c r="H18" s="36">
        <v>3.3703917000000003</v>
      </c>
      <c r="I18" s="36">
        <v>0.40844135004916488</v>
      </c>
      <c r="J18" s="265">
        <v>2.5981045818491646</v>
      </c>
      <c r="K18" s="265"/>
    </row>
    <row r="19" spans="1:11">
      <c r="A19" s="264" t="s">
        <v>145</v>
      </c>
      <c r="B19" s="36">
        <v>36.473854965000001</v>
      </c>
      <c r="C19" s="36">
        <v>44.801404193000003</v>
      </c>
      <c r="D19" s="36">
        <v>32.921875854999996</v>
      </c>
      <c r="E19" s="36">
        <v>27.968</v>
      </c>
      <c r="F19" s="36">
        <v>19.465949854000002</v>
      </c>
      <c r="G19" s="36">
        <v>3.7106402999999997</v>
      </c>
      <c r="H19" s="36">
        <v>12.4640103</v>
      </c>
      <c r="I19" s="36">
        <v>1.5679559250000004</v>
      </c>
      <c r="J19" s="265">
        <v>8.7996311379196204</v>
      </c>
      <c r="K19" s="265"/>
    </row>
    <row r="20" spans="1:11">
      <c r="A20" s="264" t="s">
        <v>146</v>
      </c>
      <c r="B20" s="36">
        <v>256.68968180122829</v>
      </c>
      <c r="C20" s="36">
        <v>313.5169589660901</v>
      </c>
      <c r="D20" s="36">
        <v>426.0085318883784</v>
      </c>
      <c r="E20" s="36">
        <v>412.54290617848972</v>
      </c>
      <c r="F20" s="36">
        <v>292.63054695500244</v>
      </c>
      <c r="G20" s="36">
        <v>273.0291588758954</v>
      </c>
      <c r="H20" s="36">
        <v>270.40989367603464</v>
      </c>
      <c r="I20" s="36">
        <v>260.49287708719544</v>
      </c>
      <c r="J20" s="265">
        <v>295.25153283452289</v>
      </c>
      <c r="K20" s="265"/>
    </row>
    <row r="21" spans="1:11">
      <c r="A21" s="264" t="s">
        <v>147</v>
      </c>
      <c r="B21" s="36">
        <v>15.454963312418496</v>
      </c>
      <c r="C21" s="36">
        <v>16.39547099334656</v>
      </c>
      <c r="D21" s="36">
        <v>15.633011570100541</v>
      </c>
      <c r="E21" s="36">
        <v>13.578271000541342</v>
      </c>
      <c r="F21" s="36">
        <v>9.2889106267932142</v>
      </c>
      <c r="G21" s="36">
        <v>18.430289248681103</v>
      </c>
      <c r="H21" s="36">
        <v>12.39661505075769</v>
      </c>
      <c r="I21" s="36">
        <v>13.343395950642433</v>
      </c>
      <c r="J21" s="265">
        <v>15.72512154611527</v>
      </c>
      <c r="K21" s="265"/>
    </row>
    <row r="22" spans="1:11" ht="26.4">
      <c r="A22" s="268" t="s">
        <v>148</v>
      </c>
      <c r="B22" s="43">
        <v>8.0489999999999995</v>
      </c>
      <c r="C22" s="43">
        <v>7.79</v>
      </c>
      <c r="D22" s="43">
        <v>10.14</v>
      </c>
      <c r="E22" s="43">
        <v>18.501000000000001</v>
      </c>
      <c r="F22" s="43">
        <v>-8.0340000000000007</v>
      </c>
      <c r="G22" s="43">
        <v>1.415</v>
      </c>
      <c r="H22" s="43">
        <v>-1.5489999999999999</v>
      </c>
      <c r="I22" s="43">
        <v>0.316</v>
      </c>
      <c r="J22" s="260">
        <v>-1.508</v>
      </c>
      <c r="K22" s="260"/>
    </row>
    <row r="23" spans="1:11">
      <c r="A23" s="261" t="s">
        <v>316</v>
      </c>
      <c r="B23" s="46">
        <v>5.7590000000000003</v>
      </c>
      <c r="C23" s="46">
        <v>7.0149999999999997</v>
      </c>
      <c r="D23" s="46">
        <v>7.1950000000000003</v>
      </c>
      <c r="E23" s="46">
        <v>4.0789999999999997</v>
      </c>
      <c r="F23" s="46">
        <v>0.29899999999999999</v>
      </c>
      <c r="G23" s="46">
        <v>-1.7999999999999999E-2</v>
      </c>
      <c r="H23" s="46">
        <v>-1.1419999999999999</v>
      </c>
      <c r="I23" s="46">
        <v>0.36299999999999999</v>
      </c>
      <c r="J23" s="262">
        <v>0.77400000000000002</v>
      </c>
      <c r="K23" s="262"/>
    </row>
    <row r="24" spans="1:11">
      <c r="A24" s="261" t="s">
        <v>149</v>
      </c>
      <c r="B24" s="46">
        <v>-5.6</v>
      </c>
      <c r="C24" s="46">
        <v>-11.407999999999999</v>
      </c>
      <c r="D24" s="46">
        <v>-7.9610000000000003</v>
      </c>
      <c r="E24" s="46">
        <v>-2.6909999999999998</v>
      </c>
      <c r="F24" s="46">
        <v>-2.7309999999999999</v>
      </c>
      <c r="G24" s="46">
        <v>0.16600000000000001</v>
      </c>
      <c r="H24" s="46">
        <v>-2.5110000000000001</v>
      </c>
      <c r="I24" s="46">
        <v>0.248</v>
      </c>
      <c r="J24" s="262">
        <v>0.20399999999999999</v>
      </c>
      <c r="K24" s="262"/>
    </row>
    <row r="25" spans="1:11">
      <c r="A25" s="259" t="s">
        <v>150</v>
      </c>
      <c r="B25" s="44">
        <v>5.0309999999999997</v>
      </c>
      <c r="C25" s="44">
        <v>-2.4549999999999992</v>
      </c>
      <c r="D25" s="44">
        <v>-4.1749999999999989</v>
      </c>
      <c r="E25" s="44">
        <v>2.0229999999999997</v>
      </c>
      <c r="F25" s="44">
        <v>-13.307</v>
      </c>
      <c r="G25" s="44">
        <v>1.0129999999999999</v>
      </c>
      <c r="H25" s="44">
        <v>-3.496</v>
      </c>
      <c r="I25" s="44">
        <v>0.32</v>
      </c>
      <c r="J25" s="269">
        <v>-1.7890000000000001</v>
      </c>
      <c r="K25" s="269"/>
    </row>
    <row r="26" spans="1:11">
      <c r="A26" s="255" t="s">
        <v>151</v>
      </c>
      <c r="B26" s="46">
        <v>3.4289999999999998</v>
      </c>
      <c r="C26" s="46">
        <v>0</v>
      </c>
      <c r="D26" s="46">
        <v>-3.419</v>
      </c>
      <c r="E26" s="46">
        <v>-5.5750000000000002</v>
      </c>
      <c r="F26" s="46">
        <v>0.90300000000000002</v>
      </c>
      <c r="G26" s="46">
        <v>2.8290000000000002</v>
      </c>
      <c r="H26" s="46">
        <v>0.97199999999999998</v>
      </c>
      <c r="I26" s="46">
        <v>0</v>
      </c>
      <c r="J26" s="262">
        <v>4.26</v>
      </c>
      <c r="K26" s="262"/>
    </row>
    <row r="27" spans="1:11" ht="26.4">
      <c r="A27" s="268" t="s">
        <v>152</v>
      </c>
      <c r="B27" s="43">
        <v>-8.4600000000000009</v>
      </c>
      <c r="C27" s="43">
        <v>2.4550000000000001</v>
      </c>
      <c r="D27" s="43">
        <v>7.5940000000000003</v>
      </c>
      <c r="E27" s="43">
        <v>3.5520000000000005</v>
      </c>
      <c r="F27" s="43">
        <v>12.404</v>
      </c>
      <c r="G27" s="43">
        <v>-3.8420000000000001</v>
      </c>
      <c r="H27" s="43">
        <v>2.524</v>
      </c>
      <c r="I27" s="43">
        <v>-0.32</v>
      </c>
      <c r="J27" s="260">
        <v>-2.4709999999999996</v>
      </c>
      <c r="K27" s="260"/>
    </row>
    <row r="28" spans="1:11">
      <c r="A28" s="270"/>
      <c r="B28" s="271"/>
      <c r="C28" s="271"/>
      <c r="D28" s="271"/>
      <c r="E28" s="271"/>
      <c r="F28" s="272"/>
      <c r="G28" s="272"/>
      <c r="H28" s="272"/>
      <c r="I28" s="272"/>
      <c r="J28" s="273"/>
      <c r="K28" s="273"/>
    </row>
    <row r="29" spans="1:11">
      <c r="A29" s="259" t="s">
        <v>153</v>
      </c>
      <c r="B29" s="43">
        <v>-2.2189030023736591</v>
      </c>
      <c r="C29" s="43">
        <v>-6.2792158466260304</v>
      </c>
      <c r="D29" s="43">
        <v>-8.1436384657168333</v>
      </c>
      <c r="E29" s="43">
        <v>-8.9891368948087553</v>
      </c>
      <c r="F29" s="43">
        <v>-3.9775655127044129</v>
      </c>
      <c r="G29" s="43">
        <v>-3.8138034418104279</v>
      </c>
      <c r="H29" s="43">
        <v>-3.4426268163779716</v>
      </c>
      <c r="I29" s="43">
        <v>5.3974967741935491E-2</v>
      </c>
      <c r="J29" s="260">
        <v>-0.89438600557630388</v>
      </c>
      <c r="K29" s="260"/>
    </row>
    <row r="30" spans="1:11">
      <c r="A30" s="261" t="s">
        <v>154</v>
      </c>
      <c r="B30" s="46">
        <v>50.917868598206681</v>
      </c>
      <c r="C30" s="46">
        <v>54.452967562483451</v>
      </c>
      <c r="D30" s="46">
        <v>51.219873507566554</v>
      </c>
      <c r="E30" s="46">
        <v>46.6324432602283</v>
      </c>
      <c r="F30" s="46">
        <v>51.66007474636104</v>
      </c>
      <c r="G30" s="46">
        <v>58.345500415756547</v>
      </c>
      <c r="H30" s="46">
        <v>53.860223653666864</v>
      </c>
      <c r="I30" s="46">
        <v>51.41115677419355</v>
      </c>
      <c r="J30" s="262">
        <v>63.940642227837593</v>
      </c>
      <c r="K30" s="262"/>
    </row>
    <row r="31" spans="1:11">
      <c r="A31" s="261" t="s">
        <v>155</v>
      </c>
      <c r="B31" s="46">
        <v>53.846997014858992</v>
      </c>
      <c r="C31" s="46">
        <v>60.678247733706556</v>
      </c>
      <c r="D31" s="46">
        <v>59.369769746466972</v>
      </c>
      <c r="E31" s="46">
        <v>55.139337345532802</v>
      </c>
      <c r="F31" s="46">
        <v>55.645183527627381</v>
      </c>
      <c r="G31" s="46">
        <v>62.386993615286997</v>
      </c>
      <c r="H31" s="46">
        <v>57.449608572643385</v>
      </c>
      <c r="I31" s="46">
        <v>51.896931483870979</v>
      </c>
      <c r="J31" s="262">
        <v>65.026000334248693</v>
      </c>
      <c r="K31" s="262"/>
    </row>
    <row r="32" spans="1:11" ht="12.75" hidden="1" customHeight="1">
      <c r="A32" s="261" t="s">
        <v>156</v>
      </c>
      <c r="B32" s="46">
        <v>38.372023391942896</v>
      </c>
      <c r="C32" s="46">
        <v>42.546667217285098</v>
      </c>
      <c r="D32" s="46">
        <v>39.95645066560165</v>
      </c>
      <c r="E32" s="46"/>
      <c r="F32" s="46"/>
      <c r="G32" s="46"/>
      <c r="H32" s="46"/>
      <c r="I32" s="46"/>
      <c r="J32" s="262"/>
      <c r="K32" s="262"/>
    </row>
    <row r="33" spans="1:11" ht="12.75" hidden="1" customHeight="1">
      <c r="A33" s="261" t="s">
        <v>157</v>
      </c>
      <c r="B33" s="46">
        <v>44.539073883629527</v>
      </c>
      <c r="C33" s="46">
        <v>52.507605815563878</v>
      </c>
      <c r="D33" s="46">
        <v>51.037260308300397</v>
      </c>
      <c r="E33" s="46"/>
      <c r="F33" s="46"/>
      <c r="G33" s="46"/>
      <c r="H33" s="46"/>
      <c r="I33" s="46"/>
      <c r="J33" s="262"/>
      <c r="K33" s="262"/>
    </row>
    <row r="34" spans="1:11" ht="26.4">
      <c r="A34" s="274" t="s">
        <v>158</v>
      </c>
      <c r="B34" s="46">
        <v>5.9178098959925718</v>
      </c>
      <c r="C34" s="46">
        <v>4.7745330839645455</v>
      </c>
      <c r="D34" s="46">
        <v>5.7685290983142652</v>
      </c>
      <c r="E34" s="46">
        <v>10.092731016558853</v>
      </c>
      <c r="F34" s="46">
        <v>-6.0602619626526186</v>
      </c>
      <c r="G34" s="46">
        <v>13.424208632243172</v>
      </c>
      <c r="H34" s="46">
        <v>-2.7388951918692745</v>
      </c>
      <c r="I34" s="46">
        <v>4.2640224516129033</v>
      </c>
      <c r="J34" s="262">
        <v>-4.7997654676479211</v>
      </c>
      <c r="K34" s="262"/>
    </row>
    <row r="35" spans="1:11">
      <c r="A35" s="261" t="s">
        <v>317</v>
      </c>
      <c r="B35" s="46">
        <v>4.2341492348144145</v>
      </c>
      <c r="C35" s="46">
        <v>4.2995313971773159</v>
      </c>
      <c r="D35" s="46">
        <v>4.0931525505296973</v>
      </c>
      <c r="E35" s="46">
        <v>2.22519052032558</v>
      </c>
      <c r="F35" s="46">
        <v>0.22554373000163466</v>
      </c>
      <c r="G35" s="46">
        <v>-0.17076731829001915</v>
      </c>
      <c r="H35" s="46">
        <v>-2.0192500381631451</v>
      </c>
      <c r="I35" s="46">
        <v>4.8982283225806453</v>
      </c>
      <c r="J35" s="262">
        <v>2.4635401007688937</v>
      </c>
      <c r="K35" s="262"/>
    </row>
    <row r="36" spans="1:11">
      <c r="A36" s="275" t="s">
        <v>159</v>
      </c>
      <c r="B36" s="276">
        <v>3.6989068936189127</v>
      </c>
      <c r="C36" s="276">
        <v>-1.5046827626614836</v>
      </c>
      <c r="D36" s="276">
        <v>-2.3751093674025689</v>
      </c>
      <c r="E36" s="276">
        <v>1.1035941217500975</v>
      </c>
      <c r="F36" s="276">
        <v>-10.037827475357032</v>
      </c>
      <c r="G36" s="276">
        <v>9.6104051904327434</v>
      </c>
      <c r="H36" s="276">
        <v>-6.1815220082472457</v>
      </c>
      <c r="I36" s="276">
        <v>4.3179974193548389</v>
      </c>
      <c r="J36" s="277">
        <v>-5.6941514732242258</v>
      </c>
      <c r="K36" s="277"/>
    </row>
    <row r="37" spans="1:11">
      <c r="A37" s="278"/>
      <c r="B37" s="49"/>
      <c r="C37" s="49"/>
      <c r="D37" s="49"/>
      <c r="E37" s="49"/>
      <c r="F37" s="49"/>
      <c r="G37" s="49"/>
      <c r="H37" s="49"/>
      <c r="I37" s="49"/>
      <c r="J37" s="279"/>
      <c r="K37" s="279"/>
    </row>
    <row r="38" spans="1:11">
      <c r="A38" s="255" t="s">
        <v>160</v>
      </c>
      <c r="B38" s="46">
        <v>29.204832400851643</v>
      </c>
      <c r="C38" s="46">
        <v>33.007606675480474</v>
      </c>
      <c r="D38" s="46">
        <v>1.1783687228096511</v>
      </c>
      <c r="E38" s="46">
        <v>-7.4591377641095846</v>
      </c>
      <c r="F38" s="46">
        <v>-14.982229949074579</v>
      </c>
      <c r="G38" s="46">
        <v>1.0893246187363843</v>
      </c>
      <c r="H38" s="46">
        <v>-7.1025930101465633</v>
      </c>
      <c r="I38" s="46">
        <v>-40.673981191222573</v>
      </c>
      <c r="J38" s="262">
        <v>-35.926375404530745</v>
      </c>
      <c r="K38" s="262"/>
    </row>
    <row r="39" spans="1:11">
      <c r="A39" s="255" t="s">
        <v>161</v>
      </c>
      <c r="B39" s="46">
        <v>35.520458155298542</v>
      </c>
      <c r="C39" s="46">
        <v>41.418643424288945</v>
      </c>
      <c r="D39" s="46">
        <v>4.720438893428252</v>
      </c>
      <c r="E39" s="46">
        <v>-5.2834563167398585</v>
      </c>
      <c r="F39" s="46">
        <v>-27.832042742485939</v>
      </c>
      <c r="G39" s="46">
        <v>-3.0340448050802564</v>
      </c>
      <c r="H39" s="46">
        <v>-17.364213853682259</v>
      </c>
      <c r="I39" s="46">
        <v>-44.315080953247218</v>
      </c>
      <c r="J39" s="262">
        <v>-39.230542886567612</v>
      </c>
      <c r="K39" s="262"/>
    </row>
    <row r="40" spans="1:11" hidden="1">
      <c r="A40" s="280" t="s">
        <v>162</v>
      </c>
      <c r="B40" s="37">
        <v>23.235341699999999</v>
      </c>
      <c r="C40" s="37">
        <v>6.0888622000000003</v>
      </c>
      <c r="D40" s="37" t="s">
        <v>30</v>
      </c>
      <c r="E40" s="37"/>
      <c r="F40" s="37"/>
      <c r="G40" s="37"/>
      <c r="H40" s="37"/>
      <c r="I40" s="37"/>
      <c r="J40" s="267"/>
      <c r="K40" s="267"/>
    </row>
    <row r="41" spans="1:11" hidden="1">
      <c r="A41" s="280" t="s">
        <v>163</v>
      </c>
      <c r="B41" s="55">
        <v>26.1944047</v>
      </c>
      <c r="C41" s="55">
        <v>15.8171163</v>
      </c>
      <c r="D41" s="55" t="s">
        <v>30</v>
      </c>
      <c r="E41" s="55"/>
      <c r="F41" s="55"/>
      <c r="G41" s="55"/>
      <c r="H41" s="55"/>
      <c r="I41" s="55"/>
      <c r="J41" s="281"/>
      <c r="K41" s="281"/>
    </row>
    <row r="42" spans="1:11" hidden="1">
      <c r="A42" s="280" t="s">
        <v>164</v>
      </c>
      <c r="B42" s="34">
        <v>-0.74196988918799889</v>
      </c>
      <c r="C42" s="34">
        <v>6.5987497236915402</v>
      </c>
      <c r="D42" s="34" t="s">
        <v>30</v>
      </c>
      <c r="E42" s="34"/>
      <c r="F42" s="37"/>
      <c r="G42" s="37"/>
      <c r="H42" s="37"/>
      <c r="I42" s="37"/>
      <c r="J42" s="267"/>
      <c r="K42" s="267"/>
    </row>
    <row r="43" spans="1:11" ht="14.25" hidden="1" customHeight="1">
      <c r="A43" s="282" t="s">
        <v>165</v>
      </c>
      <c r="B43" s="34">
        <v>86.153617590254044</v>
      </c>
      <c r="C43" s="34">
        <v>81.02953192482785</v>
      </c>
      <c r="D43" s="34">
        <v>78.288784359185854</v>
      </c>
      <c r="E43" s="34"/>
      <c r="F43" s="37"/>
      <c r="G43" s="37"/>
      <c r="H43" s="37"/>
      <c r="I43" s="37"/>
      <c r="J43" s="267"/>
      <c r="K43" s="267"/>
    </row>
    <row r="44" spans="1:11">
      <c r="A44" s="270"/>
      <c r="B44" s="271"/>
      <c r="C44" s="271"/>
      <c r="D44" s="271"/>
      <c r="E44" s="283"/>
      <c r="F44" s="272"/>
      <c r="G44" s="272"/>
      <c r="H44" s="272"/>
      <c r="I44" s="272"/>
      <c r="J44" s="273"/>
      <c r="K44" s="273"/>
    </row>
    <row r="45" spans="1:11">
      <c r="A45" s="268" t="s">
        <v>318</v>
      </c>
      <c r="B45" s="43">
        <v>34.576349999999998</v>
      </c>
      <c r="C45" s="43">
        <v>31.794610000000002</v>
      </c>
      <c r="D45" s="43">
        <v>24.546189999999999</v>
      </c>
      <c r="E45" s="45">
        <v>20.415700000000001</v>
      </c>
      <c r="F45" s="45">
        <v>7.5332299999999996</v>
      </c>
      <c r="G45" s="45"/>
      <c r="H45" s="45">
        <v>17.89855</v>
      </c>
      <c r="I45" s="45"/>
      <c r="J45" s="284">
        <v>9.9180899999999994</v>
      </c>
      <c r="K45" s="284"/>
    </row>
    <row r="46" spans="1:11" ht="26.4">
      <c r="A46" s="285" t="s">
        <v>166</v>
      </c>
      <c r="B46" s="36">
        <v>4.1910303936323876</v>
      </c>
      <c r="C46" s="36">
        <v>3.7</v>
      </c>
      <c r="D46" s="36">
        <v>2.9222814397396721</v>
      </c>
      <c r="E46" s="36">
        <v>3.3</v>
      </c>
      <c r="F46" s="36">
        <v>1.6202236799655876</v>
      </c>
      <c r="G46" s="36"/>
      <c r="H46" s="36">
        <v>3.4806845252564536</v>
      </c>
      <c r="I46" s="36"/>
      <c r="J46" s="265">
        <v>1.9791081479113624</v>
      </c>
      <c r="K46" s="265"/>
    </row>
    <row r="47" spans="1:11" ht="26.4">
      <c r="A47" s="285" t="s">
        <v>167</v>
      </c>
      <c r="B47" s="36">
        <v>70.669695687630679</v>
      </c>
      <c r="C47" s="36">
        <v>53.569426127739938</v>
      </c>
      <c r="D47" s="36">
        <v>37.428934459377132</v>
      </c>
      <c r="E47" s="36">
        <v>35.128501985004291</v>
      </c>
      <c r="F47" s="36">
        <v>13.670136130110007</v>
      </c>
      <c r="G47" s="36"/>
      <c r="H47" s="36"/>
      <c r="I47" s="36"/>
      <c r="J47" s="265"/>
      <c r="K47" s="265"/>
    </row>
    <row r="48" spans="1:11">
      <c r="A48" s="286" t="s">
        <v>319</v>
      </c>
      <c r="B48" s="276">
        <v>20.331029999999998</v>
      </c>
      <c r="C48" s="276">
        <v>17.593399999999999</v>
      </c>
      <c r="D48" s="276">
        <v>13.76374</v>
      </c>
      <c r="E48" s="276">
        <v>15.224769999999999</v>
      </c>
      <c r="F48" s="276">
        <v>1.8209900000000001</v>
      </c>
      <c r="G48" s="276"/>
      <c r="H48" s="276">
        <v>11.767670000000001</v>
      </c>
      <c r="I48" s="287"/>
      <c r="J48" s="277">
        <v>0.1152</v>
      </c>
      <c r="K48" s="166"/>
    </row>
    <row r="49" spans="1:11">
      <c r="A49" s="288"/>
      <c r="B49" s="49"/>
      <c r="C49" s="49"/>
      <c r="D49" s="49"/>
      <c r="E49" s="50"/>
      <c r="F49" s="289"/>
      <c r="G49" s="51"/>
      <c r="H49" s="51"/>
      <c r="I49" s="51"/>
      <c r="J49" s="290"/>
      <c r="K49" s="290"/>
    </row>
    <row r="50" spans="1:11" ht="26.4">
      <c r="A50" s="268" t="s">
        <v>320</v>
      </c>
      <c r="B50" s="43">
        <v>117.346</v>
      </c>
      <c r="C50" s="43">
        <v>126.236</v>
      </c>
      <c r="D50" s="43">
        <v>134.625</v>
      </c>
      <c r="E50" s="43">
        <v>142.07905199999999</v>
      </c>
      <c r="F50" s="43">
        <v>126.307</v>
      </c>
      <c r="G50" s="43"/>
      <c r="H50" s="43"/>
      <c r="I50" s="43"/>
      <c r="J50" s="260"/>
      <c r="K50" s="260"/>
    </row>
    <row r="51" spans="1:11">
      <c r="A51" s="264" t="s">
        <v>168</v>
      </c>
      <c r="B51" s="36">
        <v>83.061711585964531</v>
      </c>
      <c r="C51" s="36">
        <v>74.564222069085901</v>
      </c>
      <c r="D51" s="36">
        <v>73.732200852529331</v>
      </c>
      <c r="E51" s="52">
        <v>74.582644852780362</v>
      </c>
      <c r="F51" s="52">
        <v>95.107901222677427</v>
      </c>
      <c r="G51" s="36"/>
      <c r="H51" s="36"/>
      <c r="I51" s="36"/>
      <c r="J51" s="265"/>
      <c r="K51" s="265"/>
    </row>
    <row r="52" spans="1:11" ht="12.75" hidden="1" customHeight="1">
      <c r="A52" s="291" t="s">
        <v>169</v>
      </c>
      <c r="B52" s="292">
        <v>169.44047361201356</v>
      </c>
      <c r="C52" s="292">
        <v>142.08725406330197</v>
      </c>
      <c r="D52" s="292">
        <v>149.52518465041373</v>
      </c>
      <c r="E52" s="292" t="s">
        <v>30</v>
      </c>
      <c r="F52" s="38"/>
      <c r="G52" s="38"/>
      <c r="H52" s="38"/>
      <c r="I52" s="38"/>
      <c r="J52" s="293"/>
      <c r="K52" s="293"/>
    </row>
    <row r="53" spans="1:11">
      <c r="A53" s="274" t="s">
        <v>321</v>
      </c>
      <c r="B53" s="46">
        <v>32.491</v>
      </c>
      <c r="C53" s="46">
        <v>33.360999999999997</v>
      </c>
      <c r="D53" s="46">
        <v>32.186</v>
      </c>
      <c r="E53" s="46">
        <v>31.696999999999999</v>
      </c>
      <c r="F53" s="46">
        <v>35.06</v>
      </c>
      <c r="G53" s="46"/>
      <c r="H53" s="46"/>
      <c r="I53" s="46"/>
      <c r="J53" s="262"/>
      <c r="K53" s="262"/>
    </row>
    <row r="54" spans="1:11" ht="12.75" hidden="1" customHeight="1">
      <c r="A54" s="261" t="s">
        <v>170</v>
      </c>
      <c r="B54" s="46">
        <v>27.688204114328563</v>
      </c>
      <c r="C54" s="46">
        <v>26.427485028042714</v>
      </c>
      <c r="D54" s="46">
        <v>23.907892293407613</v>
      </c>
      <c r="E54" s="46" t="s">
        <v>30</v>
      </c>
      <c r="F54" s="56">
        <v>0</v>
      </c>
      <c r="G54" s="46"/>
      <c r="H54" s="46"/>
      <c r="I54" s="46"/>
      <c r="J54" s="262"/>
      <c r="K54" s="262"/>
    </row>
    <row r="55" spans="1:11">
      <c r="A55" s="274" t="s">
        <v>322</v>
      </c>
      <c r="B55" s="46">
        <v>28.119</v>
      </c>
      <c r="C55" s="46">
        <v>25.198</v>
      </c>
      <c r="D55" s="46">
        <v>21.555299999999999</v>
      </c>
      <c r="E55" s="46">
        <v>22.555</v>
      </c>
      <c r="F55" s="46">
        <v>18.751999999999999</v>
      </c>
      <c r="G55" s="46"/>
      <c r="H55" s="46"/>
      <c r="I55" s="46"/>
      <c r="J55" s="262"/>
      <c r="K55" s="262"/>
    </row>
    <row r="56" spans="1:11" ht="12.75" hidden="1" customHeight="1">
      <c r="A56" s="261" t="s">
        <v>170</v>
      </c>
      <c r="B56" s="46">
        <v>23.962469960629249</v>
      </c>
      <c r="C56" s="46">
        <v>19.961025381032353</v>
      </c>
      <c r="D56" s="46">
        <v>16.011364902506962</v>
      </c>
      <c r="E56" s="46" t="s">
        <v>30</v>
      </c>
      <c r="F56" s="56">
        <v>0</v>
      </c>
      <c r="G56" s="46"/>
      <c r="H56" s="46"/>
      <c r="I56" s="46"/>
      <c r="J56" s="262"/>
      <c r="K56" s="262"/>
    </row>
    <row r="57" spans="1:11">
      <c r="A57" s="286" t="s">
        <v>323</v>
      </c>
      <c r="B57" s="276">
        <v>56.736000000000004</v>
      </c>
      <c r="C57" s="276">
        <v>67.676999999999992</v>
      </c>
      <c r="D57" s="276">
        <v>80.88369999999999</v>
      </c>
      <c r="E57" s="276">
        <v>87.827051999999981</v>
      </c>
      <c r="F57" s="276">
        <v>72.495000000000005</v>
      </c>
      <c r="G57" s="276"/>
      <c r="H57" s="276"/>
      <c r="I57" s="276"/>
      <c r="J57" s="277"/>
      <c r="K57" s="277"/>
    </row>
    <row r="58" spans="1:11" ht="12.75" hidden="1" customHeight="1">
      <c r="A58" s="294" t="s">
        <v>170</v>
      </c>
      <c r="B58" s="295">
        <v>48.349325925042187</v>
      </c>
      <c r="C58" s="295">
        <v>53.611489590924919</v>
      </c>
      <c r="D58" s="295">
        <v>60.080742804085418</v>
      </c>
      <c r="E58" s="295" t="s">
        <v>30</v>
      </c>
      <c r="F58" s="57"/>
      <c r="G58" s="38"/>
      <c r="H58" s="38"/>
      <c r="I58" s="38"/>
      <c r="J58" s="293"/>
      <c r="K58" s="293"/>
    </row>
    <row r="59" spans="1:11" ht="27" hidden="1" customHeight="1">
      <c r="A59" s="296" t="s">
        <v>171</v>
      </c>
      <c r="B59" s="34">
        <v>25.594000000000001</v>
      </c>
      <c r="C59" s="34">
        <v>32.713999999999999</v>
      </c>
      <c r="D59" s="34">
        <v>32.35</v>
      </c>
      <c r="E59" s="34" t="s">
        <v>30</v>
      </c>
      <c r="F59" s="57"/>
      <c r="G59" s="38"/>
      <c r="H59" s="38"/>
      <c r="I59" s="38"/>
      <c r="J59" s="293"/>
      <c r="K59" s="293"/>
    </row>
    <row r="60" spans="1:11" ht="12.75" hidden="1" customHeight="1">
      <c r="A60" s="297" t="s">
        <v>170</v>
      </c>
      <c r="B60" s="35">
        <v>21.810713616143712</v>
      </c>
      <c r="C60" s="35">
        <v>25.914952945277097</v>
      </c>
      <c r="D60" s="35">
        <v>24.0297121634169</v>
      </c>
      <c r="E60" s="35" t="s">
        <v>30</v>
      </c>
      <c r="F60" s="57"/>
      <c r="G60" s="38"/>
      <c r="H60" s="38"/>
      <c r="I60" s="38"/>
      <c r="J60" s="293"/>
      <c r="K60" s="293"/>
    </row>
    <row r="61" spans="1:11" ht="26.4">
      <c r="A61" s="274" t="s">
        <v>324</v>
      </c>
      <c r="B61" s="46">
        <v>48.926699999999997</v>
      </c>
      <c r="C61" s="46">
        <v>59.352157187914599</v>
      </c>
      <c r="D61" s="46">
        <v>65.580787576629504</v>
      </c>
      <c r="E61" s="46">
        <v>58.117195002266499</v>
      </c>
      <c r="F61" s="54">
        <v>55.107205431606602</v>
      </c>
      <c r="G61" s="54"/>
      <c r="H61" s="54"/>
      <c r="I61" s="54"/>
      <c r="J61" s="298"/>
      <c r="K61" s="298"/>
    </row>
    <row r="62" spans="1:11">
      <c r="A62" s="299" t="s">
        <v>170</v>
      </c>
      <c r="B62" s="300">
        <v>41.694390946431916</v>
      </c>
      <c r="C62" s="300">
        <v>47.016823400547068</v>
      </c>
      <c r="D62" s="300">
        <v>48.713676937143553</v>
      </c>
      <c r="E62" s="300">
        <v>40.90483022245003</v>
      </c>
      <c r="F62" s="300">
        <v>43.629573524512971</v>
      </c>
      <c r="G62" s="300"/>
      <c r="H62" s="300"/>
      <c r="I62" s="300"/>
      <c r="J62" s="301"/>
      <c r="K62" s="301"/>
    </row>
    <row r="63" spans="1:11" ht="10.5" customHeight="1">
      <c r="A63" s="278"/>
      <c r="B63" s="37"/>
      <c r="C63" s="37"/>
      <c r="D63" s="37"/>
      <c r="E63" s="37"/>
      <c r="F63" s="53"/>
      <c r="G63" s="38"/>
      <c r="H63" s="38"/>
      <c r="I63" s="38"/>
      <c r="J63" s="293"/>
      <c r="K63" s="293"/>
    </row>
    <row r="64" spans="1:11" ht="26.4">
      <c r="A64" s="274" t="s">
        <v>325</v>
      </c>
      <c r="B64" s="46">
        <v>57.984999999999999</v>
      </c>
      <c r="C64" s="46">
        <v>66.304000000000002</v>
      </c>
      <c r="D64" s="46">
        <v>75.034000000000006</v>
      </c>
      <c r="E64" s="46">
        <v>78.888000000000005</v>
      </c>
      <c r="F64" s="54">
        <v>63.825000000000003</v>
      </c>
      <c r="G64" s="54"/>
      <c r="H64" s="54"/>
      <c r="I64" s="54"/>
      <c r="J64" s="298"/>
      <c r="K64" s="298"/>
    </row>
    <row r="65" spans="1:11">
      <c r="A65" s="299" t="s">
        <v>172</v>
      </c>
      <c r="B65" s="302">
        <v>1266.6426379195473</v>
      </c>
      <c r="C65" s="302">
        <v>1452.9644823112794</v>
      </c>
      <c r="D65" s="302">
        <v>1647.1802076701865</v>
      </c>
      <c r="E65" s="302">
        <v>1736.6189555807005</v>
      </c>
      <c r="F65" s="302">
        <v>1486.7606670564585</v>
      </c>
      <c r="G65" s="303"/>
      <c r="H65" s="303"/>
      <c r="I65" s="303"/>
      <c r="J65" s="304"/>
      <c r="K65" s="304"/>
    </row>
    <row r="66" spans="1:11">
      <c r="A66" s="39"/>
      <c r="B66" s="34"/>
      <c r="C66" s="34"/>
      <c r="D66" s="34"/>
      <c r="E66" s="34"/>
    </row>
    <row r="75" spans="1:11" ht="15">
      <c r="B75" s="40"/>
      <c r="C75" s="40"/>
      <c r="D75" s="40"/>
      <c r="E75" s="40"/>
      <c r="F75" s="40"/>
      <c r="G75" s="40"/>
      <c r="H75" s="40"/>
      <c r="I75" s="40"/>
      <c r="J75" s="40"/>
      <c r="K75" s="305"/>
    </row>
    <row r="76" spans="1:11" ht="15">
      <c r="B76" s="40"/>
      <c r="C76" s="40"/>
      <c r="D76" s="40"/>
      <c r="E76" s="40"/>
      <c r="F76" s="40"/>
      <c r="G76" s="41"/>
      <c r="H76" s="41"/>
      <c r="I76" s="41"/>
      <c r="J76" s="41"/>
      <c r="K76" s="305"/>
    </row>
    <row r="77" spans="1:11">
      <c r="F77" s="42"/>
      <c r="G77" s="42"/>
      <c r="H77" s="42"/>
      <c r="I77" s="42"/>
      <c r="J77" s="42"/>
      <c r="K77" s="305"/>
    </row>
  </sheetData>
  <mergeCells count="1">
    <mergeCell ref="A1:J1"/>
  </mergeCells>
  <pageMargins left="0.51181102362204722" right="0.39370078740157483" top="0.78740157480314965" bottom="0.98425196850393704" header="0.51181102362204722" footer="0.51181102362204722"/>
  <pageSetup paperSize="9" scale="69" orientation="portrait" r:id="rId1"/>
  <headerFooter>
    <oddHeader>&amp;L&amp;"Times New Roman,полужирный"&amp;12&amp;K8CBA97Макроекономічний та монетарний огляд&amp;R&amp;"Times New Roman,обычный"&amp;12&amp;K7CBE87 &amp;"Times New Roman,полужирный"Червень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opLeftCell="A10" zoomScaleNormal="100" workbookViewId="0">
      <selection activeCell="Q11" sqref="Q11"/>
    </sheetView>
  </sheetViews>
  <sheetFormatPr defaultColWidth="9.109375" defaultRowHeight="14.4"/>
  <cols>
    <col min="1" max="1" width="54.109375" style="373" customWidth="1"/>
    <col min="2" max="2" width="8.5546875" style="373" customWidth="1"/>
    <col min="3" max="3" width="7.44140625" style="373" customWidth="1"/>
    <col min="4" max="4" width="7.6640625" style="373" customWidth="1"/>
    <col min="5" max="6" width="7.44140625" style="373" customWidth="1"/>
    <col min="7" max="7" width="8.6640625" style="373" customWidth="1"/>
    <col min="8" max="9" width="7.6640625" style="373" customWidth="1"/>
    <col min="10" max="10" width="7.44140625" style="373" customWidth="1"/>
    <col min="11" max="11" width="7.88671875" style="373" customWidth="1"/>
    <col min="12" max="12" width="8.6640625" style="373" customWidth="1"/>
    <col min="13" max="13" width="8.109375" style="373" customWidth="1"/>
    <col min="14" max="14" width="8.5546875" style="373" customWidth="1"/>
    <col min="15" max="15" width="7.6640625" style="373" bestFit="1" customWidth="1"/>
    <col min="16" max="16384" width="9.109375" style="373"/>
  </cols>
  <sheetData>
    <row r="1" spans="1:16" ht="16.2" thickBot="1">
      <c r="A1" s="502" t="s">
        <v>18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4"/>
    </row>
    <row r="2" spans="1:16" ht="16.2" thickBot="1">
      <c r="A2" s="505" t="s">
        <v>19</v>
      </c>
      <c r="B2" s="507" t="s">
        <v>20</v>
      </c>
      <c r="C2" s="509" t="s">
        <v>218</v>
      </c>
      <c r="D2" s="507" t="s">
        <v>217</v>
      </c>
      <c r="E2" s="511" t="s">
        <v>220</v>
      </c>
      <c r="F2" s="512"/>
      <c r="G2" s="512"/>
      <c r="H2" s="513"/>
      <c r="I2" s="509" t="s">
        <v>173</v>
      </c>
      <c r="J2" s="509" t="s">
        <v>244</v>
      </c>
      <c r="K2" s="515"/>
      <c r="L2" s="515"/>
      <c r="M2" s="515"/>
      <c r="N2" s="516" t="s">
        <v>21</v>
      </c>
      <c r="O2" s="517"/>
    </row>
    <row r="3" spans="1:16" ht="40.200000000000003" thickBot="1">
      <c r="A3" s="506"/>
      <c r="B3" s="508"/>
      <c r="C3" s="510"/>
      <c r="D3" s="510"/>
      <c r="E3" s="374" t="s">
        <v>221</v>
      </c>
      <c r="F3" s="375" t="s">
        <v>219</v>
      </c>
      <c r="G3" s="375" t="s">
        <v>290</v>
      </c>
      <c r="H3" s="376" t="s">
        <v>326</v>
      </c>
      <c r="I3" s="514"/>
      <c r="J3" s="374" t="s">
        <v>221</v>
      </c>
      <c r="K3" s="375" t="s">
        <v>219</v>
      </c>
      <c r="L3" s="375" t="s">
        <v>290</v>
      </c>
      <c r="M3" s="376" t="s">
        <v>326</v>
      </c>
      <c r="N3" s="377" t="s">
        <v>22</v>
      </c>
      <c r="O3" s="378" t="s">
        <v>23</v>
      </c>
    </row>
    <row r="4" spans="1:16" ht="28.8">
      <c r="A4" s="379" t="s">
        <v>24</v>
      </c>
      <c r="B4" s="380" t="s">
        <v>25</v>
      </c>
      <c r="C4" s="381">
        <v>45633.599999999999</v>
      </c>
      <c r="D4" s="382">
        <v>45553</v>
      </c>
      <c r="E4" s="383">
        <v>43057.267</v>
      </c>
      <c r="F4" s="384">
        <v>43042.879999999997</v>
      </c>
      <c r="G4" s="385">
        <v>43023</v>
      </c>
      <c r="H4" s="386">
        <v>45377.580999999998</v>
      </c>
      <c r="I4" s="387">
        <v>42929</v>
      </c>
      <c r="J4" s="388">
        <v>42910.9</v>
      </c>
      <c r="K4" s="389" t="s">
        <v>306</v>
      </c>
      <c r="L4" s="389" t="s">
        <v>307</v>
      </c>
      <c r="M4" s="390" t="s">
        <v>30</v>
      </c>
      <c r="N4" s="391">
        <f>L4/K4*100-100</f>
        <v>-5.1520231482029999E-2</v>
      </c>
      <c r="O4" s="392">
        <f>L4/G4*100-100</f>
        <v>-0.34709341515004155</v>
      </c>
    </row>
    <row r="5" spans="1:16" ht="18" customHeight="1">
      <c r="A5" s="393" t="s">
        <v>222</v>
      </c>
      <c r="B5" s="394" t="s">
        <v>26</v>
      </c>
      <c r="C5" s="395">
        <v>10.358599999999999</v>
      </c>
      <c r="D5" s="396">
        <v>9.9577000000000009</v>
      </c>
      <c r="E5" s="397">
        <v>9.5655999999999999</v>
      </c>
      <c r="F5" s="398">
        <v>9.5340000000000007</v>
      </c>
      <c r="G5" s="398">
        <v>9.5341000000000005</v>
      </c>
      <c r="H5" s="399">
        <v>9.4734999999999996</v>
      </c>
      <c r="I5" s="395">
        <v>8.3927999999999994</v>
      </c>
      <c r="J5" s="397">
        <v>8.1</v>
      </c>
      <c r="K5" s="398">
        <v>8.1228999999999996</v>
      </c>
      <c r="L5" s="398">
        <v>8.1318999999999999</v>
      </c>
      <c r="M5" s="399">
        <v>8.0753000000000004</v>
      </c>
      <c r="N5" s="400">
        <f>M5/L5*100-100</f>
        <v>-0.69602429936422539</v>
      </c>
      <c r="O5" s="399">
        <f>M5/H5*100-100</f>
        <v>-14.759064759592547</v>
      </c>
    </row>
    <row r="6" spans="1:16" ht="15.6">
      <c r="A6" s="401" t="s">
        <v>223</v>
      </c>
      <c r="B6" s="394" t="s">
        <v>27</v>
      </c>
      <c r="C6" s="395">
        <v>1.8</v>
      </c>
      <c r="D6" s="396">
        <v>1.8</v>
      </c>
      <c r="E6" s="397">
        <v>1.9</v>
      </c>
      <c r="F6" s="398">
        <v>1.9</v>
      </c>
      <c r="G6" s="398">
        <v>1.8</v>
      </c>
      <c r="H6" s="399">
        <v>1.8</v>
      </c>
      <c r="I6" s="395">
        <v>1.9</v>
      </c>
      <c r="J6" s="402">
        <v>2</v>
      </c>
      <c r="K6" s="403">
        <v>2</v>
      </c>
      <c r="L6" s="403">
        <v>1.9</v>
      </c>
      <c r="M6" s="404">
        <v>1.8</v>
      </c>
      <c r="N6" s="405" t="s">
        <v>308</v>
      </c>
      <c r="O6" s="406">
        <v>0</v>
      </c>
      <c r="P6" s="407"/>
    </row>
    <row r="7" spans="1:16">
      <c r="A7" s="401" t="s">
        <v>36</v>
      </c>
      <c r="B7" s="394" t="s">
        <v>25</v>
      </c>
      <c r="C7" s="408">
        <v>506.8</v>
      </c>
      <c r="D7" s="409">
        <v>487.7</v>
      </c>
      <c r="E7" s="410">
        <v>504.9</v>
      </c>
      <c r="F7" s="411">
        <v>515.70000000000005</v>
      </c>
      <c r="G7" s="411">
        <v>492.3</v>
      </c>
      <c r="H7" s="412">
        <v>474.7</v>
      </c>
      <c r="I7" s="408">
        <v>512</v>
      </c>
      <c r="J7" s="410">
        <v>524</v>
      </c>
      <c r="K7" s="411">
        <v>523</v>
      </c>
      <c r="L7" s="411">
        <v>506.8</v>
      </c>
      <c r="M7" s="412">
        <v>486.4</v>
      </c>
      <c r="N7" s="400">
        <f>M7/L7*100-100</f>
        <v>-4.0252565114443684</v>
      </c>
      <c r="O7" s="399">
        <f>M7/H7*100-100</f>
        <v>2.4647145565620292</v>
      </c>
    </row>
    <row r="8" spans="1:16" ht="26.4">
      <c r="A8" s="401" t="s">
        <v>245</v>
      </c>
      <c r="B8" s="394" t="s">
        <v>27</v>
      </c>
      <c r="C8" s="395">
        <v>7.5</v>
      </c>
      <c r="D8" s="396">
        <v>7.2</v>
      </c>
      <c r="E8" s="410" t="s">
        <v>30</v>
      </c>
      <c r="F8" s="411" t="s">
        <v>30</v>
      </c>
      <c r="G8" s="411" t="s">
        <v>30</v>
      </c>
      <c r="H8" s="412" t="s">
        <v>30</v>
      </c>
      <c r="I8" s="395">
        <v>9.3000000000000007</v>
      </c>
      <c r="J8" s="410" t="s">
        <v>30</v>
      </c>
      <c r="K8" s="411" t="s">
        <v>30</v>
      </c>
      <c r="L8" s="411" t="s">
        <v>30</v>
      </c>
      <c r="M8" s="412" t="s">
        <v>30</v>
      </c>
      <c r="N8" s="400" t="s">
        <v>30</v>
      </c>
      <c r="O8" s="399" t="s">
        <v>30</v>
      </c>
    </row>
    <row r="9" spans="1:16" ht="15.6">
      <c r="A9" s="401" t="s">
        <v>28</v>
      </c>
      <c r="B9" s="394" t="s">
        <v>29</v>
      </c>
      <c r="C9" s="408">
        <v>3377</v>
      </c>
      <c r="D9" s="409">
        <v>3619</v>
      </c>
      <c r="E9" s="410">
        <v>3167</v>
      </c>
      <c r="F9" s="411">
        <v>3209</v>
      </c>
      <c r="G9" s="411">
        <v>3415</v>
      </c>
      <c r="H9" s="412">
        <v>3432</v>
      </c>
      <c r="I9" s="408">
        <v>4012</v>
      </c>
      <c r="J9" s="413" t="s">
        <v>246</v>
      </c>
      <c r="K9" s="414" t="s">
        <v>247</v>
      </c>
      <c r="L9" s="414" t="s">
        <v>309</v>
      </c>
      <c r="M9" s="415" t="s">
        <v>341</v>
      </c>
      <c r="N9" s="400">
        <v>3.5</v>
      </c>
      <c r="O9" s="399">
        <v>16.5</v>
      </c>
    </row>
    <row r="10" spans="1:16" ht="26.4">
      <c r="A10" s="401" t="s">
        <v>248</v>
      </c>
      <c r="B10" s="394" t="s">
        <v>29</v>
      </c>
      <c r="C10" s="408">
        <v>3025</v>
      </c>
      <c r="D10" s="409">
        <v>3265</v>
      </c>
      <c r="E10" s="410">
        <v>3167</v>
      </c>
      <c r="F10" s="411">
        <f>(E9+F9)/2</f>
        <v>3188</v>
      </c>
      <c r="G10" s="411">
        <f>(E9+F9+G9)/3</f>
        <v>3263.6666666666665</v>
      </c>
      <c r="H10" s="412">
        <v>3302</v>
      </c>
      <c r="I10" s="408">
        <v>3480</v>
      </c>
      <c r="J10" s="410">
        <v>3455</v>
      </c>
      <c r="K10" s="411">
        <v>3536</v>
      </c>
      <c r="L10" s="411">
        <v>3643</v>
      </c>
      <c r="M10" s="412">
        <v>3728</v>
      </c>
      <c r="N10" s="400" t="s">
        <v>30</v>
      </c>
      <c r="O10" s="416" t="s">
        <v>30</v>
      </c>
    </row>
    <row r="11" spans="1:16" s="418" customFormat="1" ht="26.4">
      <c r="A11" s="401" t="s">
        <v>249</v>
      </c>
      <c r="B11" s="394" t="s">
        <v>27</v>
      </c>
      <c r="C11" s="395">
        <v>14.4</v>
      </c>
      <c r="D11" s="396">
        <v>8.1999999999999993</v>
      </c>
      <c r="E11" s="397">
        <v>4.5999999999999996</v>
      </c>
      <c r="F11" s="398">
        <v>3.6</v>
      </c>
      <c r="G11" s="398">
        <v>2.4</v>
      </c>
      <c r="H11" s="399">
        <v>-1.3</v>
      </c>
      <c r="I11" s="395">
        <f>93.5-100</f>
        <v>-6.5</v>
      </c>
      <c r="J11" s="397">
        <f>82.7-100</f>
        <v>-17.299999999999997</v>
      </c>
      <c r="K11" s="398">
        <f>81.8-100</f>
        <v>-18.200000000000003</v>
      </c>
      <c r="L11" s="398">
        <v>-24.6</v>
      </c>
      <c r="M11" s="399">
        <v>-29.6</v>
      </c>
      <c r="N11" s="400">
        <v>-9.1999999999999993</v>
      </c>
      <c r="O11" s="406" t="s">
        <v>30</v>
      </c>
      <c r="P11" s="417"/>
    </row>
    <row r="12" spans="1:16" ht="26.4">
      <c r="A12" s="401" t="s">
        <v>31</v>
      </c>
      <c r="B12" s="394" t="s">
        <v>27</v>
      </c>
      <c r="C12" s="395">
        <v>33.58010068107788</v>
      </c>
      <c r="D12" s="396">
        <v>33.65570599613153</v>
      </c>
      <c r="E12" s="397">
        <f>E19/E9*100</f>
        <v>38.459109567413954</v>
      </c>
      <c r="F12" s="398">
        <f>F19/F9*100</f>
        <v>37.955749454658772</v>
      </c>
      <c r="G12" s="398">
        <v>35.700000000000003</v>
      </c>
      <c r="H12" s="399">
        <v>35.5</v>
      </c>
      <c r="I12" s="395">
        <v>30.4</v>
      </c>
      <c r="J12" s="397">
        <v>35.299999999999997</v>
      </c>
      <c r="K12" s="398">
        <v>33.5</v>
      </c>
      <c r="L12" s="398">
        <v>31.5</v>
      </c>
      <c r="M12" s="399">
        <v>30.5</v>
      </c>
      <c r="N12" s="419" t="s">
        <v>310</v>
      </c>
      <c r="O12" s="420" t="s">
        <v>342</v>
      </c>
    </row>
    <row r="13" spans="1:16" ht="26.4">
      <c r="A13" s="401" t="s">
        <v>32</v>
      </c>
      <c r="B13" s="394" t="s">
        <v>240</v>
      </c>
      <c r="C13" s="395">
        <v>893.702</v>
      </c>
      <c r="D13" s="396">
        <v>808.16700000000003</v>
      </c>
      <c r="E13" s="397">
        <v>748.2</v>
      </c>
      <c r="F13" s="398">
        <v>930.2</v>
      </c>
      <c r="G13" s="398">
        <v>1046.9000000000001</v>
      </c>
      <c r="H13" s="399">
        <v>1008.5</v>
      </c>
      <c r="I13" s="395">
        <v>2436.8000000000002</v>
      </c>
      <c r="J13" s="421" t="s">
        <v>33</v>
      </c>
      <c r="K13" s="422" t="s">
        <v>250</v>
      </c>
      <c r="L13" s="422" t="s">
        <v>311</v>
      </c>
      <c r="M13" s="423" t="s">
        <v>343</v>
      </c>
      <c r="N13" s="400">
        <v>-7.5</v>
      </c>
      <c r="O13" s="399" t="s">
        <v>30</v>
      </c>
    </row>
    <row r="14" spans="1:16" ht="15.6">
      <c r="A14" s="401" t="s">
        <v>34</v>
      </c>
      <c r="B14" s="394" t="s">
        <v>240</v>
      </c>
      <c r="C14" s="395">
        <v>2.581</v>
      </c>
      <c r="D14" s="396">
        <v>0.503</v>
      </c>
      <c r="E14" s="397">
        <v>0.219</v>
      </c>
      <c r="F14" s="398">
        <v>6.3E-2</v>
      </c>
      <c r="G14" s="398">
        <v>0.1</v>
      </c>
      <c r="H14" s="399">
        <v>0.2</v>
      </c>
      <c r="I14" s="395">
        <v>463.7</v>
      </c>
      <c r="J14" s="421" t="s">
        <v>35</v>
      </c>
      <c r="K14" s="422" t="s">
        <v>251</v>
      </c>
      <c r="L14" s="422" t="s">
        <v>312</v>
      </c>
      <c r="M14" s="423" t="s">
        <v>344</v>
      </c>
      <c r="N14" s="400">
        <v>-34</v>
      </c>
      <c r="O14" s="399" t="s">
        <v>30</v>
      </c>
    </row>
    <row r="15" spans="1:16" ht="28.8">
      <c r="A15" s="401" t="s">
        <v>252</v>
      </c>
      <c r="B15" s="394" t="s">
        <v>241</v>
      </c>
      <c r="C15" s="395">
        <v>292.39999999999998</v>
      </c>
      <c r="D15" s="424">
        <v>272.5</v>
      </c>
      <c r="E15" s="397">
        <v>12.3</v>
      </c>
      <c r="F15" s="398">
        <v>7.8</v>
      </c>
      <c r="G15" s="398">
        <v>5</v>
      </c>
      <c r="H15" s="399">
        <v>3.9</v>
      </c>
      <c r="I15" s="425">
        <v>348.8</v>
      </c>
      <c r="J15" s="402">
        <v>63.4</v>
      </c>
      <c r="K15" s="403">
        <v>37.299999999999997</v>
      </c>
      <c r="L15" s="403">
        <v>27</v>
      </c>
      <c r="M15" s="404">
        <v>40.5</v>
      </c>
      <c r="N15" s="400">
        <f>M15/L15*100-100</f>
        <v>50</v>
      </c>
      <c r="O15" s="404">
        <f>M15/H15*100-100</f>
        <v>938.46153846153857</v>
      </c>
    </row>
    <row r="16" spans="1:16" ht="18.75" customHeight="1">
      <c r="A16" s="401" t="s">
        <v>224</v>
      </c>
      <c r="B16" s="426" t="s">
        <v>29</v>
      </c>
      <c r="C16" s="425">
        <v>142.5</v>
      </c>
      <c r="D16" s="424">
        <v>124</v>
      </c>
      <c r="E16" s="402">
        <v>203</v>
      </c>
      <c r="F16" s="403">
        <v>135.4</v>
      </c>
      <c r="G16" s="403">
        <v>88.4</v>
      </c>
      <c r="H16" s="404">
        <v>71.599999999999994</v>
      </c>
      <c r="I16" s="425">
        <v>144.6</v>
      </c>
      <c r="J16" s="402">
        <v>354.2</v>
      </c>
      <c r="K16" s="403">
        <v>326.39999999999998</v>
      </c>
      <c r="L16" s="403">
        <v>273.89999999999998</v>
      </c>
      <c r="M16" s="404">
        <v>335.2</v>
      </c>
      <c r="N16" s="400">
        <f>M16/L16*100-100</f>
        <v>22.380430814165763</v>
      </c>
      <c r="O16" s="404">
        <f>M16/H16*100-100</f>
        <v>368.15642458100558</v>
      </c>
    </row>
    <row r="17" spans="1:18" ht="26.4">
      <c r="A17" s="401" t="s">
        <v>37</v>
      </c>
      <c r="B17" s="394" t="s">
        <v>29</v>
      </c>
      <c r="C17" s="427">
        <v>966.8</v>
      </c>
      <c r="D17" s="428">
        <v>1124.9000000000001</v>
      </c>
      <c r="E17" s="410">
        <v>1154</v>
      </c>
      <c r="F17" s="411">
        <v>1128</v>
      </c>
      <c r="G17" s="411">
        <v>1252</v>
      </c>
      <c r="H17" s="412">
        <v>1150</v>
      </c>
      <c r="I17" s="429">
        <v>1178.5999999999999</v>
      </c>
      <c r="J17" s="430">
        <v>1252</v>
      </c>
      <c r="K17" s="431">
        <v>1206</v>
      </c>
      <c r="L17" s="431">
        <v>1288</v>
      </c>
      <c r="M17" s="432">
        <v>1196</v>
      </c>
      <c r="N17" s="400">
        <f>M17/L17*100-100</f>
        <v>-7.1428571428571388</v>
      </c>
      <c r="O17" s="404">
        <f>M17/H17*100-100</f>
        <v>4</v>
      </c>
    </row>
    <row r="18" spans="1:18" ht="15.6">
      <c r="A18" s="401" t="s">
        <v>225</v>
      </c>
      <c r="B18" s="394" t="s">
        <v>29</v>
      </c>
      <c r="C18" s="427">
        <v>1095</v>
      </c>
      <c r="D18" s="433">
        <v>1176</v>
      </c>
      <c r="E18" s="410">
        <v>1176</v>
      </c>
      <c r="F18" s="411">
        <v>1176</v>
      </c>
      <c r="G18" s="411">
        <v>1176</v>
      </c>
      <c r="H18" s="412">
        <v>1176</v>
      </c>
      <c r="I18" s="408">
        <v>1176</v>
      </c>
      <c r="J18" s="410">
        <v>1176</v>
      </c>
      <c r="K18" s="411">
        <v>1176</v>
      </c>
      <c r="L18" s="411">
        <v>1176</v>
      </c>
      <c r="M18" s="412">
        <v>1176</v>
      </c>
      <c r="N18" s="400">
        <v>0</v>
      </c>
      <c r="O18" s="399">
        <v>0</v>
      </c>
    </row>
    <row r="19" spans="1:18" ht="15" thickBot="1">
      <c r="A19" s="434" t="s">
        <v>38</v>
      </c>
      <c r="B19" s="435" t="s">
        <v>29</v>
      </c>
      <c r="C19" s="436">
        <v>1134</v>
      </c>
      <c r="D19" s="437">
        <v>1218</v>
      </c>
      <c r="E19" s="438">
        <v>1218</v>
      </c>
      <c r="F19" s="439">
        <v>1218</v>
      </c>
      <c r="G19" s="439">
        <v>1218</v>
      </c>
      <c r="H19" s="440">
        <v>1218</v>
      </c>
      <c r="I19" s="441">
        <v>1218</v>
      </c>
      <c r="J19" s="438">
        <v>1218</v>
      </c>
      <c r="K19" s="439">
        <v>1218</v>
      </c>
      <c r="L19" s="439">
        <v>1218</v>
      </c>
      <c r="M19" s="440">
        <v>1218</v>
      </c>
      <c r="N19" s="442">
        <v>0</v>
      </c>
      <c r="O19" s="443">
        <v>0</v>
      </c>
    </row>
    <row r="20" spans="1:18" ht="3" customHeight="1">
      <c r="A20" s="444"/>
      <c r="B20" s="445"/>
      <c r="C20" s="445"/>
      <c r="D20" s="445"/>
      <c r="E20" s="445"/>
      <c r="F20" s="445"/>
      <c r="G20" s="445"/>
      <c r="H20" s="445"/>
      <c r="I20" s="445"/>
      <c r="J20" s="445"/>
      <c r="K20" s="445"/>
      <c r="L20" s="445"/>
      <c r="M20" s="445"/>
      <c r="N20" s="445"/>
      <c r="O20" s="445"/>
    </row>
    <row r="21" spans="1:18">
      <c r="A21" s="518" t="s">
        <v>39</v>
      </c>
      <c r="B21" s="501"/>
      <c r="C21" s="501"/>
      <c r="D21" s="501"/>
      <c r="E21" s="501"/>
      <c r="F21" s="501"/>
      <c r="G21" s="501"/>
      <c r="H21" s="501"/>
      <c r="I21" s="501"/>
      <c r="J21" s="501"/>
      <c r="K21" s="501"/>
      <c r="L21" s="371"/>
      <c r="M21" s="371"/>
      <c r="N21" s="445"/>
      <c r="O21" s="445"/>
    </row>
    <row r="22" spans="1:18" ht="4.5" customHeight="1">
      <c r="A22" s="445"/>
      <c r="B22" s="445"/>
      <c r="C22" s="445"/>
      <c r="D22" s="445"/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445"/>
    </row>
    <row r="23" spans="1:18" ht="16.2">
      <c r="A23" s="519" t="s">
        <v>226</v>
      </c>
      <c r="B23" s="519"/>
      <c r="C23" s="519"/>
      <c r="D23" s="519"/>
      <c r="E23" s="519"/>
      <c r="F23" s="519"/>
      <c r="G23" s="519"/>
      <c r="H23" s="519"/>
      <c r="I23" s="519"/>
      <c r="J23" s="519"/>
      <c r="K23" s="519"/>
      <c r="L23" s="446"/>
      <c r="M23" s="446"/>
      <c r="N23" s="447"/>
      <c r="O23" s="447"/>
    </row>
    <row r="24" spans="1:18" ht="16.2">
      <c r="A24" s="520" t="s">
        <v>227</v>
      </c>
      <c r="B24" s="520"/>
      <c r="C24" s="520"/>
      <c r="D24" s="520"/>
      <c r="E24" s="520"/>
      <c r="F24" s="520"/>
      <c r="G24" s="448"/>
      <c r="H24" s="448"/>
      <c r="I24" s="449"/>
      <c r="J24" s="449"/>
      <c r="K24" s="449"/>
      <c r="L24" s="449"/>
      <c r="M24" s="449"/>
      <c r="N24" s="449"/>
      <c r="O24" s="449"/>
      <c r="Q24" s="450"/>
      <c r="R24" s="450"/>
    </row>
    <row r="25" spans="1:18" ht="16.2">
      <c r="A25" s="520" t="s">
        <v>253</v>
      </c>
      <c r="B25" s="520"/>
      <c r="C25" s="520"/>
      <c r="D25" s="520"/>
      <c r="E25" s="520"/>
      <c r="F25" s="520"/>
      <c r="G25" s="520"/>
      <c r="H25" s="520"/>
      <c r="I25" s="521"/>
      <c r="J25" s="521"/>
      <c r="K25" s="521"/>
      <c r="L25" s="521"/>
      <c r="M25" s="521"/>
      <c r="N25" s="521"/>
      <c r="O25" s="521"/>
      <c r="Q25" s="450"/>
      <c r="R25" s="450"/>
    </row>
    <row r="26" spans="1:18" ht="16.2">
      <c r="A26" s="522" t="s">
        <v>228</v>
      </c>
      <c r="B26" s="520"/>
      <c r="C26" s="520"/>
      <c r="D26" s="520"/>
      <c r="E26" s="520"/>
      <c r="F26" s="448"/>
      <c r="G26" s="448"/>
      <c r="H26" s="448"/>
      <c r="I26" s="449"/>
      <c r="J26" s="449"/>
      <c r="K26" s="449"/>
      <c r="L26" s="449"/>
      <c r="M26" s="449"/>
      <c r="N26" s="449"/>
      <c r="O26" s="449"/>
      <c r="Q26" s="450"/>
      <c r="R26" s="450"/>
    </row>
    <row r="27" spans="1:18" ht="16.2">
      <c r="A27" s="500" t="s">
        <v>254</v>
      </c>
      <c r="B27" s="501"/>
      <c r="C27" s="501"/>
      <c r="D27" s="501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</row>
    <row r="28" spans="1:18" ht="16.2">
      <c r="A28" s="451" t="s">
        <v>255</v>
      </c>
      <c r="B28" s="445"/>
      <c r="C28" s="445"/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</row>
    <row r="29" spans="1:18" ht="16.2">
      <c r="A29" s="452" t="s">
        <v>313</v>
      </c>
    </row>
  </sheetData>
  <mergeCells count="15">
    <mergeCell ref="A27:D27"/>
    <mergeCell ref="A1:O1"/>
    <mergeCell ref="A2:A3"/>
    <mergeCell ref="B2:B3"/>
    <mergeCell ref="C2:C3"/>
    <mergeCell ref="D2:D3"/>
    <mergeCell ref="E2:H2"/>
    <mergeCell ref="I2:I3"/>
    <mergeCell ref="J2:M2"/>
    <mergeCell ref="N2:O2"/>
    <mergeCell ref="A21:K21"/>
    <mergeCell ref="A23:K23"/>
    <mergeCell ref="A24:F24"/>
    <mergeCell ref="A25:O25"/>
    <mergeCell ref="A26:E26"/>
  </mergeCells>
  <pageMargins left="0.70866141732283472" right="0.70866141732283472" top="0.78740157480314965" bottom="0.94488188976377963" header="0.51181102362204722" footer="0.47244094488188981"/>
  <pageSetup paperSize="9" scale="81" orientation="landscape" r:id="rId1"/>
  <headerFooter>
    <oddHeader>&amp;L&amp;"Times New Roman,полужирный"&amp;12&amp;K8CBA97Макроекономічний та монетарний огляд  &amp;R&amp;"Times New Roman,полужирный"&amp;12&amp;K8CBA97Червень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68"/>
  <sheetViews>
    <sheetView showGridLines="0" zoomScale="115" zoomScaleNormal="115" zoomScaleSheetLayoutView="100" workbookViewId="0">
      <selection activeCell="I43" sqref="I43:J43"/>
    </sheetView>
  </sheetViews>
  <sheetFormatPr defaultColWidth="9.109375" defaultRowHeight="10.199999999999999"/>
  <cols>
    <col min="1" max="1" width="1.44140625" style="115" customWidth="1"/>
    <col min="2" max="2" width="41" style="115" customWidth="1"/>
    <col min="3" max="5" width="6.33203125" style="115" customWidth="1"/>
    <col min="6" max="10" width="6.44140625" style="115" customWidth="1"/>
    <col min="11" max="11" width="5.109375" style="117" customWidth="1"/>
    <col min="12" max="12" width="6.6640625" style="117" customWidth="1"/>
    <col min="13" max="13" width="7.33203125" style="117" customWidth="1"/>
    <col min="14" max="14" width="9.33203125" style="117" customWidth="1"/>
    <col min="15" max="15" width="6.6640625" style="117" bestFit="1" customWidth="1"/>
    <col min="16" max="16" width="5.6640625" style="117" customWidth="1"/>
    <col min="17" max="17" width="9.44140625" style="117" customWidth="1"/>
    <col min="18" max="18" width="6.6640625" style="117" bestFit="1" customWidth="1"/>
    <col min="19" max="19" width="6.44140625" style="117" bestFit="1" customWidth="1"/>
    <col min="20" max="24" width="9.109375" style="117"/>
    <col min="25" max="26" width="9.109375" style="116"/>
    <col min="27" max="27" width="13.109375" style="116" customWidth="1"/>
    <col min="28" max="65" width="9.109375" style="116"/>
    <col min="66" max="16384" width="9.109375" style="115"/>
  </cols>
  <sheetData>
    <row r="1" spans="1:65" ht="3" customHeight="1"/>
    <row r="2" spans="1:65" ht="21.75" customHeight="1">
      <c r="A2" s="160"/>
      <c r="B2" s="528" t="s">
        <v>291</v>
      </c>
      <c r="C2" s="529"/>
      <c r="D2" s="529"/>
      <c r="E2" s="529"/>
      <c r="F2" s="529"/>
      <c r="G2" s="529"/>
      <c r="H2" s="529"/>
      <c r="I2" s="529"/>
      <c r="J2" s="530"/>
      <c r="K2" s="165"/>
      <c r="L2" s="165"/>
      <c r="M2" s="165"/>
      <c r="N2" s="165"/>
      <c r="O2" s="165"/>
      <c r="P2" s="165"/>
      <c r="Q2" s="165"/>
      <c r="R2" s="165"/>
      <c r="S2" s="165"/>
    </row>
    <row r="3" spans="1:65" s="163" customFormat="1" ht="2.25" customHeight="1">
      <c r="B3" s="193"/>
      <c r="J3" s="192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</row>
    <row r="4" spans="1:65" s="124" customFormat="1" ht="11.25" customHeight="1">
      <c r="A4" s="160"/>
      <c r="B4" s="534" t="s">
        <v>97</v>
      </c>
      <c r="C4" s="547">
        <v>2013</v>
      </c>
      <c r="D4" s="549">
        <v>2014</v>
      </c>
      <c r="E4" s="551" t="s">
        <v>305</v>
      </c>
      <c r="F4" s="552"/>
      <c r="G4" s="552"/>
      <c r="H4" s="552"/>
      <c r="I4" s="552"/>
      <c r="J4" s="553"/>
      <c r="K4" s="125"/>
      <c r="L4" s="523"/>
      <c r="M4" s="523"/>
      <c r="N4" s="523"/>
      <c r="O4" s="523"/>
      <c r="P4" s="523"/>
      <c r="Q4" s="523"/>
      <c r="R4" s="523"/>
      <c r="S4" s="523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</row>
    <row r="5" spans="1:65" s="124" customFormat="1" ht="11.25" customHeight="1">
      <c r="A5" s="160"/>
      <c r="B5" s="535"/>
      <c r="C5" s="548"/>
      <c r="D5" s="550"/>
      <c r="E5" s="162">
        <v>2014</v>
      </c>
      <c r="F5" s="161">
        <v>2015</v>
      </c>
      <c r="G5" s="161">
        <v>2014</v>
      </c>
      <c r="H5" s="161">
        <v>2015</v>
      </c>
      <c r="I5" s="161">
        <v>2014</v>
      </c>
      <c r="J5" s="191">
        <v>2015</v>
      </c>
      <c r="K5" s="125"/>
      <c r="L5" s="523"/>
      <c r="M5" s="523"/>
      <c r="N5" s="523"/>
      <c r="O5" s="523"/>
      <c r="P5" s="523"/>
      <c r="Q5" s="523"/>
      <c r="R5" s="523"/>
      <c r="S5" s="523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</row>
    <row r="6" spans="1:65" s="124" customFormat="1" ht="12" customHeight="1">
      <c r="A6" s="160"/>
      <c r="B6" s="536"/>
      <c r="C6" s="524" t="s">
        <v>287</v>
      </c>
      <c r="D6" s="525"/>
      <c r="E6" s="524" t="s">
        <v>287</v>
      </c>
      <c r="F6" s="525"/>
      <c r="G6" s="159" t="s">
        <v>286</v>
      </c>
      <c r="H6" s="158"/>
      <c r="I6" s="526" t="s">
        <v>44</v>
      </c>
      <c r="J6" s="527"/>
      <c r="K6" s="157"/>
      <c r="L6" s="523"/>
      <c r="M6" s="523"/>
      <c r="N6" s="523"/>
      <c r="O6" s="523"/>
      <c r="P6" s="523"/>
      <c r="Q6" s="523"/>
      <c r="R6" s="523"/>
      <c r="S6" s="523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</row>
    <row r="7" spans="1:65" s="124" customFormat="1" ht="13.2">
      <c r="A7" s="115"/>
      <c r="B7" s="190" t="s">
        <v>285</v>
      </c>
      <c r="C7" s="143">
        <v>442.78868929069</v>
      </c>
      <c r="D7" s="144">
        <v>456.06732354627997</v>
      </c>
      <c r="E7" s="143">
        <v>152.05039761968001</v>
      </c>
      <c r="F7" s="144">
        <v>198.40890994272999</v>
      </c>
      <c r="G7" s="152">
        <f>G8+G14+G15</f>
        <v>100</v>
      </c>
      <c r="H7" s="156">
        <f>H8+H14+H15</f>
        <v>100</v>
      </c>
      <c r="I7" s="143">
        <v>10.380981234000842</v>
      </c>
      <c r="J7" s="189">
        <f t="shared" ref="J7:J15" si="0">F7/E7*100-100</f>
        <v>30.48891226118684</v>
      </c>
      <c r="K7" s="153"/>
      <c r="L7" s="140"/>
      <c r="M7" s="140"/>
      <c r="N7" s="140"/>
      <c r="O7" s="140"/>
      <c r="P7" s="140"/>
      <c r="Q7" s="140"/>
      <c r="R7" s="140"/>
      <c r="S7" s="140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</row>
    <row r="8" spans="1:65" s="124" customFormat="1" ht="13.2">
      <c r="A8" s="115"/>
      <c r="B8" s="188" t="s">
        <v>297</v>
      </c>
      <c r="C8" s="145">
        <v>353.96812170214997</v>
      </c>
      <c r="D8" s="146">
        <v>367.51193112837001</v>
      </c>
      <c r="E8" s="145">
        <v>114.51662615581998</v>
      </c>
      <c r="F8" s="146">
        <v>153.61889708505001</v>
      </c>
      <c r="G8" s="130">
        <f t="shared" ref="G8:H11" si="1">E8/E$7*100</f>
        <v>75.314913968365701</v>
      </c>
      <c r="H8" s="146">
        <f t="shared" si="1"/>
        <v>77.425402482878184</v>
      </c>
      <c r="I8" s="145">
        <v>-0.30268284591576844</v>
      </c>
      <c r="J8" s="187">
        <f t="shared" si="0"/>
        <v>34.145496808493562</v>
      </c>
      <c r="K8" s="153"/>
      <c r="L8" s="130"/>
      <c r="M8" s="130"/>
      <c r="N8" s="130"/>
      <c r="O8" s="130"/>
      <c r="P8" s="130"/>
      <c r="Q8" s="130"/>
      <c r="R8" s="130"/>
      <c r="S8" s="130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</row>
    <row r="9" spans="1:65" s="124" customFormat="1" ht="13.2">
      <c r="A9" s="115"/>
      <c r="B9" s="186" t="s">
        <v>284</v>
      </c>
      <c r="C9" s="145">
        <v>72.151072383040002</v>
      </c>
      <c r="D9" s="146">
        <v>75.202945342389995</v>
      </c>
      <c r="E9" s="145">
        <v>22.238053648390007</v>
      </c>
      <c r="F9" s="146">
        <v>28.675882301210002</v>
      </c>
      <c r="G9" s="130">
        <f t="shared" si="1"/>
        <v>14.625449190875194</v>
      </c>
      <c r="H9" s="146">
        <f t="shared" si="1"/>
        <v>14.45292064226712</v>
      </c>
      <c r="I9" s="145">
        <v>-1.5219302873077822E-2</v>
      </c>
      <c r="J9" s="187">
        <f t="shared" si="0"/>
        <v>28.949604828775477</v>
      </c>
      <c r="K9" s="155"/>
      <c r="L9" s="130"/>
      <c r="M9" s="130"/>
      <c r="N9" s="130"/>
      <c r="O9" s="130"/>
      <c r="P9" s="130"/>
      <c r="Q9" s="130"/>
      <c r="R9" s="130"/>
      <c r="S9" s="130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</row>
    <row r="10" spans="1:65" s="124" customFormat="1" ht="13.2">
      <c r="A10" s="115"/>
      <c r="B10" s="186" t="s">
        <v>283</v>
      </c>
      <c r="C10" s="145">
        <v>54.993846384390011</v>
      </c>
      <c r="D10" s="146">
        <v>40.201485679200005</v>
      </c>
      <c r="E10" s="145">
        <v>18.947472210499996</v>
      </c>
      <c r="F10" s="146">
        <v>19.446584046050003</v>
      </c>
      <c r="G10" s="130">
        <f t="shared" si="1"/>
        <v>12.46131053066553</v>
      </c>
      <c r="H10" s="146">
        <f t="shared" si="1"/>
        <v>9.8012655034812646</v>
      </c>
      <c r="I10" s="145">
        <v>-11.521217675633551</v>
      </c>
      <c r="J10" s="187">
        <f t="shared" si="0"/>
        <v>2.6341869248047658</v>
      </c>
      <c r="K10" s="154"/>
      <c r="L10" s="130"/>
      <c r="M10" s="130"/>
      <c r="N10" s="130"/>
      <c r="O10" s="130"/>
      <c r="P10" s="130"/>
      <c r="Q10" s="130"/>
      <c r="R10" s="130"/>
      <c r="S10" s="130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</row>
    <row r="11" spans="1:65" s="124" customFormat="1" ht="13.2">
      <c r="A11" s="115"/>
      <c r="B11" s="186" t="s">
        <v>282</v>
      </c>
      <c r="C11" s="145">
        <v>128.26930791498</v>
      </c>
      <c r="D11" s="146">
        <v>139.02425885480002</v>
      </c>
      <c r="E11" s="145">
        <v>40.667750521139993</v>
      </c>
      <c r="F11" s="146">
        <v>58.734855836640001</v>
      </c>
      <c r="G11" s="130">
        <f t="shared" si="1"/>
        <v>26.746230958804368</v>
      </c>
      <c r="H11" s="146">
        <f t="shared" si="1"/>
        <v>29.602932576764623</v>
      </c>
      <c r="I11" s="145">
        <v>3.3450309857915101</v>
      </c>
      <c r="J11" s="187">
        <f t="shared" si="0"/>
        <v>44.426124100737582</v>
      </c>
      <c r="K11" s="154"/>
      <c r="L11" s="130"/>
      <c r="M11" s="130"/>
      <c r="N11" s="130"/>
      <c r="O11" s="130"/>
      <c r="P11" s="130"/>
      <c r="Q11" s="130"/>
      <c r="R11" s="130"/>
      <c r="S11" s="130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</row>
    <row r="12" spans="1:65" s="124" customFormat="1" ht="13.2">
      <c r="A12" s="115"/>
      <c r="B12" s="186" t="s">
        <v>281</v>
      </c>
      <c r="C12" s="145">
        <v>-53.447576662279999</v>
      </c>
      <c r="D12" s="146">
        <v>-50.216250269029999</v>
      </c>
      <c r="E12" s="145">
        <v>-13.12895424589</v>
      </c>
      <c r="F12" s="146">
        <v>-16.465768549110003</v>
      </c>
      <c r="G12" s="130" t="s">
        <v>30</v>
      </c>
      <c r="H12" s="146" t="s">
        <v>30</v>
      </c>
      <c r="I12" s="145">
        <v>-28.908589046041129</v>
      </c>
      <c r="J12" s="187">
        <f t="shared" si="0"/>
        <v>25.415689937868336</v>
      </c>
      <c r="K12" s="154"/>
      <c r="L12" s="130"/>
      <c r="M12" s="130"/>
      <c r="N12" s="130"/>
      <c r="O12" s="130"/>
      <c r="P12" s="130"/>
      <c r="Q12" s="130"/>
      <c r="R12" s="130"/>
      <c r="S12" s="130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</row>
    <row r="13" spans="1:65" s="124" customFormat="1" ht="13.2">
      <c r="A13" s="115"/>
      <c r="B13" s="186" t="s">
        <v>280</v>
      </c>
      <c r="C13" s="145">
        <v>36.668186774410003</v>
      </c>
      <c r="D13" s="146">
        <v>45.099574891519993</v>
      </c>
      <c r="E13" s="145">
        <v>11.407700722869999</v>
      </c>
      <c r="F13" s="146">
        <v>17.66404362298</v>
      </c>
      <c r="G13" s="130">
        <f t="shared" ref="G13:H15" si="2">E13/E$7*100</f>
        <v>7.5025786853933827</v>
      </c>
      <c r="H13" s="146">
        <f t="shared" si="2"/>
        <v>8.9028479759697596</v>
      </c>
      <c r="I13" s="145">
        <v>-9.6296373638762702</v>
      </c>
      <c r="J13" s="187">
        <f t="shared" si="0"/>
        <v>54.843154217460949</v>
      </c>
      <c r="K13" s="154"/>
      <c r="L13" s="130"/>
      <c r="M13" s="130"/>
      <c r="N13" s="130"/>
      <c r="O13" s="130"/>
      <c r="P13" s="130"/>
      <c r="Q13" s="130"/>
      <c r="R13" s="130"/>
      <c r="S13" s="130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</row>
    <row r="14" spans="1:65" s="124" customFormat="1" ht="13.2">
      <c r="A14" s="115"/>
      <c r="B14" s="188" t="s">
        <v>279</v>
      </c>
      <c r="C14" s="145">
        <v>84.981018896669994</v>
      </c>
      <c r="D14" s="146">
        <v>80.612762657990004</v>
      </c>
      <c r="E14" s="145">
        <v>36.363865411980008</v>
      </c>
      <c r="F14" s="146">
        <v>43.586415947649996</v>
      </c>
      <c r="G14" s="130">
        <f t="shared" si="2"/>
        <v>23.915666108901647</v>
      </c>
      <c r="H14" s="146">
        <f t="shared" si="2"/>
        <v>21.967973091647476</v>
      </c>
      <c r="I14" s="145">
        <v>66.216151693198185</v>
      </c>
      <c r="J14" s="187">
        <f t="shared" si="0"/>
        <v>19.86188886644193</v>
      </c>
      <c r="K14" s="153"/>
      <c r="L14" s="130"/>
      <c r="M14" s="130"/>
      <c r="N14" s="130"/>
      <c r="O14" s="130"/>
      <c r="P14" s="130"/>
      <c r="Q14" s="130"/>
      <c r="R14" s="130"/>
      <c r="S14" s="130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</row>
    <row r="15" spans="1:65" s="124" customFormat="1" ht="13.2">
      <c r="A15" s="115"/>
      <c r="B15" s="188" t="s">
        <v>278</v>
      </c>
      <c r="C15" s="145">
        <f>C7-C8-C14</f>
        <v>3.8395486918700357</v>
      </c>
      <c r="D15" s="146">
        <f>D7-D8-D14</f>
        <v>7.9426297599199529</v>
      </c>
      <c r="E15" s="453">
        <f>E7-E8-E14</f>
        <v>1.1699060518800266</v>
      </c>
      <c r="F15" s="146">
        <f>F7-F8-F14</f>
        <v>1.2035969100299866</v>
      </c>
      <c r="G15" s="130">
        <f t="shared" si="2"/>
        <v>0.76941992273264836</v>
      </c>
      <c r="H15" s="146">
        <f t="shared" si="2"/>
        <v>0.60662442547434015</v>
      </c>
      <c r="I15" s="145">
        <v>15.971993652872143</v>
      </c>
      <c r="J15" s="187">
        <f t="shared" si="0"/>
        <v>2.8797917658276191</v>
      </c>
      <c r="K15" s="130"/>
      <c r="L15" s="130"/>
      <c r="M15" s="130"/>
      <c r="N15" s="130"/>
      <c r="O15" s="130"/>
      <c r="P15" s="130"/>
      <c r="Q15" s="130"/>
      <c r="R15" s="130"/>
      <c r="S15" s="130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</row>
    <row r="16" spans="1:65" s="124" customFormat="1" ht="3.75" customHeight="1">
      <c r="A16" s="115"/>
      <c r="B16" s="188"/>
      <c r="C16" s="145"/>
      <c r="D16" s="146"/>
      <c r="E16" s="145"/>
      <c r="F16" s="146"/>
      <c r="G16" s="130"/>
      <c r="H16" s="146"/>
      <c r="I16" s="145"/>
      <c r="J16" s="187"/>
      <c r="K16" s="130"/>
      <c r="L16" s="130"/>
      <c r="M16" s="130"/>
      <c r="N16" s="130"/>
      <c r="O16" s="130"/>
      <c r="P16" s="130"/>
      <c r="Q16" s="130"/>
      <c r="R16" s="130"/>
      <c r="S16" s="130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</row>
    <row r="17" spans="1:65" s="124" customFormat="1" ht="13.2">
      <c r="A17" s="115"/>
      <c r="B17" s="190" t="s">
        <v>277</v>
      </c>
      <c r="C17" s="143">
        <v>505.84380962140006</v>
      </c>
      <c r="D17" s="144">
        <v>523.12569783725996</v>
      </c>
      <c r="E17" s="143">
        <v>154.71771335176999</v>
      </c>
      <c r="F17" s="144">
        <v>178.75953272701</v>
      </c>
      <c r="G17" s="248">
        <f>G19+G20+G21+G23+G24+G25+G26+G22</f>
        <v>100.00000000000001</v>
      </c>
      <c r="H17" s="249">
        <f>H19+H20+H21+H23+H24+H25+H26+H22</f>
        <v>99.999999999999986</v>
      </c>
      <c r="I17" s="143">
        <v>-0.85106241340506017</v>
      </c>
      <c r="J17" s="185">
        <f>F17/E17*100-100</f>
        <v>15.53915117694244</v>
      </c>
      <c r="K17" s="151"/>
      <c r="L17" s="140"/>
      <c r="M17" s="140"/>
      <c r="N17" s="140"/>
      <c r="O17" s="140"/>
      <c r="P17" s="140"/>
      <c r="Q17" s="140"/>
      <c r="R17" s="140"/>
      <c r="S17" s="140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</row>
    <row r="18" spans="1:65" s="124" customFormat="1" ht="13.2">
      <c r="A18" s="115"/>
      <c r="B18" s="184" t="s">
        <v>276</v>
      </c>
      <c r="C18" s="150"/>
      <c r="D18" s="149"/>
      <c r="E18" s="150"/>
      <c r="F18" s="149"/>
      <c r="G18" s="126"/>
      <c r="H18" s="132"/>
      <c r="I18" s="147"/>
      <c r="J18" s="183"/>
      <c r="K18" s="126"/>
      <c r="L18" s="140"/>
      <c r="M18" s="140"/>
      <c r="N18" s="140"/>
      <c r="O18" s="140"/>
      <c r="P18" s="140"/>
      <c r="Q18" s="140"/>
      <c r="R18" s="140"/>
      <c r="S18" s="140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</row>
    <row r="19" spans="1:65" s="124" customFormat="1" ht="13.2">
      <c r="A19" s="115"/>
      <c r="B19" s="186" t="s">
        <v>275</v>
      </c>
      <c r="C19" s="145">
        <v>61.702225567749998</v>
      </c>
      <c r="D19" s="146">
        <v>76.845869046000018</v>
      </c>
      <c r="E19" s="145">
        <v>20.411582254500001</v>
      </c>
      <c r="F19" s="146">
        <v>33.870412011709995</v>
      </c>
      <c r="G19" s="130">
        <f t="shared" ref="G19:H26" si="3">E19/E$17*100</f>
        <v>13.192789508265113</v>
      </c>
      <c r="H19" s="146">
        <f t="shared" si="3"/>
        <v>18.947471776755368</v>
      </c>
      <c r="I19" s="145">
        <v>16.284614246943363</v>
      </c>
      <c r="J19" s="187">
        <f t="shared" ref="J19:J26" si="4">F19/E19*100-100</f>
        <v>65.937219316953332</v>
      </c>
      <c r="K19" s="148"/>
      <c r="L19" s="130"/>
      <c r="M19" s="130"/>
      <c r="N19" s="130"/>
      <c r="O19" s="130"/>
      <c r="P19" s="130"/>
      <c r="Q19" s="130"/>
      <c r="R19" s="130"/>
      <c r="S19" s="130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</row>
    <row r="20" spans="1:65" s="124" customFormat="1" ht="13.2">
      <c r="A20" s="115"/>
      <c r="B20" s="186" t="s">
        <v>274</v>
      </c>
      <c r="C20" s="145">
        <v>14.84436156608</v>
      </c>
      <c r="D20" s="146">
        <v>27.365463997920003</v>
      </c>
      <c r="E20" s="145">
        <v>4.3929288600899996</v>
      </c>
      <c r="F20" s="146">
        <v>11.691348296329998</v>
      </c>
      <c r="G20" s="130">
        <f t="shared" si="3"/>
        <v>2.8393186306354781</v>
      </c>
      <c r="H20" s="146">
        <f t="shared" si="3"/>
        <v>6.5402656395305474</v>
      </c>
      <c r="I20" s="145">
        <v>9.2615890694499399</v>
      </c>
      <c r="J20" s="187">
        <f t="shared" si="4"/>
        <v>166.14016909189087</v>
      </c>
      <c r="K20" s="148"/>
      <c r="L20" s="130"/>
      <c r="M20" s="130"/>
      <c r="N20" s="130"/>
      <c r="O20" s="130"/>
      <c r="P20" s="130"/>
      <c r="Q20" s="130"/>
      <c r="R20" s="130"/>
      <c r="S20" s="130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</row>
    <row r="21" spans="1:65" s="124" customFormat="1" ht="13.5" customHeight="1">
      <c r="A21" s="115"/>
      <c r="B21" s="186" t="s">
        <v>273</v>
      </c>
      <c r="C21" s="145">
        <v>39.409249484199997</v>
      </c>
      <c r="D21" s="146">
        <v>44.864567287569983</v>
      </c>
      <c r="E21" s="145">
        <v>10.870593109609999</v>
      </c>
      <c r="F21" s="146">
        <v>12.746844333849998</v>
      </c>
      <c r="G21" s="130">
        <f t="shared" si="3"/>
        <v>7.0260818067381532</v>
      </c>
      <c r="H21" s="146">
        <f t="shared" si="3"/>
        <v>7.1307214442746139</v>
      </c>
      <c r="I21" s="145">
        <v>-1.5973947574630216</v>
      </c>
      <c r="J21" s="187">
        <f t="shared" si="4"/>
        <v>17.259879063832557</v>
      </c>
      <c r="K21" s="148"/>
      <c r="L21" s="130"/>
      <c r="M21" s="130"/>
      <c r="N21" s="130"/>
      <c r="O21" s="130"/>
      <c r="P21" s="130"/>
      <c r="Q21" s="130"/>
      <c r="R21" s="130"/>
      <c r="S21" s="130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</row>
    <row r="22" spans="1:65" s="124" customFormat="1" ht="13.5" customHeight="1">
      <c r="A22" s="115"/>
      <c r="B22" s="186" t="s">
        <v>272</v>
      </c>
      <c r="C22" s="145">
        <v>50.757829192559996</v>
      </c>
      <c r="D22" s="146">
        <v>43.637572596489996</v>
      </c>
      <c r="E22" s="145">
        <v>11.33560914025</v>
      </c>
      <c r="F22" s="146">
        <v>11.696747142950001</v>
      </c>
      <c r="G22" s="130">
        <f t="shared" si="3"/>
        <v>7.3266395260619452</v>
      </c>
      <c r="H22" s="146">
        <f t="shared" si="3"/>
        <v>6.5432858122383415</v>
      </c>
      <c r="I22" s="145">
        <v>-19.009414440933597</v>
      </c>
      <c r="J22" s="187">
        <f t="shared" si="4"/>
        <v>3.1858720447380762</v>
      </c>
      <c r="K22" s="148"/>
      <c r="L22" s="130"/>
      <c r="M22" s="130"/>
      <c r="N22" s="130"/>
      <c r="O22" s="130"/>
      <c r="P22" s="130"/>
      <c r="Q22" s="130"/>
      <c r="R22" s="130"/>
      <c r="S22" s="130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</row>
    <row r="23" spans="1:65" s="124" customFormat="1" ht="13.2">
      <c r="A23" s="115"/>
      <c r="B23" s="186" t="s">
        <v>271</v>
      </c>
      <c r="C23" s="145">
        <v>61.568770900609998</v>
      </c>
      <c r="D23" s="146">
        <v>57.150071128659995</v>
      </c>
      <c r="E23" s="145">
        <v>16.932450389539998</v>
      </c>
      <c r="F23" s="146">
        <v>20.163881391600004</v>
      </c>
      <c r="G23" s="130">
        <f t="shared" si="3"/>
        <v>10.944092969524416</v>
      </c>
      <c r="H23" s="146">
        <f t="shared" si="3"/>
        <v>11.279891530256448</v>
      </c>
      <c r="I23" s="145">
        <v>-5.9672670352799031</v>
      </c>
      <c r="J23" s="187">
        <f t="shared" si="4"/>
        <v>19.084249046766558</v>
      </c>
      <c r="K23" s="130"/>
      <c r="L23" s="130"/>
      <c r="M23" s="130"/>
      <c r="N23" s="130"/>
      <c r="O23" s="130"/>
      <c r="P23" s="130"/>
      <c r="Q23" s="130"/>
      <c r="R23" s="130"/>
      <c r="S23" s="130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</row>
    <row r="24" spans="1:65" s="124" customFormat="1" ht="13.2">
      <c r="A24" s="115"/>
      <c r="B24" s="186" t="s">
        <v>270</v>
      </c>
      <c r="C24" s="145">
        <v>105.53870162811002</v>
      </c>
      <c r="D24" s="146">
        <v>100.10953396687</v>
      </c>
      <c r="E24" s="145">
        <v>32.083154787259993</v>
      </c>
      <c r="F24" s="146">
        <v>32.362302660179999</v>
      </c>
      <c r="G24" s="130">
        <f t="shared" si="3"/>
        <v>20.736575077421772</v>
      </c>
      <c r="H24" s="146">
        <f t="shared" si="3"/>
        <v>18.103819229378729</v>
      </c>
      <c r="I24" s="145">
        <v>-9.0516042529153964</v>
      </c>
      <c r="J24" s="187">
        <f t="shared" si="4"/>
        <v>0.87007613425488728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</row>
    <row r="25" spans="1:65" s="124" customFormat="1" ht="14.25" customHeight="1">
      <c r="A25" s="115"/>
      <c r="B25" s="186" t="s">
        <v>269</v>
      </c>
      <c r="C25" s="145">
        <v>145.06260670796001</v>
      </c>
      <c r="D25" s="146">
        <v>138.00468334570002</v>
      </c>
      <c r="E25" s="145">
        <v>50.401799444759988</v>
      </c>
      <c r="F25" s="146">
        <v>48.63633034483999</v>
      </c>
      <c r="G25" s="130">
        <f t="shared" si="3"/>
        <v>32.576618638465284</v>
      </c>
      <c r="H25" s="146">
        <f t="shared" si="3"/>
        <v>27.207684873015552</v>
      </c>
      <c r="I25" s="145">
        <v>4.4955405966695849</v>
      </c>
      <c r="J25" s="187">
        <f t="shared" si="4"/>
        <v>-3.5027898197462974</v>
      </c>
      <c r="K25" s="130"/>
      <c r="L25" s="130"/>
      <c r="M25" s="130"/>
      <c r="N25" s="130"/>
      <c r="O25" s="130"/>
      <c r="P25" s="130"/>
      <c r="Q25" s="130"/>
      <c r="R25" s="130"/>
      <c r="S25" s="130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</row>
    <row r="26" spans="1:65" s="124" customFormat="1" ht="13.2">
      <c r="A26" s="115"/>
      <c r="B26" s="186" t="s">
        <v>268</v>
      </c>
      <c r="C26" s="145">
        <f>C17-C19-C20-C21-C23-C24-C25-C22</f>
        <v>26.960064574130001</v>
      </c>
      <c r="D26" s="146">
        <f>D17-D19-D20-D21-D23-D24-D25-D22</f>
        <v>35.147936468049956</v>
      </c>
      <c r="E26" s="145">
        <f>E17-E19-E20-E21-E23-E24-E25-E22</f>
        <v>8.2895953657600359</v>
      </c>
      <c r="F26" s="146">
        <f>F17-F19-F20-F21-F23-F24-F25-F22</f>
        <v>7.5916665455500141</v>
      </c>
      <c r="G26" s="130">
        <f t="shared" si="3"/>
        <v>5.3578838428878592</v>
      </c>
      <c r="H26" s="146">
        <f t="shared" si="3"/>
        <v>4.2468596945503974</v>
      </c>
      <c r="I26" s="454">
        <v>4.7701513347484763</v>
      </c>
      <c r="J26" s="187">
        <f t="shared" si="4"/>
        <v>-8.4193351956936198</v>
      </c>
      <c r="K26" s="130"/>
      <c r="L26" s="130"/>
      <c r="M26" s="130"/>
      <c r="N26" s="130"/>
      <c r="O26" s="130"/>
      <c r="P26" s="130"/>
      <c r="Q26" s="130"/>
      <c r="R26" s="130"/>
      <c r="S26" s="130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</row>
    <row r="27" spans="1:65" s="124" customFormat="1" ht="13.2">
      <c r="A27" s="115"/>
      <c r="B27" s="184" t="s">
        <v>267</v>
      </c>
      <c r="C27" s="145"/>
      <c r="D27" s="146"/>
      <c r="E27" s="145"/>
      <c r="F27" s="146"/>
      <c r="G27" s="130"/>
      <c r="H27" s="146"/>
      <c r="I27" s="145"/>
      <c r="J27" s="183"/>
      <c r="K27" s="130"/>
      <c r="L27" s="130"/>
      <c r="M27" s="130"/>
      <c r="N27" s="130"/>
      <c r="O27" s="130"/>
      <c r="P27" s="130"/>
      <c r="Q27" s="130"/>
      <c r="R27" s="130"/>
      <c r="S27" s="130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</row>
    <row r="28" spans="1:65" s="124" customFormat="1" ht="13.2">
      <c r="A28" s="115"/>
      <c r="B28" s="186" t="s">
        <v>266</v>
      </c>
      <c r="C28" s="145">
        <v>476.46360723644</v>
      </c>
      <c r="D28" s="146">
        <v>502.92603543213005</v>
      </c>
      <c r="E28" s="145">
        <v>152.58401526277004</v>
      </c>
      <c r="F28" s="146">
        <v>170.39521339696</v>
      </c>
      <c r="G28" s="130">
        <f t="shared" ref="G28:H30" si="5">E28/E$17*100</f>
        <v>98.620908981411375</v>
      </c>
      <c r="H28" s="146">
        <f t="shared" si="5"/>
        <v>95.320910050249779</v>
      </c>
      <c r="I28" s="145">
        <v>2.2566748255669467</v>
      </c>
      <c r="J28" s="187">
        <f>F28/E28*100-100</f>
        <v>11.673043276202108</v>
      </c>
      <c r="K28" s="130"/>
      <c r="L28" s="130"/>
      <c r="M28" s="130"/>
      <c r="N28" s="130"/>
      <c r="O28" s="130"/>
      <c r="P28" s="130"/>
      <c r="Q28" s="130"/>
      <c r="R28" s="130"/>
      <c r="S28" s="130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</row>
    <row r="29" spans="1:65" s="124" customFormat="1" ht="13.2">
      <c r="A29" s="115"/>
      <c r="B29" s="182" t="s">
        <v>265</v>
      </c>
      <c r="C29" s="145">
        <v>35.904198689319998</v>
      </c>
      <c r="D29" s="146">
        <v>52.483508752220004</v>
      </c>
      <c r="E29" s="145">
        <v>13.31238144626</v>
      </c>
      <c r="F29" s="146">
        <v>26.707742475179995</v>
      </c>
      <c r="G29" s="130">
        <f t="shared" si="5"/>
        <v>8.6043033844435399</v>
      </c>
      <c r="H29" s="146">
        <f t="shared" si="5"/>
        <v>14.940597610515313</v>
      </c>
      <c r="I29" s="145">
        <v>32.859102056229489</v>
      </c>
      <c r="J29" s="187">
        <f>F29/E29*100-100</f>
        <v>100.62332635971237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</row>
    <row r="30" spans="1:65" s="124" customFormat="1" ht="13.2">
      <c r="A30" s="115"/>
      <c r="B30" s="186" t="s">
        <v>264</v>
      </c>
      <c r="C30" s="145">
        <v>29.38020238496</v>
      </c>
      <c r="D30" s="146">
        <v>20.199662405130002</v>
      </c>
      <c r="E30" s="145">
        <v>2.1336980890000001</v>
      </c>
      <c r="F30" s="146">
        <v>8.3643193300499998</v>
      </c>
      <c r="G30" s="130">
        <f t="shared" si="5"/>
        <v>1.3790910185886549</v>
      </c>
      <c r="H30" s="146">
        <f t="shared" si="5"/>
        <v>4.6790899497502307</v>
      </c>
      <c r="I30" s="145">
        <v>-68.755702955054673</v>
      </c>
      <c r="J30" s="187">
        <f>F30/E30*100-100</f>
        <v>292.0104429568151</v>
      </c>
      <c r="K30" s="130"/>
      <c r="L30" s="130"/>
      <c r="M30" s="130"/>
      <c r="N30" s="130"/>
      <c r="O30" s="130"/>
      <c r="P30" s="130"/>
      <c r="Q30" s="130"/>
      <c r="R30" s="130"/>
      <c r="S30" s="130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</row>
    <row r="31" spans="1:65" s="124" customFormat="1" ht="3.75" customHeight="1">
      <c r="A31" s="115"/>
      <c r="B31" s="186"/>
      <c r="C31" s="145"/>
      <c r="D31" s="146"/>
      <c r="E31" s="145"/>
      <c r="F31" s="146"/>
      <c r="G31" s="130"/>
      <c r="H31" s="146"/>
      <c r="I31" s="145"/>
      <c r="J31" s="187"/>
      <c r="K31" s="130"/>
      <c r="L31" s="130"/>
      <c r="M31" s="130"/>
      <c r="N31" s="130"/>
      <c r="O31" s="130"/>
      <c r="P31" s="130"/>
      <c r="Q31" s="130"/>
      <c r="R31" s="130"/>
      <c r="S31" s="130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</row>
    <row r="32" spans="1:65" s="124" customFormat="1" ht="13.2">
      <c r="A32" s="115"/>
      <c r="B32" s="190" t="s">
        <v>263</v>
      </c>
      <c r="C32" s="143">
        <v>0.53517793699999905</v>
      </c>
      <c r="D32" s="144">
        <v>4.9720847222199991</v>
      </c>
      <c r="E32" s="143">
        <v>0.19026824665</v>
      </c>
      <c r="F32" s="144">
        <v>1.1559991971000001</v>
      </c>
      <c r="G32" s="136" t="s">
        <v>256</v>
      </c>
      <c r="H32" s="137" t="s">
        <v>256</v>
      </c>
      <c r="I32" s="136" t="s">
        <v>256</v>
      </c>
      <c r="J32" s="181" t="s">
        <v>256</v>
      </c>
      <c r="K32" s="126"/>
      <c r="L32" s="140"/>
      <c r="M32" s="140"/>
      <c r="N32" s="140"/>
      <c r="O32" s="140"/>
      <c r="P32" s="140"/>
      <c r="Q32" s="140"/>
      <c r="R32" s="140"/>
      <c r="S32" s="140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</row>
    <row r="33" spans="1:65" s="124" customFormat="1" ht="3.75" customHeight="1">
      <c r="A33" s="115"/>
      <c r="B33" s="180"/>
      <c r="C33" s="141"/>
      <c r="D33" s="142"/>
      <c r="E33" s="141"/>
      <c r="F33" s="142"/>
      <c r="G33" s="126"/>
      <c r="H33" s="132"/>
      <c r="I33" s="141"/>
      <c r="J33" s="179"/>
      <c r="K33" s="126"/>
      <c r="L33" s="140"/>
      <c r="M33" s="140"/>
      <c r="N33" s="140"/>
      <c r="O33" s="140"/>
      <c r="P33" s="140"/>
      <c r="Q33" s="140"/>
      <c r="R33" s="140"/>
      <c r="S33" s="140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</row>
    <row r="34" spans="1:65" ht="13.2">
      <c r="B34" s="190" t="s">
        <v>262</v>
      </c>
      <c r="C34" s="138">
        <f>C7-C17-C32</f>
        <v>-63.590298267710054</v>
      </c>
      <c r="D34" s="139">
        <f>(D7-D17-D32)</f>
        <v>-72.030459013200002</v>
      </c>
      <c r="E34" s="138">
        <f>(E7-E17-E32)</f>
        <v>-2.8575839787399748</v>
      </c>
      <c r="F34" s="139">
        <f>(F7-F17-F32)</f>
        <v>18.493378018619993</v>
      </c>
      <c r="G34" s="136" t="s">
        <v>256</v>
      </c>
      <c r="H34" s="137" t="s">
        <v>256</v>
      </c>
      <c r="I34" s="136" t="s">
        <v>256</v>
      </c>
      <c r="J34" s="181" t="s">
        <v>256</v>
      </c>
      <c r="K34" s="126"/>
      <c r="L34" s="135"/>
      <c r="M34" s="135"/>
      <c r="N34" s="135"/>
      <c r="O34" s="135"/>
      <c r="P34" s="135"/>
      <c r="Q34" s="135"/>
      <c r="R34" s="135"/>
      <c r="S34" s="135"/>
    </row>
    <row r="35" spans="1:65" ht="13.2">
      <c r="B35" s="186" t="s">
        <v>261</v>
      </c>
      <c r="C35" s="456">
        <v>160.88866040344001</v>
      </c>
      <c r="D35" s="457">
        <v>325.03877821283004</v>
      </c>
      <c r="E35" s="456">
        <v>34.32465783048</v>
      </c>
      <c r="F35" s="457">
        <v>115.1420779274</v>
      </c>
      <c r="G35" s="130" t="s">
        <v>256</v>
      </c>
      <c r="H35" s="146" t="s">
        <v>256</v>
      </c>
      <c r="I35" s="456">
        <v>-45.38732061066986</v>
      </c>
      <c r="J35" s="458">
        <f>F35/E35*100-100</f>
        <v>235.45003855844652</v>
      </c>
      <c r="K35" s="134"/>
      <c r="L35" s="130"/>
      <c r="M35" s="130"/>
      <c r="N35" s="130"/>
      <c r="O35" s="130"/>
      <c r="P35" s="130"/>
      <c r="Q35" s="130"/>
      <c r="R35" s="130"/>
      <c r="S35" s="130"/>
    </row>
    <row r="36" spans="1:65" ht="13.2">
      <c r="B36" s="186" t="s">
        <v>260</v>
      </c>
      <c r="C36" s="456">
        <v>-80.408901910309993</v>
      </c>
      <c r="D36" s="457">
        <v>-124.09596073202998</v>
      </c>
      <c r="E36" s="456">
        <v>-21.293822895709997</v>
      </c>
      <c r="F36" s="457">
        <v>-56.854551429619995</v>
      </c>
      <c r="G36" s="130" t="s">
        <v>256</v>
      </c>
      <c r="H36" s="146" t="s">
        <v>30</v>
      </c>
      <c r="I36" s="456">
        <v>9.303540051299521</v>
      </c>
      <c r="J36" s="458">
        <f>F36/E36*100-100</f>
        <v>167.00020803251027</v>
      </c>
      <c r="K36" s="133"/>
      <c r="L36" s="130"/>
      <c r="M36" s="130"/>
      <c r="N36" s="130"/>
      <c r="O36" s="130"/>
      <c r="P36" s="130"/>
      <c r="Q36" s="130"/>
      <c r="R36" s="130"/>
      <c r="S36" s="130"/>
    </row>
    <row r="37" spans="1:65" ht="13.2">
      <c r="B37" s="186" t="s">
        <v>259</v>
      </c>
      <c r="C37" s="456">
        <v>1.4799686751300001</v>
      </c>
      <c r="D37" s="457">
        <v>0.46692072691999997</v>
      </c>
      <c r="E37" s="456">
        <v>4.8164685979999997E-2</v>
      </c>
      <c r="F37" s="457">
        <v>0.11356384084999999</v>
      </c>
      <c r="G37" s="130" t="s">
        <v>256</v>
      </c>
      <c r="H37" s="146" t="s">
        <v>256</v>
      </c>
      <c r="I37" s="456">
        <v>-8.2926270341306889</v>
      </c>
      <c r="J37" s="458">
        <f>F37/E37*100-100</f>
        <v>135.78237569566315</v>
      </c>
      <c r="K37" s="131"/>
      <c r="L37" s="130"/>
      <c r="M37" s="130"/>
      <c r="N37" s="130"/>
      <c r="O37" s="130"/>
      <c r="P37" s="130"/>
      <c r="Q37" s="130"/>
      <c r="R37" s="130"/>
      <c r="S37" s="130"/>
    </row>
    <row r="38" spans="1:65" ht="13.2">
      <c r="B38" s="186" t="s">
        <v>258</v>
      </c>
      <c r="C38" s="456">
        <v>-18.369428900550002</v>
      </c>
      <c r="D38" s="457">
        <v>-129.37927919452</v>
      </c>
      <c r="E38" s="456">
        <v>-10.221415642010005</v>
      </c>
      <c r="F38" s="457">
        <v>-76.894468357249991</v>
      </c>
      <c r="G38" s="130" t="s">
        <v>256</v>
      </c>
      <c r="H38" s="146" t="s">
        <v>256</v>
      </c>
      <c r="I38" s="456" t="s">
        <v>30</v>
      </c>
      <c r="J38" s="458" t="s">
        <v>256</v>
      </c>
      <c r="K38" s="131"/>
      <c r="L38" s="130"/>
      <c r="M38" s="130"/>
      <c r="N38" s="130"/>
      <c r="O38" s="130"/>
      <c r="P38" s="130"/>
      <c r="Q38" s="130"/>
      <c r="R38" s="130"/>
      <c r="S38" s="130"/>
    </row>
    <row r="39" spans="1:65" ht="13.2">
      <c r="B39" s="178" t="s">
        <v>257</v>
      </c>
      <c r="C39" s="128">
        <f>C7-(C17-C29)-C32</f>
        <v>-27.686099578390085</v>
      </c>
      <c r="D39" s="129">
        <f>D7-(D17-D29)-D32</f>
        <v>-19.54695026097998</v>
      </c>
      <c r="E39" s="128">
        <f>E7-(E17-E29)-E32</f>
        <v>10.454797467520017</v>
      </c>
      <c r="F39" s="129">
        <f>F7-(F17-F29)-F32</f>
        <v>45.201120493799991</v>
      </c>
      <c r="G39" s="455" t="s">
        <v>256</v>
      </c>
      <c r="H39" s="129" t="s">
        <v>256</v>
      </c>
      <c r="I39" s="128" t="s">
        <v>256</v>
      </c>
      <c r="J39" s="177" t="s">
        <v>256</v>
      </c>
      <c r="K39" s="126"/>
      <c r="L39" s="127"/>
      <c r="M39" s="127"/>
      <c r="N39" s="127"/>
      <c r="O39" s="127"/>
      <c r="P39" s="127"/>
      <c r="Q39" s="127"/>
      <c r="R39" s="127"/>
      <c r="S39" s="127"/>
    </row>
    <row r="40" spans="1:65" s="121" customFormat="1" ht="25.2" customHeight="1">
      <c r="A40" s="120"/>
      <c r="B40" s="531" t="s">
        <v>292</v>
      </c>
      <c r="C40" s="532"/>
      <c r="D40" s="532"/>
      <c r="E40" s="532"/>
      <c r="F40" s="532"/>
      <c r="G40" s="532"/>
      <c r="H40" s="532"/>
      <c r="I40" s="532"/>
      <c r="J40" s="533"/>
      <c r="Q40" s="123"/>
      <c r="R40" s="123"/>
      <c r="S40" s="123"/>
    </row>
    <row r="41" spans="1:65" s="121" customFormat="1" ht="12.75" customHeight="1">
      <c r="A41" s="120"/>
      <c r="B41" s="534" t="s">
        <v>97</v>
      </c>
      <c r="C41" s="543">
        <v>2013</v>
      </c>
      <c r="D41" s="545">
        <v>2014</v>
      </c>
      <c r="E41" s="540" t="s">
        <v>345</v>
      </c>
      <c r="F41" s="541"/>
      <c r="G41" s="541"/>
      <c r="H41" s="541"/>
      <c r="I41" s="541"/>
      <c r="J41" s="542"/>
      <c r="K41" s="122"/>
      <c r="L41" s="122"/>
      <c r="M41" s="122"/>
      <c r="N41" s="122"/>
    </row>
    <row r="42" spans="1:65" s="121" customFormat="1" ht="11.25" customHeight="1">
      <c r="A42" s="120"/>
      <c r="B42" s="535"/>
      <c r="C42" s="544"/>
      <c r="D42" s="546"/>
      <c r="E42" s="194">
        <v>2014</v>
      </c>
      <c r="F42" s="195">
        <v>2015</v>
      </c>
      <c r="G42" s="195">
        <v>2014</v>
      </c>
      <c r="H42" s="195">
        <v>2015</v>
      </c>
      <c r="I42" s="195">
        <v>2014</v>
      </c>
      <c r="J42" s="176">
        <v>2015</v>
      </c>
      <c r="K42" s="122"/>
      <c r="L42" s="122"/>
      <c r="M42" s="122"/>
      <c r="N42" s="122"/>
    </row>
    <row r="43" spans="1:65" s="121" customFormat="1" ht="13.2">
      <c r="A43" s="120"/>
      <c r="B43" s="536"/>
      <c r="C43" s="537" t="s">
        <v>287</v>
      </c>
      <c r="D43" s="538"/>
      <c r="E43" s="537" t="s">
        <v>287</v>
      </c>
      <c r="F43" s="539"/>
      <c r="G43" s="196" t="s">
        <v>286</v>
      </c>
      <c r="H43" s="197"/>
      <c r="I43" s="526" t="s">
        <v>44</v>
      </c>
      <c r="J43" s="527"/>
    </row>
    <row r="44" spans="1:65" s="121" customFormat="1" ht="13.2">
      <c r="A44" s="120"/>
      <c r="B44" s="175" t="s">
        <v>285</v>
      </c>
      <c r="C44" s="143">
        <v>339.22690166771997</v>
      </c>
      <c r="D44" s="144">
        <v>357.08424366495001</v>
      </c>
      <c r="E44" s="143">
        <v>150.6450318965</v>
      </c>
      <c r="F44" s="144">
        <v>204.92146096463</v>
      </c>
      <c r="G44" s="198">
        <v>100</v>
      </c>
      <c r="H44" s="199">
        <v>100</v>
      </c>
      <c r="I44" s="200">
        <v>11.308562197760438</v>
      </c>
      <c r="J44" s="189">
        <f>F44/E44*100-100</f>
        <v>36.029352169688792</v>
      </c>
    </row>
    <row r="45" spans="1:65" s="121" customFormat="1" ht="13.2">
      <c r="A45" s="120"/>
      <c r="B45" s="174" t="s">
        <v>297</v>
      </c>
      <c r="C45" s="145">
        <v>262.77705160587004</v>
      </c>
      <c r="D45" s="146">
        <v>280.17826146755999</v>
      </c>
      <c r="E45" s="145">
        <v>110.56508256263001</v>
      </c>
      <c r="F45" s="146">
        <v>158.05837013238997</v>
      </c>
      <c r="G45" s="202">
        <v>70.750824059414512</v>
      </c>
      <c r="H45" s="203">
        <v>81.292000221995025</v>
      </c>
      <c r="I45" s="204">
        <v>-0.63732398600762963</v>
      </c>
      <c r="J45" s="187">
        <f t="shared" ref="J45:J52" si="6">F45/E45*100-100</f>
        <v>42.955050969963509</v>
      </c>
    </row>
    <row r="46" spans="1:65" s="121" customFormat="1" ht="13.2">
      <c r="A46" s="120"/>
      <c r="B46" s="172" t="s">
        <v>284</v>
      </c>
      <c r="C46" s="145">
        <v>7.5650373456399995</v>
      </c>
      <c r="D46" s="146">
        <v>12.645767212990002</v>
      </c>
      <c r="E46" s="145">
        <v>3.1315687100899998</v>
      </c>
      <c r="F46" s="146">
        <v>16.678644701130001</v>
      </c>
      <c r="G46" s="202">
        <v>1.9839388629084223</v>
      </c>
      <c r="H46" s="203">
        <v>8.3440765582496184</v>
      </c>
      <c r="I46" s="204">
        <v>5.545053695406537</v>
      </c>
      <c r="J46" s="187">
        <f t="shared" si="6"/>
        <v>432.597118095827</v>
      </c>
    </row>
    <row r="47" spans="1:65" s="121" customFormat="1" ht="13.2">
      <c r="A47" s="120"/>
      <c r="B47" s="172" t="s">
        <v>283</v>
      </c>
      <c r="C47" s="145">
        <v>54.318415474480005</v>
      </c>
      <c r="D47" s="146">
        <v>39.941946519420007</v>
      </c>
      <c r="E47" s="145">
        <v>22.634617863829998</v>
      </c>
      <c r="F47" s="146">
        <v>19.730512402550001</v>
      </c>
      <c r="G47" s="202">
        <v>17.398905670497381</v>
      </c>
      <c r="H47" s="203">
        <v>13.163645695233276</v>
      </c>
      <c r="I47" s="204">
        <v>-14.31100609956772</v>
      </c>
      <c r="J47" s="187">
        <f t="shared" si="6"/>
        <v>-12.830371065909361</v>
      </c>
    </row>
    <row r="48" spans="1:65" s="121" customFormat="1" ht="13.2">
      <c r="A48" s="120"/>
      <c r="B48" s="172" t="s">
        <v>282</v>
      </c>
      <c r="C48" s="145">
        <v>128.26930791498</v>
      </c>
      <c r="D48" s="146">
        <v>139.02425885480002</v>
      </c>
      <c r="E48" s="145">
        <v>52.231006270240002</v>
      </c>
      <c r="F48" s="146">
        <v>71.607183387330011</v>
      </c>
      <c r="G48" s="202">
        <v>31.146239172626267</v>
      </c>
      <c r="H48" s="203">
        <v>37.975449706720603</v>
      </c>
      <c r="I48" s="204">
        <v>1.433379056876845</v>
      </c>
      <c r="J48" s="187">
        <f t="shared" si="6"/>
        <v>37.097077963305679</v>
      </c>
    </row>
    <row r="49" spans="1:24" s="121" customFormat="1" ht="13.2">
      <c r="A49" s="120"/>
      <c r="B49" s="172" t="s">
        <v>281</v>
      </c>
      <c r="C49" s="145">
        <v>-53.447576662279999</v>
      </c>
      <c r="D49" s="146">
        <v>-50.216250269029999</v>
      </c>
      <c r="E49" s="145">
        <v>-18.02916502355</v>
      </c>
      <c r="F49" s="146">
        <v>-21.425386602429999</v>
      </c>
      <c r="G49" s="202" t="s">
        <v>30</v>
      </c>
      <c r="H49" s="203" t="s">
        <v>30</v>
      </c>
      <c r="I49" s="204">
        <v>-23.971031275925867</v>
      </c>
      <c r="J49" s="187">
        <f t="shared" si="6"/>
        <v>18.837375854310494</v>
      </c>
    </row>
    <row r="50" spans="1:24" s="121" customFormat="1" ht="13.2">
      <c r="A50" s="120"/>
      <c r="B50" s="172" t="s">
        <v>280</v>
      </c>
      <c r="C50" s="145">
        <v>35.309490539949998</v>
      </c>
      <c r="D50" s="146">
        <v>44.940844349229998</v>
      </c>
      <c r="E50" s="145">
        <v>15.343761030240001</v>
      </c>
      <c r="F50" s="146">
        <v>22.72244220328</v>
      </c>
      <c r="G50" s="202">
        <v>8.7161094723053978</v>
      </c>
      <c r="H50" s="203">
        <v>11.05864500320299</v>
      </c>
      <c r="I50" s="204">
        <v>1.592945124173184E-2</v>
      </c>
      <c r="J50" s="187">
        <f t="shared" si="6"/>
        <v>48.089129897799154</v>
      </c>
    </row>
    <row r="51" spans="1:24" s="121" customFormat="1" ht="13.2">
      <c r="A51" s="120"/>
      <c r="B51" s="174" t="s">
        <v>279</v>
      </c>
      <c r="C51" s="145">
        <v>72.853174209049996</v>
      </c>
      <c r="D51" s="146">
        <v>68.355242477339999</v>
      </c>
      <c r="E51" s="145">
        <v>38.617869713220003</v>
      </c>
      <c r="F51" s="146">
        <v>45.006428941629991</v>
      </c>
      <c r="G51" s="202">
        <v>28.445614976293896</v>
      </c>
      <c r="H51" s="203">
        <v>17.713093923461194</v>
      </c>
      <c r="I51" s="204">
        <v>68.963735245764695</v>
      </c>
      <c r="J51" s="187">
        <f t="shared" si="6"/>
        <v>16.543013055489709</v>
      </c>
    </row>
    <row r="52" spans="1:24" s="121" customFormat="1" ht="13.2">
      <c r="A52" s="120"/>
      <c r="B52" s="174" t="s">
        <v>278</v>
      </c>
      <c r="C52" s="145">
        <v>3.5966758527999332</v>
      </c>
      <c r="D52" s="146">
        <v>8.5507397200500179</v>
      </c>
      <c r="E52" s="145">
        <f>E44-E45-E51</f>
        <v>1.4620796206499875</v>
      </c>
      <c r="F52" s="146">
        <f>F44-F45-F51</f>
        <v>1.8566618906100416</v>
      </c>
      <c r="G52" s="202">
        <v>0.80356096429159718</v>
      </c>
      <c r="H52" s="203">
        <v>0.99490585454378377</v>
      </c>
      <c r="I52" s="204">
        <v>20.828400486825103</v>
      </c>
      <c r="J52" s="187">
        <f t="shared" si="6"/>
        <v>26.987741596770022</v>
      </c>
    </row>
    <row r="53" spans="1:24" s="121" customFormat="1" ht="13.2">
      <c r="A53" s="120"/>
      <c r="B53" s="174"/>
      <c r="C53" s="145"/>
      <c r="D53" s="146"/>
      <c r="E53" s="145"/>
      <c r="F53" s="146"/>
      <c r="G53" s="202"/>
      <c r="H53" s="203"/>
      <c r="I53" s="204"/>
      <c r="J53" s="173"/>
    </row>
    <row r="54" spans="1:24" s="121" customFormat="1" ht="13.2">
      <c r="A54" s="120"/>
      <c r="B54" s="175" t="s">
        <v>277</v>
      </c>
      <c r="C54" s="143">
        <v>403.45607339062002</v>
      </c>
      <c r="D54" s="144">
        <v>430.21778452593009</v>
      </c>
      <c r="E54" s="143">
        <v>162.14688208269999</v>
      </c>
      <c r="F54" s="144">
        <v>198.63989855243</v>
      </c>
      <c r="G54" s="205" t="s">
        <v>256</v>
      </c>
      <c r="H54" s="206" t="s">
        <v>256</v>
      </c>
      <c r="I54" s="200">
        <v>5.4073346258343804</v>
      </c>
      <c r="J54" s="171">
        <f>F54/E54*100-100</f>
        <v>22.506147513288255</v>
      </c>
    </row>
    <row r="55" spans="1:24" s="121" customFormat="1" ht="13.2">
      <c r="A55" s="120"/>
      <c r="B55" s="172"/>
      <c r="C55" s="145"/>
      <c r="D55" s="146"/>
      <c r="E55" s="145"/>
      <c r="F55" s="146"/>
      <c r="G55" s="202"/>
      <c r="H55" s="203"/>
      <c r="I55" s="204"/>
      <c r="J55" s="173"/>
    </row>
    <row r="56" spans="1:24" s="121" customFormat="1" ht="13.2">
      <c r="A56" s="120"/>
      <c r="B56" s="175" t="s">
        <v>263</v>
      </c>
      <c r="C56" s="143">
        <v>0.47749704163000012</v>
      </c>
      <c r="D56" s="144">
        <v>4.9192643647099992</v>
      </c>
      <c r="E56" s="143">
        <v>0.72237766397000003</v>
      </c>
      <c r="F56" s="144">
        <v>0.67168123538000002</v>
      </c>
      <c r="G56" s="205" t="s">
        <v>256</v>
      </c>
      <c r="H56" s="206" t="s">
        <v>256</v>
      </c>
      <c r="I56" s="205" t="s">
        <v>256</v>
      </c>
      <c r="J56" s="170" t="s">
        <v>256</v>
      </c>
    </row>
    <row r="57" spans="1:24" s="121" customFormat="1" ht="13.2">
      <c r="A57" s="120"/>
      <c r="B57" s="169"/>
      <c r="C57" s="145"/>
      <c r="D57" s="146"/>
      <c r="E57" s="145"/>
      <c r="F57" s="146"/>
      <c r="G57" s="207"/>
      <c r="H57" s="208"/>
      <c r="I57" s="209"/>
      <c r="J57" s="168"/>
    </row>
    <row r="58" spans="1:24" s="120" customFormat="1" ht="13.2">
      <c r="B58" s="175" t="s">
        <v>262</v>
      </c>
      <c r="C58" s="138">
        <v>-64.70666876453005</v>
      </c>
      <c r="D58" s="139">
        <v>-78.052805225690079</v>
      </c>
      <c r="E58" s="138">
        <f>E44-E54-E56</f>
        <v>-12.224227850169989</v>
      </c>
      <c r="F58" s="139">
        <f>F44-F54-F56</f>
        <v>5.6098811768200028</v>
      </c>
      <c r="G58" s="205" t="s">
        <v>256</v>
      </c>
      <c r="H58" s="206" t="s">
        <v>256</v>
      </c>
      <c r="I58" s="205" t="s">
        <v>256</v>
      </c>
      <c r="J58" s="170" t="s">
        <v>256</v>
      </c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</row>
    <row r="59" spans="1:24" s="120" customFormat="1" ht="13.2">
      <c r="B59" s="172" t="s">
        <v>261</v>
      </c>
      <c r="C59" s="456">
        <v>160.87581306484998</v>
      </c>
      <c r="D59" s="457">
        <v>227.62117760865002</v>
      </c>
      <c r="E59" s="456">
        <v>95.423804256490001</v>
      </c>
      <c r="F59" s="457">
        <v>136.39376110559999</v>
      </c>
      <c r="G59" s="202" t="s">
        <v>256</v>
      </c>
      <c r="H59" s="203" t="s">
        <v>256</v>
      </c>
      <c r="I59" s="210">
        <v>31.575051518582541</v>
      </c>
      <c r="J59" s="167">
        <f>F59/E59*100-100</f>
        <v>42.934734334198907</v>
      </c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</row>
    <row r="60" spans="1:24" s="120" customFormat="1" ht="13.2">
      <c r="B60" s="172" t="s">
        <v>260</v>
      </c>
      <c r="C60" s="456">
        <v>-79.837000011010005</v>
      </c>
      <c r="D60" s="457">
        <v>-120.81978430644999</v>
      </c>
      <c r="E60" s="456">
        <v>-27.17439682509</v>
      </c>
      <c r="F60" s="457">
        <v>-71.428073769059992</v>
      </c>
      <c r="G60" s="202" t="s">
        <v>256</v>
      </c>
      <c r="H60" s="203" t="s">
        <v>30</v>
      </c>
      <c r="I60" s="210">
        <v>1.2578025236085608</v>
      </c>
      <c r="J60" s="167">
        <f t="shared" ref="J60:J61" si="7">F60/E60*100-100</f>
        <v>162.85063189741442</v>
      </c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</row>
    <row r="61" spans="1:24" ht="13.2">
      <c r="B61" s="172" t="s">
        <v>259</v>
      </c>
      <c r="C61" s="456">
        <v>1.4799686751300001</v>
      </c>
      <c r="D61" s="457">
        <v>0.46692072691999997</v>
      </c>
      <c r="E61" s="456">
        <v>5.0752855659999992E-2</v>
      </c>
      <c r="F61" s="457">
        <v>0.11485070712999999</v>
      </c>
      <c r="G61" s="202" t="s">
        <v>256</v>
      </c>
      <c r="H61" s="203" t="s">
        <v>256</v>
      </c>
      <c r="I61" s="210">
        <v>-12.070094782563913</v>
      </c>
      <c r="J61" s="167">
        <f t="shared" si="7"/>
        <v>126.29407870051662</v>
      </c>
      <c r="L61" s="121"/>
    </row>
    <row r="62" spans="1:24" ht="13.2">
      <c r="B62" s="213" t="s">
        <v>258</v>
      </c>
      <c r="C62" s="461">
        <v>-17.812112964440004</v>
      </c>
      <c r="D62" s="462">
        <v>-124.24776773235001</v>
      </c>
      <c r="E62" s="461">
        <v>-56.078227015249993</v>
      </c>
      <c r="F62" s="462">
        <v>-70.69041922049</v>
      </c>
      <c r="G62" s="459" t="s">
        <v>256</v>
      </c>
      <c r="H62" s="460" t="s">
        <v>256</v>
      </c>
      <c r="I62" s="211" t="s">
        <v>256</v>
      </c>
      <c r="J62" s="214" t="s">
        <v>256</v>
      </c>
      <c r="L62" s="121"/>
    </row>
    <row r="63" spans="1:24" ht="13.2">
      <c r="B63" s="201"/>
      <c r="C63" s="212"/>
      <c r="D63" s="212"/>
      <c r="E63" s="212"/>
      <c r="F63" s="212"/>
      <c r="G63" s="207"/>
      <c r="H63" s="207"/>
      <c r="I63" s="207"/>
      <c r="J63" s="207"/>
    </row>
    <row r="64" spans="1:24" ht="12">
      <c r="B64" s="119"/>
    </row>
    <row r="65" spans="2:2" ht="12">
      <c r="B65" s="119"/>
    </row>
    <row r="66" spans="2:2" ht="12">
      <c r="B66" s="119"/>
    </row>
    <row r="67" spans="2:2" ht="12">
      <c r="B67" s="119"/>
    </row>
    <row r="68" spans="2:2" ht="12">
      <c r="B68" s="119"/>
    </row>
    <row r="69" spans="2:2" ht="12">
      <c r="B69" s="119"/>
    </row>
    <row r="70" spans="2:2" ht="12">
      <c r="B70" s="119"/>
    </row>
    <row r="71" spans="2:2" ht="12">
      <c r="B71" s="119"/>
    </row>
    <row r="72" spans="2:2" ht="12">
      <c r="B72" s="119"/>
    </row>
    <row r="73" spans="2:2" ht="12">
      <c r="B73" s="119"/>
    </row>
    <row r="74" spans="2:2" ht="12">
      <c r="B74" s="119"/>
    </row>
    <row r="75" spans="2:2" ht="12">
      <c r="B75" s="119"/>
    </row>
    <row r="76" spans="2:2" ht="12">
      <c r="B76" s="119"/>
    </row>
    <row r="77" spans="2:2" ht="12">
      <c r="B77" s="119"/>
    </row>
    <row r="78" spans="2:2" ht="12">
      <c r="B78" s="119"/>
    </row>
    <row r="79" spans="2:2" ht="12">
      <c r="B79" s="119"/>
    </row>
    <row r="80" spans="2:2" ht="12">
      <c r="B80" s="119"/>
    </row>
    <row r="81" spans="2:2" ht="12">
      <c r="B81" s="119"/>
    </row>
    <row r="82" spans="2:2" ht="12">
      <c r="B82" s="119"/>
    </row>
    <row r="83" spans="2:2" ht="12">
      <c r="B83" s="119"/>
    </row>
    <row r="84" spans="2:2" ht="12">
      <c r="B84" s="119"/>
    </row>
    <row r="85" spans="2:2" ht="12">
      <c r="B85" s="119"/>
    </row>
    <row r="86" spans="2:2" ht="12">
      <c r="B86" s="119"/>
    </row>
    <row r="87" spans="2:2" ht="12">
      <c r="B87" s="119"/>
    </row>
    <row r="88" spans="2:2" ht="12">
      <c r="B88" s="119"/>
    </row>
    <row r="89" spans="2:2" ht="12">
      <c r="B89" s="119"/>
    </row>
    <row r="90" spans="2:2" ht="12">
      <c r="B90" s="118"/>
    </row>
    <row r="91" spans="2:2" ht="12">
      <c r="B91" s="118"/>
    </row>
    <row r="92" spans="2:2" ht="12">
      <c r="B92" s="118"/>
    </row>
    <row r="93" spans="2:2" ht="12">
      <c r="B93" s="118"/>
    </row>
    <row r="94" spans="2:2" ht="12">
      <c r="B94" s="118"/>
    </row>
    <row r="95" spans="2:2" ht="12">
      <c r="B95" s="118"/>
    </row>
    <row r="96" spans="2:2" ht="12">
      <c r="B96" s="118"/>
    </row>
    <row r="97" spans="2:2" ht="12">
      <c r="B97" s="118"/>
    </row>
    <row r="98" spans="2:2" ht="12">
      <c r="B98" s="118"/>
    </row>
    <row r="99" spans="2:2" ht="12">
      <c r="B99" s="118"/>
    </row>
    <row r="100" spans="2:2" ht="12">
      <c r="B100" s="118"/>
    </row>
    <row r="101" spans="2:2" ht="12">
      <c r="B101" s="118"/>
    </row>
    <row r="102" spans="2:2" ht="12">
      <c r="B102" s="118"/>
    </row>
    <row r="103" spans="2:2" ht="12">
      <c r="B103" s="118"/>
    </row>
    <row r="104" spans="2:2" ht="12">
      <c r="B104" s="118"/>
    </row>
    <row r="105" spans="2:2" ht="12">
      <c r="B105" s="118"/>
    </row>
    <row r="106" spans="2:2" ht="12">
      <c r="B106" s="118"/>
    </row>
    <row r="107" spans="2:2" ht="12">
      <c r="B107" s="118"/>
    </row>
    <row r="108" spans="2:2" ht="12">
      <c r="B108" s="118"/>
    </row>
    <row r="109" spans="2:2" ht="12">
      <c r="B109" s="118"/>
    </row>
    <row r="110" spans="2:2" ht="12">
      <c r="B110" s="118"/>
    </row>
    <row r="111" spans="2:2" ht="12">
      <c r="B111" s="118"/>
    </row>
    <row r="112" spans="2:2" ht="12">
      <c r="B112" s="118"/>
    </row>
    <row r="113" spans="2:2" ht="12">
      <c r="B113" s="118"/>
    </row>
    <row r="114" spans="2:2" ht="12">
      <c r="B114" s="118"/>
    </row>
    <row r="115" spans="2:2" ht="12">
      <c r="B115" s="118"/>
    </row>
    <row r="116" spans="2:2" ht="12">
      <c r="B116" s="118"/>
    </row>
    <row r="117" spans="2:2" ht="12">
      <c r="B117" s="118"/>
    </row>
    <row r="118" spans="2:2" ht="12">
      <c r="B118" s="118"/>
    </row>
    <row r="119" spans="2:2" ht="12">
      <c r="B119" s="118"/>
    </row>
    <row r="120" spans="2:2" ht="12">
      <c r="B120" s="118"/>
    </row>
    <row r="121" spans="2:2" ht="12">
      <c r="B121" s="118"/>
    </row>
    <row r="122" spans="2:2" ht="12">
      <c r="B122" s="118"/>
    </row>
    <row r="123" spans="2:2" ht="12">
      <c r="B123" s="118"/>
    </row>
    <row r="124" spans="2:2" ht="12">
      <c r="B124" s="118"/>
    </row>
    <row r="125" spans="2:2" ht="12">
      <c r="B125" s="118"/>
    </row>
    <row r="126" spans="2:2" ht="12">
      <c r="B126" s="118"/>
    </row>
    <row r="127" spans="2:2" ht="12">
      <c r="B127" s="118"/>
    </row>
    <row r="128" spans="2:2" ht="12">
      <c r="B128" s="118"/>
    </row>
    <row r="129" spans="2:2" ht="12">
      <c r="B129" s="118"/>
    </row>
    <row r="130" spans="2:2" ht="12">
      <c r="B130" s="118"/>
    </row>
    <row r="131" spans="2:2" ht="12">
      <c r="B131" s="118"/>
    </row>
    <row r="132" spans="2:2" ht="12">
      <c r="B132" s="118"/>
    </row>
    <row r="133" spans="2:2" ht="12">
      <c r="B133" s="118"/>
    </row>
    <row r="134" spans="2:2" ht="12">
      <c r="B134" s="118"/>
    </row>
    <row r="135" spans="2:2" ht="12">
      <c r="B135" s="118"/>
    </row>
    <row r="136" spans="2:2" ht="12">
      <c r="B136" s="118"/>
    </row>
    <row r="137" spans="2:2" ht="12">
      <c r="B137" s="118"/>
    </row>
    <row r="138" spans="2:2" ht="12">
      <c r="B138" s="118"/>
    </row>
    <row r="139" spans="2:2" ht="12">
      <c r="B139" s="118"/>
    </row>
    <row r="140" spans="2:2" ht="12">
      <c r="B140" s="118"/>
    </row>
    <row r="141" spans="2:2" ht="12">
      <c r="B141" s="118"/>
    </row>
    <row r="142" spans="2:2" ht="12">
      <c r="B142" s="118"/>
    </row>
    <row r="143" spans="2:2" ht="12">
      <c r="B143" s="118"/>
    </row>
    <row r="144" spans="2:2" ht="12">
      <c r="B144" s="118"/>
    </row>
    <row r="145" spans="2:2" ht="12">
      <c r="B145" s="118"/>
    </row>
    <row r="146" spans="2:2" ht="12">
      <c r="B146" s="118"/>
    </row>
    <row r="147" spans="2:2" ht="12">
      <c r="B147" s="118"/>
    </row>
    <row r="148" spans="2:2" ht="12">
      <c r="B148" s="118"/>
    </row>
    <row r="149" spans="2:2" ht="12">
      <c r="B149" s="118"/>
    </row>
    <row r="150" spans="2:2" ht="12">
      <c r="B150" s="118"/>
    </row>
    <row r="151" spans="2:2" ht="12">
      <c r="B151" s="118"/>
    </row>
    <row r="152" spans="2:2" ht="12">
      <c r="B152" s="118"/>
    </row>
    <row r="153" spans="2:2" ht="12">
      <c r="B153" s="118"/>
    </row>
    <row r="154" spans="2:2" ht="12">
      <c r="B154" s="118"/>
    </row>
    <row r="155" spans="2:2" ht="12">
      <c r="B155" s="118"/>
    </row>
    <row r="156" spans="2:2" ht="12">
      <c r="B156" s="118"/>
    </row>
    <row r="157" spans="2:2" ht="12">
      <c r="B157" s="118"/>
    </row>
    <row r="158" spans="2:2" ht="12">
      <c r="B158" s="118"/>
    </row>
    <row r="159" spans="2:2" ht="12">
      <c r="B159" s="118"/>
    </row>
    <row r="160" spans="2:2" ht="12">
      <c r="B160" s="118"/>
    </row>
    <row r="161" spans="2:2" ht="12">
      <c r="B161" s="118"/>
    </row>
    <row r="162" spans="2:2" ht="12">
      <c r="B162" s="118"/>
    </row>
    <row r="163" spans="2:2" ht="12">
      <c r="B163" s="118"/>
    </row>
    <row r="164" spans="2:2" ht="12">
      <c r="B164" s="118"/>
    </row>
    <row r="165" spans="2:2" ht="12">
      <c r="B165" s="118"/>
    </row>
    <row r="166" spans="2:2" ht="12">
      <c r="B166" s="118"/>
    </row>
    <row r="167" spans="2:2" ht="12">
      <c r="B167" s="118"/>
    </row>
    <row r="168" spans="2:2" ht="12">
      <c r="B168" s="118"/>
    </row>
    <row r="169" spans="2:2" ht="12">
      <c r="B169" s="118"/>
    </row>
    <row r="170" spans="2:2" ht="12">
      <c r="B170" s="118"/>
    </row>
    <row r="171" spans="2:2" ht="12">
      <c r="B171" s="118"/>
    </row>
    <row r="172" spans="2:2" ht="12">
      <c r="B172" s="118"/>
    </row>
    <row r="173" spans="2:2" ht="12">
      <c r="B173" s="118"/>
    </row>
    <row r="174" spans="2:2" ht="12">
      <c r="B174" s="118"/>
    </row>
    <row r="175" spans="2:2" ht="12">
      <c r="B175" s="118"/>
    </row>
    <row r="176" spans="2:2" ht="12">
      <c r="B176" s="118"/>
    </row>
    <row r="177" spans="2:2" ht="12">
      <c r="B177" s="118"/>
    </row>
    <row r="178" spans="2:2" ht="12">
      <c r="B178" s="118"/>
    </row>
    <row r="179" spans="2:2" ht="12">
      <c r="B179" s="118"/>
    </row>
    <row r="180" spans="2:2" ht="12">
      <c r="B180" s="118"/>
    </row>
    <row r="181" spans="2:2" ht="12">
      <c r="B181" s="118"/>
    </row>
    <row r="182" spans="2:2" ht="12">
      <c r="B182" s="118"/>
    </row>
    <row r="183" spans="2:2" ht="12">
      <c r="B183" s="118"/>
    </row>
    <row r="184" spans="2:2" ht="12">
      <c r="B184" s="118"/>
    </row>
    <row r="185" spans="2:2" ht="12">
      <c r="B185" s="118"/>
    </row>
    <row r="186" spans="2:2" ht="12">
      <c r="B186" s="118"/>
    </row>
    <row r="187" spans="2:2" ht="12">
      <c r="B187" s="118"/>
    </row>
    <row r="188" spans="2:2" ht="12">
      <c r="B188" s="118"/>
    </row>
    <row r="189" spans="2:2" ht="12">
      <c r="B189" s="118"/>
    </row>
    <row r="190" spans="2:2" ht="12">
      <c r="B190" s="118"/>
    </row>
    <row r="191" spans="2:2" ht="12">
      <c r="B191" s="118"/>
    </row>
    <row r="192" spans="2:2" ht="12">
      <c r="B192" s="118"/>
    </row>
    <row r="193" spans="2:2" ht="12">
      <c r="B193" s="118"/>
    </row>
    <row r="194" spans="2:2" ht="12">
      <c r="B194" s="118"/>
    </row>
    <row r="195" spans="2:2" ht="12">
      <c r="B195" s="118"/>
    </row>
    <row r="196" spans="2:2" ht="12">
      <c r="B196" s="118"/>
    </row>
    <row r="197" spans="2:2" ht="12">
      <c r="B197" s="118"/>
    </row>
    <row r="198" spans="2:2" ht="12">
      <c r="B198" s="118"/>
    </row>
    <row r="199" spans="2:2" ht="12">
      <c r="B199" s="118"/>
    </row>
    <row r="200" spans="2:2" ht="12">
      <c r="B200" s="118"/>
    </row>
    <row r="201" spans="2:2" ht="12">
      <c r="B201" s="118"/>
    </row>
    <row r="202" spans="2:2" ht="12">
      <c r="B202" s="118"/>
    </row>
    <row r="203" spans="2:2" ht="12">
      <c r="B203" s="118"/>
    </row>
    <row r="204" spans="2:2" ht="12">
      <c r="B204" s="118"/>
    </row>
    <row r="205" spans="2:2" ht="12">
      <c r="B205" s="118"/>
    </row>
    <row r="206" spans="2:2" ht="12">
      <c r="B206" s="118"/>
    </row>
    <row r="207" spans="2:2" ht="12">
      <c r="B207" s="118"/>
    </row>
    <row r="208" spans="2:2" ht="12">
      <c r="B208" s="118"/>
    </row>
    <row r="209" spans="2:2" ht="12">
      <c r="B209" s="118"/>
    </row>
    <row r="210" spans="2:2" ht="12">
      <c r="B210" s="118"/>
    </row>
    <row r="211" spans="2:2" ht="12">
      <c r="B211" s="118"/>
    </row>
    <row r="212" spans="2:2" ht="12">
      <c r="B212" s="118"/>
    </row>
    <row r="213" spans="2:2" ht="12">
      <c r="B213" s="118"/>
    </row>
    <row r="214" spans="2:2" ht="12">
      <c r="B214" s="118"/>
    </row>
    <row r="215" spans="2:2" ht="12">
      <c r="B215" s="118"/>
    </row>
    <row r="216" spans="2:2" ht="12">
      <c r="B216" s="118"/>
    </row>
    <row r="217" spans="2:2" ht="12">
      <c r="B217" s="118"/>
    </row>
    <row r="218" spans="2:2" ht="12">
      <c r="B218" s="118"/>
    </row>
    <row r="219" spans="2:2" ht="12">
      <c r="B219" s="118"/>
    </row>
    <row r="220" spans="2:2" ht="12">
      <c r="B220" s="118"/>
    </row>
    <row r="221" spans="2:2" ht="12">
      <c r="B221" s="118"/>
    </row>
    <row r="222" spans="2:2" ht="12">
      <c r="B222" s="118"/>
    </row>
    <row r="223" spans="2:2" ht="12">
      <c r="B223" s="118"/>
    </row>
    <row r="224" spans="2:2" ht="12">
      <c r="B224" s="118"/>
    </row>
    <row r="225" spans="2:2" ht="12">
      <c r="B225" s="118"/>
    </row>
    <row r="226" spans="2:2" ht="12">
      <c r="B226" s="118"/>
    </row>
    <row r="227" spans="2:2" ht="12">
      <c r="B227" s="118"/>
    </row>
    <row r="228" spans="2:2" ht="12">
      <c r="B228" s="118"/>
    </row>
    <row r="229" spans="2:2" ht="12">
      <c r="B229" s="118"/>
    </row>
    <row r="230" spans="2:2" ht="12">
      <c r="B230" s="118"/>
    </row>
    <row r="231" spans="2:2" ht="12">
      <c r="B231" s="118"/>
    </row>
    <row r="232" spans="2:2" ht="12">
      <c r="B232" s="118"/>
    </row>
    <row r="233" spans="2:2" ht="12">
      <c r="B233" s="118"/>
    </row>
    <row r="234" spans="2:2" ht="12">
      <c r="B234" s="118"/>
    </row>
    <row r="235" spans="2:2" ht="12">
      <c r="B235" s="118"/>
    </row>
    <row r="236" spans="2:2" ht="12">
      <c r="B236" s="118"/>
    </row>
    <row r="237" spans="2:2" ht="12">
      <c r="B237" s="118"/>
    </row>
    <row r="238" spans="2:2" ht="12">
      <c r="B238" s="118"/>
    </row>
    <row r="239" spans="2:2" ht="12">
      <c r="B239" s="118"/>
    </row>
    <row r="240" spans="2:2" ht="12">
      <c r="B240" s="118"/>
    </row>
    <row r="241" spans="2:2" ht="12">
      <c r="B241" s="118"/>
    </row>
    <row r="242" spans="2:2" ht="12">
      <c r="B242" s="118"/>
    </row>
    <row r="243" spans="2:2" ht="12">
      <c r="B243" s="118"/>
    </row>
    <row r="244" spans="2:2" ht="12">
      <c r="B244" s="118"/>
    </row>
    <row r="245" spans="2:2" ht="12">
      <c r="B245" s="118"/>
    </row>
    <row r="246" spans="2:2" ht="12">
      <c r="B246" s="118"/>
    </row>
    <row r="247" spans="2:2" ht="12">
      <c r="B247" s="118"/>
    </row>
    <row r="248" spans="2:2" ht="12">
      <c r="B248" s="118"/>
    </row>
    <row r="249" spans="2:2" ht="12">
      <c r="B249" s="118"/>
    </row>
    <row r="250" spans="2:2" ht="12">
      <c r="B250" s="118"/>
    </row>
    <row r="251" spans="2:2" ht="12">
      <c r="B251" s="118"/>
    </row>
    <row r="252" spans="2:2" ht="12">
      <c r="B252" s="118"/>
    </row>
    <row r="253" spans="2:2" ht="12">
      <c r="B253" s="118"/>
    </row>
    <row r="254" spans="2:2" ht="12">
      <c r="B254" s="118"/>
    </row>
    <row r="255" spans="2:2" ht="12">
      <c r="B255" s="118"/>
    </row>
    <row r="256" spans="2:2" ht="12">
      <c r="B256" s="118"/>
    </row>
    <row r="257" spans="2:2" ht="12">
      <c r="B257" s="118"/>
    </row>
    <row r="258" spans="2:2" ht="12">
      <c r="B258" s="118"/>
    </row>
    <row r="259" spans="2:2" ht="12">
      <c r="B259" s="118"/>
    </row>
    <row r="260" spans="2:2" ht="12">
      <c r="B260" s="118"/>
    </row>
    <row r="261" spans="2:2" ht="12">
      <c r="B261" s="118"/>
    </row>
    <row r="262" spans="2:2" ht="12">
      <c r="B262" s="118"/>
    </row>
    <row r="263" spans="2:2" ht="12">
      <c r="B263" s="118"/>
    </row>
    <row r="264" spans="2:2" ht="12">
      <c r="B264" s="118"/>
    </row>
    <row r="265" spans="2:2" ht="12">
      <c r="B265" s="118"/>
    </row>
    <row r="266" spans="2:2" ht="12">
      <c r="B266" s="118"/>
    </row>
    <row r="267" spans="2:2" ht="12">
      <c r="B267" s="118"/>
    </row>
    <row r="268" spans="2:2" ht="12">
      <c r="B268" s="118"/>
    </row>
  </sheetData>
  <mergeCells count="24">
    <mergeCell ref="B2:J2"/>
    <mergeCell ref="B40:J40"/>
    <mergeCell ref="B41:B43"/>
    <mergeCell ref="C43:D43"/>
    <mergeCell ref="E43:F43"/>
    <mergeCell ref="E41:J41"/>
    <mergeCell ref="C41:C42"/>
    <mergeCell ref="D41:D42"/>
    <mergeCell ref="B4:B6"/>
    <mergeCell ref="C4:C5"/>
    <mergeCell ref="D4:D5"/>
    <mergeCell ref="E4:J4"/>
    <mergeCell ref="I43:J43"/>
    <mergeCell ref="S4:S6"/>
    <mergeCell ref="M4:M6"/>
    <mergeCell ref="N4:N6"/>
    <mergeCell ref="O4:O6"/>
    <mergeCell ref="P4:P6"/>
    <mergeCell ref="Q4:Q6"/>
    <mergeCell ref="L4:L6"/>
    <mergeCell ref="C6:D6"/>
    <mergeCell ref="E6:F6"/>
    <mergeCell ref="I6:J6"/>
    <mergeCell ref="R4:R6"/>
  </mergeCells>
  <pageMargins left="1.1811023622047245" right="0.39370078740157483" top="0.78740157480314965" bottom="0.78740157480314965" header="0.15748031496062992" footer="0.19685039370078741"/>
  <pageSetup paperSize="9" scale="93" orientation="portrait" r:id="rId1"/>
  <headerFooter alignWithMargins="0">
    <oddHeader>&amp;L&amp;"Times New Roman,полужирный"&amp;12&amp;K8CBA97Макроекономічний та монетарний огляд  &amp;R&amp;"Times New Roman,полужирный"&amp;12&amp;K8CBA97Червень 2015 року</oddHeader>
    <oddFooter>&amp;C&amp;"Times New Roman,полужирный"&amp;12&amp;K8CBA97Національний банк України
Департамент монетарної політики та економічного аналізу</oddFooter>
  </headerFooter>
  <colBreaks count="1" manualBreakCount="1">
    <brk id="19" min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30" zoomScale="85" zoomScaleNormal="85" zoomScaleSheetLayoutView="85" workbookViewId="0">
      <selection activeCell="A30" sqref="A30"/>
    </sheetView>
  </sheetViews>
  <sheetFormatPr defaultColWidth="9.109375" defaultRowHeight="14.4"/>
  <cols>
    <col min="1" max="1" width="44.88671875" style="251" customWidth="1"/>
    <col min="2" max="2" width="7.88671875" style="251" customWidth="1"/>
    <col min="3" max="3" width="8.88671875" style="251" bestFit="1" customWidth="1"/>
    <col min="4" max="7" width="9.33203125" style="251" customWidth="1"/>
    <col min="8" max="8" width="10" style="251" bestFit="1" customWidth="1"/>
    <col min="9" max="9" width="8" style="251" customWidth="1"/>
    <col min="10" max="10" width="9.5546875" style="251" customWidth="1"/>
    <col min="11" max="13" width="9.109375" style="251"/>
    <col min="14" max="14" width="10" style="251" customWidth="1"/>
    <col min="15" max="16384" width="9.109375" style="251"/>
  </cols>
  <sheetData>
    <row r="1" spans="1:15" ht="15.6">
      <c r="A1" s="554" t="s">
        <v>242</v>
      </c>
      <c r="B1" s="555"/>
      <c r="C1" s="555"/>
      <c r="D1" s="555"/>
      <c r="E1" s="555"/>
      <c r="F1" s="555"/>
      <c r="G1" s="555"/>
      <c r="H1" s="555"/>
      <c r="I1" s="555"/>
      <c r="J1" s="555"/>
      <c r="K1" s="343"/>
      <c r="L1" s="343"/>
      <c r="M1" s="343"/>
      <c r="N1" s="344"/>
    </row>
    <row r="2" spans="1:15" s="307" customFormat="1" ht="13.5" customHeight="1">
      <c r="A2" s="306"/>
      <c r="B2" s="306" t="s">
        <v>173</v>
      </c>
      <c r="C2" s="306"/>
      <c r="D2" s="306"/>
      <c r="E2" s="306"/>
      <c r="F2" s="306"/>
      <c r="G2" s="306"/>
      <c r="H2" s="306"/>
      <c r="I2" s="306" t="s">
        <v>174</v>
      </c>
      <c r="J2" s="306"/>
      <c r="K2" s="306"/>
      <c r="L2" s="306"/>
      <c r="M2" s="349"/>
      <c r="N2" s="345"/>
    </row>
    <row r="3" spans="1:15" s="307" customFormat="1" ht="27.75" customHeight="1">
      <c r="A3" s="308" t="s">
        <v>175</v>
      </c>
      <c r="B3" s="309" t="s">
        <v>221</v>
      </c>
      <c r="C3" s="310" t="s">
        <v>219</v>
      </c>
      <c r="D3" s="310" t="s">
        <v>290</v>
      </c>
      <c r="E3" s="310" t="s">
        <v>326</v>
      </c>
      <c r="F3" s="310" t="s">
        <v>339</v>
      </c>
      <c r="G3" s="310" t="s">
        <v>337</v>
      </c>
      <c r="H3" s="311" t="s">
        <v>229</v>
      </c>
      <c r="I3" s="310" t="s">
        <v>221</v>
      </c>
      <c r="J3" s="310" t="s">
        <v>219</v>
      </c>
      <c r="K3" s="310" t="s">
        <v>290</v>
      </c>
      <c r="L3" s="310" t="s">
        <v>326</v>
      </c>
      <c r="M3" s="310" t="s">
        <v>339</v>
      </c>
      <c r="N3" s="310" t="s">
        <v>338</v>
      </c>
    </row>
    <row r="4" spans="1:15" s="307" customFormat="1" ht="1.5" customHeight="1">
      <c r="A4" s="312"/>
      <c r="B4" s="313"/>
      <c r="C4" s="313"/>
      <c r="D4" s="313"/>
      <c r="E4" s="313"/>
      <c r="F4" s="314"/>
      <c r="G4" s="314"/>
      <c r="H4" s="315"/>
      <c r="I4" s="313"/>
      <c r="J4" s="313"/>
      <c r="K4" s="313"/>
      <c r="L4" s="313"/>
      <c r="M4" s="313"/>
      <c r="N4" s="316"/>
    </row>
    <row r="5" spans="1:15" s="307" customFormat="1" ht="15.75" customHeight="1">
      <c r="A5" s="317" t="s">
        <v>176</v>
      </c>
      <c r="B5" s="318">
        <v>-498</v>
      </c>
      <c r="C5" s="318">
        <v>-395</v>
      </c>
      <c r="D5" s="318">
        <v>-630</v>
      </c>
      <c r="E5" s="318">
        <v>-22</v>
      </c>
      <c r="F5" s="318">
        <v>-402</v>
      </c>
      <c r="G5" s="318">
        <v>-1947</v>
      </c>
      <c r="H5" s="318">
        <v>-5273</v>
      </c>
      <c r="I5" s="318">
        <v>-229</v>
      </c>
      <c r="J5" s="318">
        <v>-327</v>
      </c>
      <c r="K5" s="318">
        <v>124</v>
      </c>
      <c r="L5" s="318">
        <v>147</v>
      </c>
      <c r="M5" s="318">
        <v>4</v>
      </c>
      <c r="N5" s="361">
        <v>-281</v>
      </c>
      <c r="O5" s="319"/>
    </row>
    <row r="6" spans="1:15" s="307" customFormat="1" ht="1.5" customHeight="1">
      <c r="A6" s="312"/>
      <c r="B6" s="313"/>
      <c r="C6" s="313"/>
      <c r="D6" s="313"/>
      <c r="E6" s="313"/>
      <c r="F6" s="314"/>
      <c r="G6" s="314"/>
      <c r="H6" s="315"/>
      <c r="I6" s="313"/>
      <c r="J6" s="313"/>
      <c r="K6" s="313"/>
      <c r="L6" s="313"/>
      <c r="M6" s="313"/>
      <c r="N6" s="362"/>
      <c r="O6" s="319"/>
    </row>
    <row r="7" spans="1:15" s="307" customFormat="1" ht="15" customHeight="1">
      <c r="A7" s="320" t="s">
        <v>177</v>
      </c>
      <c r="B7" s="321">
        <v>-545</v>
      </c>
      <c r="C7" s="321">
        <v>-582</v>
      </c>
      <c r="D7" s="321">
        <v>-385</v>
      </c>
      <c r="E7" s="321">
        <v>-92</v>
      </c>
      <c r="F7" s="321">
        <v>-426</v>
      </c>
      <c r="G7" s="321">
        <v>-2030</v>
      </c>
      <c r="H7" s="350">
        <v>-5283</v>
      </c>
      <c r="I7" s="321">
        <v>-145</v>
      </c>
      <c r="J7" s="321">
        <v>-372</v>
      </c>
      <c r="K7" s="321">
        <v>151</v>
      </c>
      <c r="L7" s="321">
        <v>61</v>
      </c>
      <c r="M7" s="321">
        <v>-36</v>
      </c>
      <c r="N7" s="363">
        <v>-341</v>
      </c>
      <c r="O7" s="319"/>
    </row>
    <row r="8" spans="1:15" s="307" customFormat="1" ht="12.75" customHeight="1">
      <c r="A8" s="322" t="s">
        <v>178</v>
      </c>
      <c r="B8" s="313">
        <v>5760</v>
      </c>
      <c r="C8" s="313">
        <v>5947</v>
      </c>
      <c r="D8" s="313">
        <v>6323</v>
      </c>
      <c r="E8" s="313">
        <v>6281</v>
      </c>
      <c r="F8" s="313">
        <v>6150</v>
      </c>
      <c r="G8" s="313">
        <v>30461</v>
      </c>
      <c r="H8" s="351">
        <v>68485</v>
      </c>
      <c r="I8" s="313">
        <v>3882</v>
      </c>
      <c r="J8" s="313">
        <v>3853</v>
      </c>
      <c r="K8" s="313">
        <v>4532</v>
      </c>
      <c r="L8" s="313">
        <v>4012</v>
      </c>
      <c r="M8" s="313">
        <v>3810</v>
      </c>
      <c r="N8" s="362">
        <v>20089</v>
      </c>
      <c r="O8" s="319"/>
    </row>
    <row r="9" spans="1:15" s="307" customFormat="1" ht="12.75" customHeight="1">
      <c r="A9" s="322" t="s">
        <v>230</v>
      </c>
      <c r="B9" s="313">
        <v>-6305</v>
      </c>
      <c r="C9" s="313">
        <v>-6529</v>
      </c>
      <c r="D9" s="313">
        <v>-6708</v>
      </c>
      <c r="E9" s="313">
        <v>-6373</v>
      </c>
      <c r="F9" s="313">
        <v>-6576</v>
      </c>
      <c r="G9" s="313">
        <v>-32491</v>
      </c>
      <c r="H9" s="351">
        <v>-73768</v>
      </c>
      <c r="I9" s="313">
        <v>-4027</v>
      </c>
      <c r="J9" s="313">
        <v>-4225</v>
      </c>
      <c r="K9" s="313">
        <v>-4381</v>
      </c>
      <c r="L9" s="313">
        <v>-3951</v>
      </c>
      <c r="M9" s="313">
        <v>-3846</v>
      </c>
      <c r="N9" s="362">
        <v>-20430</v>
      </c>
      <c r="O9" s="319"/>
    </row>
    <row r="10" spans="1:15" s="307" customFormat="1" ht="1.5" customHeight="1">
      <c r="A10" s="312"/>
      <c r="B10" s="313"/>
      <c r="C10" s="313"/>
      <c r="D10" s="313"/>
      <c r="E10" s="313"/>
      <c r="F10" s="313"/>
      <c r="G10" s="313"/>
      <c r="H10" s="351"/>
      <c r="I10" s="313"/>
      <c r="J10" s="313"/>
      <c r="K10" s="313"/>
      <c r="L10" s="313"/>
      <c r="M10" s="313"/>
      <c r="N10" s="362"/>
      <c r="O10" s="319"/>
    </row>
    <row r="11" spans="1:15" s="307" customFormat="1" ht="15" customHeight="1">
      <c r="A11" s="323" t="s">
        <v>179</v>
      </c>
      <c r="B11" s="321">
        <v>-791</v>
      </c>
      <c r="C11" s="321">
        <v>-738</v>
      </c>
      <c r="D11" s="321">
        <v>-427</v>
      </c>
      <c r="E11" s="321">
        <v>-119</v>
      </c>
      <c r="F11" s="321">
        <v>-393</v>
      </c>
      <c r="G11" s="321">
        <v>-2468</v>
      </c>
      <c r="H11" s="350">
        <v>-6065</v>
      </c>
      <c r="I11" s="321">
        <v>-253</v>
      </c>
      <c r="J11" s="321">
        <v>-408</v>
      </c>
      <c r="K11" s="321">
        <v>13</v>
      </c>
      <c r="L11" s="321">
        <v>-2</v>
      </c>
      <c r="M11" s="321">
        <v>-33</v>
      </c>
      <c r="N11" s="363">
        <v>-683</v>
      </c>
      <c r="O11" s="319"/>
    </row>
    <row r="12" spans="1:15" s="307" customFormat="1" ht="12.75" customHeight="1">
      <c r="A12" s="324" t="s">
        <v>180</v>
      </c>
      <c r="B12" s="313">
        <v>4447</v>
      </c>
      <c r="C12" s="313">
        <v>4790</v>
      </c>
      <c r="D12" s="313">
        <v>5188</v>
      </c>
      <c r="E12" s="313">
        <v>5191</v>
      </c>
      <c r="F12" s="313">
        <v>5104</v>
      </c>
      <c r="G12" s="313">
        <v>24720</v>
      </c>
      <c r="H12" s="351">
        <v>55259</v>
      </c>
      <c r="I12" s="313">
        <v>3046</v>
      </c>
      <c r="J12" s="313">
        <v>3061</v>
      </c>
      <c r="K12" s="313">
        <v>3544</v>
      </c>
      <c r="L12" s="313">
        <v>3160</v>
      </c>
      <c r="M12" s="313">
        <v>3028</v>
      </c>
      <c r="N12" s="362">
        <v>15839</v>
      </c>
      <c r="O12" s="319"/>
    </row>
    <row r="13" spans="1:15" s="307" customFormat="1" ht="12.75" customHeight="1">
      <c r="A13" s="324" t="s">
        <v>181</v>
      </c>
      <c r="B13" s="313">
        <v>-5238</v>
      </c>
      <c r="C13" s="313">
        <v>-5528</v>
      </c>
      <c r="D13" s="313">
        <v>-5615</v>
      </c>
      <c r="E13" s="313">
        <v>-5310</v>
      </c>
      <c r="F13" s="313">
        <v>-5497</v>
      </c>
      <c r="G13" s="313">
        <v>-27188</v>
      </c>
      <c r="H13" s="351">
        <v>-61324</v>
      </c>
      <c r="I13" s="313">
        <v>-3299</v>
      </c>
      <c r="J13" s="313">
        <v>-3469</v>
      </c>
      <c r="K13" s="313">
        <v>-3531</v>
      </c>
      <c r="L13" s="313">
        <v>-3162</v>
      </c>
      <c r="M13" s="313">
        <v>-3061</v>
      </c>
      <c r="N13" s="362">
        <v>-16522</v>
      </c>
      <c r="O13" s="319"/>
    </row>
    <row r="14" spans="1:15" s="307" customFormat="1" ht="1.5" customHeight="1">
      <c r="A14" s="312"/>
      <c r="B14" s="313"/>
      <c r="C14" s="313"/>
      <c r="D14" s="313"/>
      <c r="E14" s="313"/>
      <c r="F14" s="313"/>
      <c r="G14" s="313"/>
      <c r="H14" s="351"/>
      <c r="I14" s="313"/>
      <c r="J14" s="313"/>
      <c r="K14" s="313"/>
      <c r="L14" s="313"/>
      <c r="M14" s="313"/>
      <c r="N14" s="362"/>
      <c r="O14" s="319"/>
    </row>
    <row r="15" spans="1:15" s="307" customFormat="1" ht="15" customHeight="1">
      <c r="A15" s="323" t="s">
        <v>182</v>
      </c>
      <c r="B15" s="321">
        <v>246</v>
      </c>
      <c r="C15" s="321">
        <v>156</v>
      </c>
      <c r="D15" s="321">
        <v>42</v>
      </c>
      <c r="E15" s="321">
        <v>27</v>
      </c>
      <c r="F15" s="321">
        <v>-33</v>
      </c>
      <c r="G15" s="321">
        <v>438</v>
      </c>
      <c r="H15" s="350">
        <v>782</v>
      </c>
      <c r="I15" s="321">
        <v>108</v>
      </c>
      <c r="J15" s="321">
        <v>36</v>
      </c>
      <c r="K15" s="321">
        <v>138</v>
      </c>
      <c r="L15" s="321">
        <v>63</v>
      </c>
      <c r="M15" s="321">
        <v>-3</v>
      </c>
      <c r="N15" s="363">
        <v>342</v>
      </c>
      <c r="O15" s="319"/>
    </row>
    <row r="16" spans="1:15" s="307" customFormat="1" ht="13.5" customHeight="1">
      <c r="A16" s="324" t="s">
        <v>183</v>
      </c>
      <c r="B16" s="313">
        <v>1313</v>
      </c>
      <c r="C16" s="313">
        <v>1157</v>
      </c>
      <c r="D16" s="313">
        <v>1135</v>
      </c>
      <c r="E16" s="313">
        <v>1090</v>
      </c>
      <c r="F16" s="313">
        <v>1046</v>
      </c>
      <c r="G16" s="313">
        <v>5741</v>
      </c>
      <c r="H16" s="351">
        <v>13226</v>
      </c>
      <c r="I16" s="313">
        <v>836</v>
      </c>
      <c r="J16" s="313">
        <v>792</v>
      </c>
      <c r="K16" s="313">
        <v>988</v>
      </c>
      <c r="L16" s="313">
        <v>852</v>
      </c>
      <c r="M16" s="313">
        <v>782</v>
      </c>
      <c r="N16" s="362">
        <v>4250</v>
      </c>
      <c r="O16" s="319"/>
    </row>
    <row r="17" spans="1:15" s="307" customFormat="1" ht="12.75" customHeight="1">
      <c r="A17" s="324" t="s">
        <v>184</v>
      </c>
      <c r="B17" s="313">
        <v>-1067</v>
      </c>
      <c r="C17" s="313">
        <v>-1001</v>
      </c>
      <c r="D17" s="313">
        <v>-1093</v>
      </c>
      <c r="E17" s="313">
        <v>-1063</v>
      </c>
      <c r="F17" s="313">
        <v>-1079</v>
      </c>
      <c r="G17" s="313">
        <v>-5303</v>
      </c>
      <c r="H17" s="351">
        <v>-12444</v>
      </c>
      <c r="I17" s="313">
        <v>-728</v>
      </c>
      <c r="J17" s="313">
        <v>-756</v>
      </c>
      <c r="K17" s="313">
        <v>-850</v>
      </c>
      <c r="L17" s="313">
        <v>-789</v>
      </c>
      <c r="M17" s="313">
        <v>-785</v>
      </c>
      <c r="N17" s="362">
        <v>-3908</v>
      </c>
      <c r="O17" s="319"/>
    </row>
    <row r="18" spans="1:15" s="307" customFormat="1" ht="1.5" customHeight="1">
      <c r="A18" s="312"/>
      <c r="B18" s="313"/>
      <c r="C18" s="313"/>
      <c r="D18" s="313"/>
      <c r="E18" s="313"/>
      <c r="F18" s="313"/>
      <c r="G18" s="313"/>
      <c r="H18" s="351"/>
      <c r="I18" s="313"/>
      <c r="J18" s="313"/>
      <c r="K18" s="313"/>
      <c r="L18" s="313"/>
      <c r="M18" s="313"/>
      <c r="N18" s="362"/>
      <c r="O18" s="319"/>
    </row>
    <row r="19" spans="1:15" s="307" customFormat="1" ht="15" customHeight="1">
      <c r="A19" s="320" t="s">
        <v>185</v>
      </c>
      <c r="B19" s="321">
        <v>-96</v>
      </c>
      <c r="C19" s="321">
        <v>81</v>
      </c>
      <c r="D19" s="321">
        <v>-237</v>
      </c>
      <c r="E19" s="321">
        <v>-118</v>
      </c>
      <c r="F19" s="321">
        <v>-141</v>
      </c>
      <c r="G19" s="321">
        <v>-511</v>
      </c>
      <c r="H19" s="350">
        <v>-1531</v>
      </c>
      <c r="I19" s="321">
        <v>-203</v>
      </c>
      <c r="J19" s="321">
        <v>-115</v>
      </c>
      <c r="K19" s="321">
        <v>-191</v>
      </c>
      <c r="L19" s="321">
        <v>-98</v>
      </c>
      <c r="M19" s="321">
        <v>-128</v>
      </c>
      <c r="N19" s="363">
        <v>-735</v>
      </c>
      <c r="O19" s="319"/>
    </row>
    <row r="20" spans="1:15" s="307" customFormat="1" ht="13.5" customHeight="1">
      <c r="A20" s="324" t="s">
        <v>186</v>
      </c>
      <c r="B20" s="313">
        <v>429</v>
      </c>
      <c r="C20" s="313">
        <v>419</v>
      </c>
      <c r="D20" s="313">
        <v>399</v>
      </c>
      <c r="E20" s="313">
        <v>464</v>
      </c>
      <c r="F20" s="313">
        <v>434</v>
      </c>
      <c r="G20" s="313">
        <v>2145</v>
      </c>
      <c r="H20" s="351">
        <v>5154</v>
      </c>
      <c r="I20" s="313">
        <v>251</v>
      </c>
      <c r="J20" s="313">
        <v>281</v>
      </c>
      <c r="K20" s="313">
        <v>310</v>
      </c>
      <c r="L20" s="313">
        <v>304</v>
      </c>
      <c r="M20" s="313">
        <v>306</v>
      </c>
      <c r="N20" s="362">
        <v>1452</v>
      </c>
      <c r="O20" s="319"/>
    </row>
    <row r="21" spans="1:15" s="307" customFormat="1" ht="12.75" customHeight="1">
      <c r="A21" s="324" t="s">
        <v>187</v>
      </c>
      <c r="B21" s="313">
        <v>-525</v>
      </c>
      <c r="C21" s="313">
        <v>-338</v>
      </c>
      <c r="D21" s="313">
        <v>-636</v>
      </c>
      <c r="E21" s="313">
        <v>-582</v>
      </c>
      <c r="F21" s="313">
        <v>-575</v>
      </c>
      <c r="G21" s="313">
        <v>-2656</v>
      </c>
      <c r="H21" s="351">
        <v>-6685</v>
      </c>
      <c r="I21" s="313">
        <v>-454</v>
      </c>
      <c r="J21" s="313">
        <v>-396</v>
      </c>
      <c r="K21" s="313">
        <v>-501</v>
      </c>
      <c r="L21" s="313">
        <v>-402</v>
      </c>
      <c r="M21" s="313">
        <v>-434</v>
      </c>
      <c r="N21" s="362">
        <v>-2187</v>
      </c>
      <c r="O21" s="319"/>
    </row>
    <row r="22" spans="1:15" s="307" customFormat="1" ht="1.5" customHeight="1">
      <c r="A22" s="312"/>
      <c r="B22" s="313"/>
      <c r="C22" s="313"/>
      <c r="D22" s="313"/>
      <c r="E22" s="313"/>
      <c r="F22" s="313"/>
      <c r="G22" s="313"/>
      <c r="H22" s="351"/>
      <c r="I22" s="313"/>
      <c r="J22" s="313"/>
      <c r="K22" s="313"/>
      <c r="L22" s="313"/>
      <c r="M22" s="313"/>
      <c r="N22" s="362"/>
      <c r="O22" s="319"/>
    </row>
    <row r="23" spans="1:15" s="307" customFormat="1" ht="13.8">
      <c r="A23" s="320" t="s">
        <v>188</v>
      </c>
      <c r="B23" s="321">
        <v>143</v>
      </c>
      <c r="C23" s="321">
        <v>106</v>
      </c>
      <c r="D23" s="321">
        <v>-8</v>
      </c>
      <c r="E23" s="321">
        <v>188</v>
      </c>
      <c r="F23" s="321">
        <v>165</v>
      </c>
      <c r="G23" s="321">
        <v>594</v>
      </c>
      <c r="H23" s="350">
        <v>1541</v>
      </c>
      <c r="I23" s="321">
        <v>119</v>
      </c>
      <c r="J23" s="321">
        <v>160</v>
      </c>
      <c r="K23" s="321">
        <v>164</v>
      </c>
      <c r="L23" s="321">
        <v>184</v>
      </c>
      <c r="M23" s="321">
        <v>168</v>
      </c>
      <c r="N23" s="363">
        <v>795</v>
      </c>
      <c r="O23" s="319"/>
    </row>
    <row r="24" spans="1:15" s="307" customFormat="1" ht="1.5" customHeight="1">
      <c r="A24" s="312"/>
      <c r="B24" s="313"/>
      <c r="C24" s="313"/>
      <c r="D24" s="313"/>
      <c r="E24" s="313"/>
      <c r="F24" s="313"/>
      <c r="G24" s="313"/>
      <c r="H24" s="351"/>
      <c r="I24" s="313"/>
      <c r="J24" s="313"/>
      <c r="K24" s="313"/>
      <c r="L24" s="313"/>
      <c r="M24" s="313"/>
      <c r="N24" s="362"/>
      <c r="O24" s="319"/>
    </row>
    <row r="25" spans="1:15" s="307" customFormat="1" ht="25.5" customHeight="1">
      <c r="A25" s="325" t="s">
        <v>231</v>
      </c>
      <c r="B25" s="318">
        <v>-1436</v>
      </c>
      <c r="C25" s="318">
        <v>-1744</v>
      </c>
      <c r="D25" s="318">
        <v>426</v>
      </c>
      <c r="E25" s="318">
        <v>-210</v>
      </c>
      <c r="F25" s="318">
        <v>1415</v>
      </c>
      <c r="G25" s="318">
        <v>-1549</v>
      </c>
      <c r="H25" s="352">
        <v>-8034</v>
      </c>
      <c r="I25" s="318">
        <v>-661</v>
      </c>
      <c r="J25" s="318">
        <v>-416</v>
      </c>
      <c r="K25" s="318">
        <v>-432</v>
      </c>
      <c r="L25" s="318">
        <v>-315</v>
      </c>
      <c r="M25" s="318">
        <v>316</v>
      </c>
      <c r="N25" s="361">
        <v>-1508</v>
      </c>
      <c r="O25" s="319"/>
    </row>
    <row r="26" spans="1:15" s="307" customFormat="1" ht="2.25" customHeight="1">
      <c r="A26" s="312"/>
      <c r="B26" s="313"/>
      <c r="C26" s="313"/>
      <c r="D26" s="313"/>
      <c r="E26" s="313"/>
      <c r="F26" s="313"/>
      <c r="G26" s="313"/>
      <c r="H26" s="351"/>
      <c r="I26" s="313"/>
      <c r="J26" s="313"/>
      <c r="K26" s="313"/>
      <c r="L26" s="313"/>
      <c r="M26" s="313"/>
      <c r="N26" s="362"/>
      <c r="O26" s="319"/>
    </row>
    <row r="27" spans="1:15" s="307" customFormat="1" ht="14.25" customHeight="1">
      <c r="A27" s="326" t="s">
        <v>189</v>
      </c>
      <c r="B27" s="321">
        <v>4</v>
      </c>
      <c r="C27" s="321">
        <v>4</v>
      </c>
      <c r="D27" s="321">
        <v>0</v>
      </c>
      <c r="E27" s="321">
        <v>0</v>
      </c>
      <c r="F27" s="321">
        <v>8</v>
      </c>
      <c r="G27" s="321"/>
      <c r="H27" s="350">
        <v>368</v>
      </c>
      <c r="I27" s="321">
        <v>-1</v>
      </c>
      <c r="J27" s="321">
        <v>-18</v>
      </c>
      <c r="K27" s="321">
        <v>243</v>
      </c>
      <c r="L27" s="321">
        <v>-1</v>
      </c>
      <c r="M27" s="321"/>
      <c r="N27" s="363">
        <v>223</v>
      </c>
      <c r="O27" s="319"/>
    </row>
    <row r="28" spans="1:15" ht="2.25" customHeight="1">
      <c r="A28" s="312"/>
      <c r="B28" s="313"/>
      <c r="C28" s="313"/>
      <c r="D28" s="313"/>
      <c r="E28" s="313"/>
      <c r="F28" s="313"/>
      <c r="G28" s="313"/>
      <c r="H28" s="351"/>
      <c r="I28" s="313"/>
      <c r="J28" s="313"/>
      <c r="K28" s="313"/>
      <c r="L28" s="313"/>
      <c r="M28" s="313"/>
      <c r="N28" s="362"/>
      <c r="O28" s="319"/>
    </row>
    <row r="29" spans="1:15" s="307" customFormat="1" ht="14.25" customHeight="1">
      <c r="A29" s="326" t="s">
        <v>190</v>
      </c>
      <c r="B29" s="321">
        <v>-1440</v>
      </c>
      <c r="C29" s="321">
        <v>-1748</v>
      </c>
      <c r="D29" s="321">
        <v>426</v>
      </c>
      <c r="E29" s="321">
        <v>-210</v>
      </c>
      <c r="F29" s="321">
        <v>1423</v>
      </c>
      <c r="G29" s="321">
        <v>-1549</v>
      </c>
      <c r="H29" s="350">
        <v>-8402</v>
      </c>
      <c r="I29" s="321">
        <v>-660</v>
      </c>
      <c r="J29" s="321">
        <v>-398</v>
      </c>
      <c r="K29" s="321">
        <v>-673</v>
      </c>
      <c r="L29" s="321">
        <v>-315</v>
      </c>
      <c r="M29" s="321">
        <v>317</v>
      </c>
      <c r="N29" s="363">
        <v>-1729</v>
      </c>
      <c r="O29" s="319"/>
    </row>
    <row r="30" spans="1:15" s="307" customFormat="1" ht="14.25" customHeight="1">
      <c r="A30" s="327" t="s">
        <v>191</v>
      </c>
      <c r="B30" s="328">
        <v>-115</v>
      </c>
      <c r="C30" s="328">
        <v>-205</v>
      </c>
      <c r="D30" s="328">
        <v>-345</v>
      </c>
      <c r="E30" s="328">
        <v>-459</v>
      </c>
      <c r="F30" s="328">
        <v>-18</v>
      </c>
      <c r="G30" s="328">
        <v>-1142</v>
      </c>
      <c r="H30" s="353">
        <v>299</v>
      </c>
      <c r="I30" s="328">
        <v>111</v>
      </c>
      <c r="J30" s="328">
        <v>275</v>
      </c>
      <c r="K30" s="328">
        <v>5</v>
      </c>
      <c r="L30" s="328">
        <v>20</v>
      </c>
      <c r="M30" s="328">
        <v>363</v>
      </c>
      <c r="N30" s="364">
        <v>774</v>
      </c>
      <c r="O30" s="319"/>
    </row>
    <row r="31" spans="1:15" ht="13.5" customHeight="1">
      <c r="A31" s="329" t="s">
        <v>211</v>
      </c>
      <c r="B31" s="330">
        <v>-108</v>
      </c>
      <c r="C31" s="330">
        <v>22</v>
      </c>
      <c r="D31" s="330">
        <v>5</v>
      </c>
      <c r="E31" s="330">
        <v>51</v>
      </c>
      <c r="F31" s="330">
        <v>18</v>
      </c>
      <c r="G31" s="330">
        <v>-12</v>
      </c>
      <c r="H31" s="354">
        <v>-80</v>
      </c>
      <c r="I31" s="330">
        <v>-38</v>
      </c>
      <c r="J31" s="330">
        <v>0</v>
      </c>
      <c r="K31" s="330">
        <v>21</v>
      </c>
      <c r="L31" s="330">
        <v>-41</v>
      </c>
      <c r="M31" s="330">
        <v>4</v>
      </c>
      <c r="N31" s="365">
        <v>-54</v>
      </c>
      <c r="O31" s="319"/>
    </row>
    <row r="32" spans="1:15" s="307" customFormat="1" ht="14.25" customHeight="1">
      <c r="A32" s="327" t="s">
        <v>192</v>
      </c>
      <c r="B32" s="328">
        <v>-175</v>
      </c>
      <c r="C32" s="328">
        <v>-57</v>
      </c>
      <c r="D32" s="328">
        <v>-7</v>
      </c>
      <c r="E32" s="328">
        <v>-14</v>
      </c>
      <c r="F32" s="328">
        <v>-5</v>
      </c>
      <c r="G32" s="328">
        <v>-258</v>
      </c>
      <c r="H32" s="353">
        <v>-390</v>
      </c>
      <c r="I32" s="328">
        <v>-11</v>
      </c>
      <c r="J32" s="328">
        <v>119</v>
      </c>
      <c r="K32" s="328">
        <v>33</v>
      </c>
      <c r="L32" s="328">
        <v>5</v>
      </c>
      <c r="M32" s="328">
        <v>4</v>
      </c>
      <c r="N32" s="364">
        <v>150</v>
      </c>
      <c r="O32" s="319"/>
    </row>
    <row r="33" spans="1:15" s="307" customFormat="1" ht="14.25" customHeight="1">
      <c r="A33" s="327" t="s">
        <v>193</v>
      </c>
      <c r="B33" s="321">
        <v>491</v>
      </c>
      <c r="C33" s="321">
        <v>-752</v>
      </c>
      <c r="D33" s="321">
        <v>542</v>
      </c>
      <c r="E33" s="321">
        <v>227</v>
      </c>
      <c r="F33" s="321">
        <v>1401</v>
      </c>
      <c r="G33" s="321">
        <v>1909</v>
      </c>
      <c r="H33" s="350">
        <v>-2242</v>
      </c>
      <c r="I33" s="321">
        <v>-1036</v>
      </c>
      <c r="J33" s="321">
        <v>-1037</v>
      </c>
      <c r="K33" s="321">
        <v>-1360</v>
      </c>
      <c r="L33" s="321">
        <v>-734</v>
      </c>
      <c r="M33" s="321">
        <v>212</v>
      </c>
      <c r="N33" s="363">
        <v>-3955</v>
      </c>
      <c r="O33" s="319"/>
    </row>
    <row r="34" spans="1:15" s="307" customFormat="1" ht="13.8">
      <c r="A34" s="324" t="s">
        <v>194</v>
      </c>
      <c r="B34" s="313">
        <v>-420</v>
      </c>
      <c r="C34" s="313">
        <v>-486</v>
      </c>
      <c r="D34" s="313">
        <v>8</v>
      </c>
      <c r="E34" s="313">
        <v>-272</v>
      </c>
      <c r="F34" s="313">
        <v>1753</v>
      </c>
      <c r="G34" s="313">
        <v>583</v>
      </c>
      <c r="H34" s="351">
        <v>-3028</v>
      </c>
      <c r="I34" s="313">
        <v>-867</v>
      </c>
      <c r="J34" s="313">
        <v>-896</v>
      </c>
      <c r="K34" s="313">
        <v>-1246</v>
      </c>
      <c r="L34" s="313">
        <v>-678</v>
      </c>
      <c r="M34" s="313">
        <v>826</v>
      </c>
      <c r="N34" s="362">
        <v>-2861</v>
      </c>
      <c r="O34" s="319"/>
    </row>
    <row r="35" spans="1:15" ht="15" customHeight="1">
      <c r="A35" s="324" t="s">
        <v>195</v>
      </c>
      <c r="B35" s="313">
        <v>-15</v>
      </c>
      <c r="C35" s="313">
        <v>-63</v>
      </c>
      <c r="D35" s="313">
        <v>-98</v>
      </c>
      <c r="E35" s="313">
        <v>16</v>
      </c>
      <c r="F35" s="313">
        <v>1852</v>
      </c>
      <c r="G35" s="313">
        <v>1692</v>
      </c>
      <c r="H35" s="351">
        <v>3293</v>
      </c>
      <c r="I35" s="313">
        <v>-74</v>
      </c>
      <c r="J35" s="313">
        <v>-76</v>
      </c>
      <c r="K35" s="313">
        <v>135</v>
      </c>
      <c r="L35" s="313">
        <v>208</v>
      </c>
      <c r="M35" s="313">
        <v>939</v>
      </c>
      <c r="N35" s="362">
        <v>1132</v>
      </c>
      <c r="O35" s="319"/>
    </row>
    <row r="36" spans="1:15" ht="12" customHeight="1">
      <c r="A36" s="324" t="s">
        <v>196</v>
      </c>
      <c r="B36" s="313">
        <v>23</v>
      </c>
      <c r="C36" s="313">
        <v>4</v>
      </c>
      <c r="D36" s="313">
        <v>28</v>
      </c>
      <c r="E36" s="313">
        <v>43</v>
      </c>
      <c r="F36" s="313">
        <v>1897</v>
      </c>
      <c r="G36" s="313">
        <v>1995</v>
      </c>
      <c r="H36" s="351">
        <v>4846</v>
      </c>
      <c r="I36" s="313">
        <v>10</v>
      </c>
      <c r="J36" s="313">
        <v>11</v>
      </c>
      <c r="K36" s="313">
        <v>173</v>
      </c>
      <c r="L36" s="313">
        <v>279</v>
      </c>
      <c r="M36" s="313">
        <v>1007</v>
      </c>
      <c r="N36" s="362">
        <v>1480</v>
      </c>
      <c r="O36" s="319"/>
    </row>
    <row r="37" spans="1:15" ht="12.75" customHeight="1">
      <c r="A37" s="324" t="s">
        <v>184</v>
      </c>
      <c r="B37" s="313">
        <v>-38</v>
      </c>
      <c r="C37" s="313">
        <v>-67</v>
      </c>
      <c r="D37" s="313">
        <v>-126</v>
      </c>
      <c r="E37" s="313">
        <v>-27</v>
      </c>
      <c r="F37" s="313">
        <v>-45</v>
      </c>
      <c r="G37" s="313">
        <v>-303</v>
      </c>
      <c r="H37" s="351">
        <v>-1553</v>
      </c>
      <c r="I37" s="313">
        <v>-84</v>
      </c>
      <c r="J37" s="313">
        <v>-87</v>
      </c>
      <c r="K37" s="313">
        <v>-38</v>
      </c>
      <c r="L37" s="313">
        <v>-71</v>
      </c>
      <c r="M37" s="313">
        <v>-68</v>
      </c>
      <c r="N37" s="362">
        <v>-348</v>
      </c>
      <c r="O37" s="319"/>
    </row>
    <row r="38" spans="1:15" s="307" customFormat="1" ht="14.25" customHeight="1">
      <c r="A38" s="324" t="s">
        <v>197</v>
      </c>
      <c r="B38" s="313">
        <v>-69</v>
      </c>
      <c r="C38" s="313">
        <v>-134</v>
      </c>
      <c r="D38" s="313">
        <v>128</v>
      </c>
      <c r="E38" s="313">
        <v>-89</v>
      </c>
      <c r="F38" s="313">
        <v>7</v>
      </c>
      <c r="G38" s="313">
        <v>-157</v>
      </c>
      <c r="H38" s="351">
        <v>-1921</v>
      </c>
      <c r="I38" s="313">
        <v>-80</v>
      </c>
      <c r="J38" s="313">
        <v>-303</v>
      </c>
      <c r="K38" s="313">
        <v>-674</v>
      </c>
      <c r="L38" s="313">
        <v>-348</v>
      </c>
      <c r="M38" s="313">
        <v>108</v>
      </c>
      <c r="N38" s="362">
        <v>-1297</v>
      </c>
      <c r="O38" s="319"/>
    </row>
    <row r="39" spans="1:15" ht="12" customHeight="1">
      <c r="A39" s="324" t="s">
        <v>196</v>
      </c>
      <c r="B39" s="313">
        <v>56</v>
      </c>
      <c r="C39" s="313">
        <v>81</v>
      </c>
      <c r="D39" s="313">
        <v>413</v>
      </c>
      <c r="E39" s="313">
        <v>165</v>
      </c>
      <c r="F39" s="313">
        <v>100</v>
      </c>
      <c r="G39" s="313">
        <v>815</v>
      </c>
      <c r="H39" s="351">
        <v>1735</v>
      </c>
      <c r="I39" s="313">
        <v>4</v>
      </c>
      <c r="J39" s="313">
        <v>34</v>
      </c>
      <c r="K39" s="313">
        <v>167</v>
      </c>
      <c r="L39" s="313">
        <v>0</v>
      </c>
      <c r="M39" s="313">
        <v>484</v>
      </c>
      <c r="N39" s="362">
        <v>689</v>
      </c>
      <c r="O39" s="319"/>
    </row>
    <row r="40" spans="1:15" ht="12.75" customHeight="1">
      <c r="A40" s="324" t="s">
        <v>184</v>
      </c>
      <c r="B40" s="313">
        <v>-125</v>
      </c>
      <c r="C40" s="313">
        <v>-215</v>
      </c>
      <c r="D40" s="313">
        <v>-285</v>
      </c>
      <c r="E40" s="313">
        <v>-254</v>
      </c>
      <c r="F40" s="313">
        <v>-93</v>
      </c>
      <c r="G40" s="313">
        <v>-972</v>
      </c>
      <c r="H40" s="351">
        <v>-3656</v>
      </c>
      <c r="I40" s="313">
        <v>-84</v>
      </c>
      <c r="J40" s="313">
        <v>-337</v>
      </c>
      <c r="K40" s="313">
        <v>-841</v>
      </c>
      <c r="L40" s="313">
        <v>-348</v>
      </c>
      <c r="M40" s="313">
        <v>-376</v>
      </c>
      <c r="N40" s="362">
        <v>-1986</v>
      </c>
      <c r="O40" s="319"/>
    </row>
    <row r="41" spans="1:15" s="307" customFormat="1" ht="15" customHeight="1">
      <c r="A41" s="324" t="s">
        <v>198</v>
      </c>
      <c r="B41" s="313">
        <v>-336</v>
      </c>
      <c r="C41" s="313">
        <v>-289</v>
      </c>
      <c r="D41" s="313">
        <v>-22</v>
      </c>
      <c r="E41" s="313">
        <v>-199</v>
      </c>
      <c r="F41" s="313">
        <v>-106</v>
      </c>
      <c r="G41" s="313">
        <v>-952</v>
      </c>
      <c r="H41" s="351">
        <v>-4400</v>
      </c>
      <c r="I41" s="313">
        <v>-713</v>
      </c>
      <c r="J41" s="313">
        <v>-517</v>
      </c>
      <c r="K41" s="313">
        <v>-707</v>
      </c>
      <c r="L41" s="313">
        <v>-538</v>
      </c>
      <c r="M41" s="313">
        <v>-221</v>
      </c>
      <c r="N41" s="362">
        <v>-2696</v>
      </c>
      <c r="O41" s="319"/>
    </row>
    <row r="42" spans="1:15" ht="12" customHeight="1">
      <c r="A42" s="324" t="s">
        <v>196</v>
      </c>
      <c r="B42" s="313">
        <v>497</v>
      </c>
      <c r="C42" s="313">
        <v>185</v>
      </c>
      <c r="D42" s="313">
        <v>441</v>
      </c>
      <c r="E42" s="313">
        <v>257</v>
      </c>
      <c r="F42" s="313">
        <v>286</v>
      </c>
      <c r="G42" s="313">
        <v>1666</v>
      </c>
      <c r="H42" s="351">
        <v>3235</v>
      </c>
      <c r="I42" s="313">
        <v>166</v>
      </c>
      <c r="J42" s="313">
        <v>59</v>
      </c>
      <c r="K42" s="313">
        <v>105</v>
      </c>
      <c r="L42" s="313">
        <v>159</v>
      </c>
      <c r="M42" s="313">
        <v>43</v>
      </c>
      <c r="N42" s="362">
        <v>532</v>
      </c>
      <c r="O42" s="319"/>
    </row>
    <row r="43" spans="1:15" ht="12.75" customHeight="1">
      <c r="A43" s="324" t="s">
        <v>184</v>
      </c>
      <c r="B43" s="313">
        <v>-833</v>
      </c>
      <c r="C43" s="313">
        <v>-474</v>
      </c>
      <c r="D43" s="313">
        <v>-463</v>
      </c>
      <c r="E43" s="313">
        <v>-456</v>
      </c>
      <c r="F43" s="313">
        <v>-392</v>
      </c>
      <c r="G43" s="313">
        <v>-2618</v>
      </c>
      <c r="H43" s="351">
        <v>-7635</v>
      </c>
      <c r="I43" s="313">
        <v>-879</v>
      </c>
      <c r="J43" s="313">
        <v>-576</v>
      </c>
      <c r="K43" s="313">
        <v>-812</v>
      </c>
      <c r="L43" s="313">
        <v>-697</v>
      </c>
      <c r="M43" s="313">
        <v>-264</v>
      </c>
      <c r="N43" s="362">
        <v>-3228</v>
      </c>
      <c r="O43" s="319"/>
    </row>
    <row r="44" spans="1:15" s="307" customFormat="1" ht="13.8">
      <c r="A44" s="324" t="s">
        <v>199</v>
      </c>
      <c r="B44" s="313">
        <v>911</v>
      </c>
      <c r="C44" s="313">
        <v>-266</v>
      </c>
      <c r="D44" s="313">
        <v>534</v>
      </c>
      <c r="E44" s="313">
        <v>499</v>
      </c>
      <c r="F44" s="313">
        <v>-352</v>
      </c>
      <c r="G44" s="313">
        <v>1326</v>
      </c>
      <c r="H44" s="351">
        <v>786</v>
      </c>
      <c r="I44" s="313">
        <v>-169</v>
      </c>
      <c r="J44" s="313">
        <v>-141</v>
      </c>
      <c r="K44" s="313">
        <v>-114</v>
      </c>
      <c r="L44" s="313">
        <v>-56</v>
      </c>
      <c r="M44" s="313">
        <v>-614</v>
      </c>
      <c r="N44" s="362">
        <v>-1094</v>
      </c>
      <c r="O44" s="319"/>
    </row>
    <row r="45" spans="1:15" ht="14.25" customHeight="1">
      <c r="A45" s="324" t="s">
        <v>195</v>
      </c>
      <c r="B45" s="313">
        <v>0</v>
      </c>
      <c r="C45" s="313">
        <v>0</v>
      </c>
      <c r="D45" s="313">
        <v>0</v>
      </c>
      <c r="E45" s="313">
        <v>0</v>
      </c>
      <c r="F45" s="313">
        <v>0</v>
      </c>
      <c r="G45" s="313">
        <v>0</v>
      </c>
      <c r="H45" s="351">
        <v>0</v>
      </c>
      <c r="I45" s="313">
        <v>0</v>
      </c>
      <c r="J45" s="313">
        <v>0</v>
      </c>
      <c r="K45" s="313">
        <v>0</v>
      </c>
      <c r="L45" s="313">
        <v>0</v>
      </c>
      <c r="M45" s="313">
        <v>0</v>
      </c>
      <c r="N45" s="362">
        <v>0</v>
      </c>
      <c r="O45" s="319"/>
    </row>
    <row r="46" spans="1:15" ht="14.25" customHeight="1">
      <c r="A46" s="324" t="s">
        <v>197</v>
      </c>
      <c r="B46" s="313">
        <v>876</v>
      </c>
      <c r="C46" s="313">
        <v>-278</v>
      </c>
      <c r="D46" s="313">
        <v>487</v>
      </c>
      <c r="E46" s="313">
        <v>251</v>
      </c>
      <c r="F46" s="313">
        <v>-321</v>
      </c>
      <c r="G46" s="313">
        <v>1015</v>
      </c>
      <c r="H46" s="351">
        <v>473</v>
      </c>
      <c r="I46" s="313">
        <v>-139</v>
      </c>
      <c r="J46" s="313">
        <v>-65</v>
      </c>
      <c r="K46" s="313">
        <v>-194</v>
      </c>
      <c r="L46" s="313">
        <v>-3</v>
      </c>
      <c r="M46" s="313">
        <v>-563</v>
      </c>
      <c r="N46" s="362">
        <v>-964</v>
      </c>
      <c r="O46" s="319"/>
    </row>
    <row r="47" spans="1:15" ht="13.5" customHeight="1">
      <c r="A47" s="324" t="s">
        <v>198</v>
      </c>
      <c r="B47" s="313">
        <v>35</v>
      </c>
      <c r="C47" s="313">
        <v>12</v>
      </c>
      <c r="D47" s="313">
        <v>47</v>
      </c>
      <c r="E47" s="313">
        <v>248</v>
      </c>
      <c r="F47" s="313">
        <v>-31</v>
      </c>
      <c r="G47" s="313">
        <v>311</v>
      </c>
      <c r="H47" s="351">
        <v>313</v>
      </c>
      <c r="I47" s="313">
        <v>-30</v>
      </c>
      <c r="J47" s="313">
        <v>-76</v>
      </c>
      <c r="K47" s="313">
        <v>80</v>
      </c>
      <c r="L47" s="313">
        <v>-53</v>
      </c>
      <c r="M47" s="313">
        <v>-51</v>
      </c>
      <c r="N47" s="362">
        <v>-130</v>
      </c>
      <c r="O47" s="319"/>
    </row>
    <row r="48" spans="1:15" ht="1.5" customHeight="1">
      <c r="A48" s="312"/>
      <c r="B48" s="313"/>
      <c r="C48" s="313"/>
      <c r="D48" s="313"/>
      <c r="E48" s="313"/>
      <c r="F48" s="313"/>
      <c r="G48" s="313"/>
      <c r="H48" s="351"/>
      <c r="I48" s="313"/>
      <c r="J48" s="313"/>
      <c r="K48" s="313"/>
      <c r="L48" s="313"/>
      <c r="M48" s="313"/>
      <c r="N48" s="362"/>
      <c r="O48" s="319"/>
    </row>
    <row r="49" spans="1:15" s="307" customFormat="1" ht="15.75" customHeight="1">
      <c r="A49" s="327" t="s">
        <v>200</v>
      </c>
      <c r="B49" s="321">
        <v>-1641</v>
      </c>
      <c r="C49" s="321">
        <v>-734</v>
      </c>
      <c r="D49" s="321">
        <v>236</v>
      </c>
      <c r="E49" s="321">
        <v>36</v>
      </c>
      <c r="F49" s="321">
        <v>45</v>
      </c>
      <c r="G49" s="321">
        <v>-2058</v>
      </c>
      <c r="H49" s="350">
        <v>-6069</v>
      </c>
      <c r="I49" s="321">
        <v>276</v>
      </c>
      <c r="J49" s="321">
        <v>245</v>
      </c>
      <c r="K49" s="321">
        <v>649</v>
      </c>
      <c r="L49" s="321">
        <v>394</v>
      </c>
      <c r="M49" s="321">
        <v>-262</v>
      </c>
      <c r="N49" s="363">
        <v>1302</v>
      </c>
      <c r="O49" s="319"/>
    </row>
    <row r="50" spans="1:15" ht="12" customHeight="1">
      <c r="A50" s="331" t="s">
        <v>201</v>
      </c>
      <c r="B50" s="332">
        <v>-708</v>
      </c>
      <c r="C50" s="332">
        <v>-1651</v>
      </c>
      <c r="D50" s="332">
        <v>-287</v>
      </c>
      <c r="E50" s="332">
        <v>-31</v>
      </c>
      <c r="F50" s="332">
        <v>166</v>
      </c>
      <c r="G50" s="332">
        <v>-2511</v>
      </c>
      <c r="H50" s="355">
        <v>-2731</v>
      </c>
      <c r="I50" s="332">
        <v>-116</v>
      </c>
      <c r="J50" s="332">
        <v>4</v>
      </c>
      <c r="K50" s="332">
        <v>-76</v>
      </c>
      <c r="L50" s="332">
        <v>144</v>
      </c>
      <c r="M50" s="332">
        <v>248</v>
      </c>
      <c r="N50" s="366">
        <v>204</v>
      </c>
      <c r="O50" s="319"/>
    </row>
    <row r="51" spans="1:15" s="307" customFormat="1" ht="15.75" customHeight="1">
      <c r="A51" s="333" t="s">
        <v>202</v>
      </c>
      <c r="B51" s="318">
        <v>-1934</v>
      </c>
      <c r="C51" s="318">
        <v>-2139</v>
      </c>
      <c r="D51" s="318">
        <v>-204</v>
      </c>
      <c r="E51" s="318">
        <v>-232</v>
      </c>
      <c r="F51" s="318">
        <v>1013</v>
      </c>
      <c r="G51" s="318">
        <v>-3496</v>
      </c>
      <c r="H51" s="352">
        <v>-13307</v>
      </c>
      <c r="I51" s="318">
        <v>-890</v>
      </c>
      <c r="J51" s="318">
        <v>-743</v>
      </c>
      <c r="K51" s="318">
        <v>-308</v>
      </c>
      <c r="L51" s="318">
        <v>-168</v>
      </c>
      <c r="M51" s="318">
        <v>320</v>
      </c>
      <c r="N51" s="361">
        <v>-1789</v>
      </c>
      <c r="O51" s="319"/>
    </row>
    <row r="52" spans="1:15" ht="2.25" hidden="1" customHeight="1">
      <c r="A52" s="312"/>
      <c r="B52" s="313"/>
      <c r="C52" s="313"/>
      <c r="D52" s="313"/>
      <c r="E52" s="313"/>
      <c r="F52" s="313"/>
      <c r="G52" s="313"/>
      <c r="H52" s="351"/>
      <c r="I52" s="313"/>
      <c r="J52" s="313"/>
      <c r="K52" s="313"/>
      <c r="L52" s="313"/>
      <c r="M52" s="313"/>
      <c r="N52" s="362"/>
      <c r="O52" s="319"/>
    </row>
    <row r="53" spans="1:15" s="307" customFormat="1" ht="15" customHeight="1">
      <c r="A53" s="327" t="s">
        <v>203</v>
      </c>
      <c r="B53" s="334">
        <v>1934</v>
      </c>
      <c r="C53" s="334">
        <v>2139</v>
      </c>
      <c r="D53" s="334">
        <v>204</v>
      </c>
      <c r="E53" s="334">
        <v>232</v>
      </c>
      <c r="F53" s="334">
        <v>-1013</v>
      </c>
      <c r="G53" s="334">
        <v>3496</v>
      </c>
      <c r="H53" s="356">
        <v>13307</v>
      </c>
      <c r="I53" s="334">
        <v>890</v>
      </c>
      <c r="J53" s="334">
        <v>743</v>
      </c>
      <c r="K53" s="334">
        <v>308</v>
      </c>
      <c r="L53" s="334">
        <v>168</v>
      </c>
      <c r="M53" s="334">
        <v>-320</v>
      </c>
      <c r="N53" s="367">
        <v>1789</v>
      </c>
      <c r="O53" s="319"/>
    </row>
    <row r="54" spans="1:15" ht="12.75" customHeight="1">
      <c r="A54" s="335" t="s">
        <v>204</v>
      </c>
      <c r="B54" s="313">
        <v>2584</v>
      </c>
      <c r="C54" s="313">
        <v>2499</v>
      </c>
      <c r="D54" s="313">
        <v>397</v>
      </c>
      <c r="E54" s="313">
        <v>886</v>
      </c>
      <c r="F54" s="313">
        <v>-3842</v>
      </c>
      <c r="G54" s="313">
        <v>2524</v>
      </c>
      <c r="H54" s="351">
        <v>12404</v>
      </c>
      <c r="I54" s="313">
        <v>1110</v>
      </c>
      <c r="J54" s="313">
        <v>743</v>
      </c>
      <c r="K54" s="313">
        <v>-4390</v>
      </c>
      <c r="L54" s="313">
        <v>386</v>
      </c>
      <c r="M54" s="313">
        <v>-320</v>
      </c>
      <c r="N54" s="362">
        <v>-2471</v>
      </c>
      <c r="O54" s="319"/>
    </row>
    <row r="55" spans="1:15" ht="12.75" customHeight="1">
      <c r="A55" s="335" t="s">
        <v>233</v>
      </c>
      <c r="B55" s="313">
        <v>-111</v>
      </c>
      <c r="C55" s="313">
        <v>-168</v>
      </c>
      <c r="D55" s="313">
        <v>-67</v>
      </c>
      <c r="E55" s="313">
        <v>-111</v>
      </c>
      <c r="F55" s="313">
        <v>1022</v>
      </c>
      <c r="G55" s="313">
        <v>565</v>
      </c>
      <c r="H55" s="351">
        <v>551</v>
      </c>
      <c r="I55" s="313">
        <v>-101</v>
      </c>
      <c r="J55" s="313">
        <v>0</v>
      </c>
      <c r="K55" s="313">
        <v>2179</v>
      </c>
      <c r="L55" s="313">
        <v>-100</v>
      </c>
      <c r="M55" s="313">
        <v>0</v>
      </c>
      <c r="N55" s="362">
        <v>1978</v>
      </c>
      <c r="O55" s="319"/>
    </row>
    <row r="56" spans="1:15" ht="12.75" customHeight="1">
      <c r="A56" s="335" t="s">
        <v>234</v>
      </c>
      <c r="B56" s="313">
        <v>-539</v>
      </c>
      <c r="C56" s="313">
        <v>-192</v>
      </c>
      <c r="D56" s="313">
        <v>-126</v>
      </c>
      <c r="E56" s="313">
        <v>-543</v>
      </c>
      <c r="F56" s="313">
        <v>1807</v>
      </c>
      <c r="G56" s="313">
        <v>407</v>
      </c>
      <c r="H56" s="351">
        <v>352</v>
      </c>
      <c r="I56" s="313">
        <v>-119</v>
      </c>
      <c r="J56" s="313">
        <v>0</v>
      </c>
      <c r="K56" s="313">
        <v>2519</v>
      </c>
      <c r="L56" s="313">
        <v>-118</v>
      </c>
      <c r="M56" s="313">
        <v>0</v>
      </c>
      <c r="N56" s="362">
        <v>2282</v>
      </c>
      <c r="O56" s="319"/>
    </row>
    <row r="57" spans="1:15" ht="0.75" customHeight="1">
      <c r="A57" s="312"/>
      <c r="B57" s="313"/>
      <c r="C57" s="313"/>
      <c r="D57" s="313"/>
      <c r="E57" s="313"/>
      <c r="F57" s="313"/>
      <c r="G57" s="313"/>
      <c r="H57" s="351"/>
      <c r="I57" s="313"/>
      <c r="J57" s="313"/>
      <c r="K57" s="313"/>
      <c r="L57" s="313"/>
      <c r="M57" s="313"/>
      <c r="N57" s="362"/>
      <c r="O57" s="319"/>
    </row>
    <row r="58" spans="1:15" s="307" customFormat="1" ht="12" customHeight="1">
      <c r="A58" s="336" t="s">
        <v>205</v>
      </c>
      <c r="B58" s="314"/>
      <c r="C58" s="314"/>
      <c r="D58" s="314"/>
      <c r="E58" s="314"/>
      <c r="F58" s="313"/>
      <c r="G58" s="313"/>
      <c r="H58" s="351"/>
      <c r="I58" s="314"/>
      <c r="J58" s="314"/>
      <c r="K58" s="314"/>
      <c r="L58" s="314"/>
      <c r="M58" s="314"/>
      <c r="N58" s="362"/>
      <c r="O58" s="319"/>
    </row>
    <row r="59" spans="1:15" ht="12.75" customHeight="1">
      <c r="A59" s="335" t="s">
        <v>206</v>
      </c>
      <c r="B59" s="337">
        <v>-4.2572342245989283</v>
      </c>
      <c r="C59" s="337">
        <v>-3.368156049261084</v>
      </c>
      <c r="D59" s="337">
        <v>-5.2709148083800006</v>
      </c>
      <c r="E59" s="337">
        <v>-0.20681770566513413</v>
      </c>
      <c r="F59" s="357">
        <v>-3.813803441810415</v>
      </c>
      <c r="G59" s="357">
        <v>-3.813803441810415</v>
      </c>
      <c r="H59" s="358">
        <v>-3.9775655127044187</v>
      </c>
      <c r="I59" s="337">
        <v>-3.5501025843137262</v>
      </c>
      <c r="J59" s="337">
        <v>-6.8418182051282059</v>
      </c>
      <c r="K59" s="337">
        <v>1.9409254460650032</v>
      </c>
      <c r="L59" s="337">
        <v>2.1962476973684208</v>
      </c>
      <c r="M59" s="337">
        <v>5.3974967741935484E-2</v>
      </c>
      <c r="N59" s="368">
        <v>5.3974967741935484E-2</v>
      </c>
      <c r="O59" s="319"/>
    </row>
    <row r="60" spans="1:15" ht="12.75" customHeight="1">
      <c r="A60" s="335" t="s">
        <v>207</v>
      </c>
      <c r="B60" s="338">
        <v>-13.229268292682931</v>
      </c>
      <c r="C60" s="338">
        <v>-8.6400915506389566</v>
      </c>
      <c r="D60" s="338">
        <v>-1.406309388065381</v>
      </c>
      <c r="E60" s="338">
        <v>-12.476816725678646</v>
      </c>
      <c r="F60" s="338">
        <v>1.0893246187363843</v>
      </c>
      <c r="G60" s="338">
        <v>-7.1025930101465633</v>
      </c>
      <c r="H60" s="359">
        <v>-14.982229949074579</v>
      </c>
      <c r="I60" s="338">
        <v>-31.504384978637276</v>
      </c>
      <c r="J60" s="338">
        <v>-36.096033402922757</v>
      </c>
      <c r="K60" s="338">
        <v>-31.688511950655368</v>
      </c>
      <c r="L60" s="338">
        <v>-39.125409362357935</v>
      </c>
      <c r="M60" s="338">
        <v>-40.673981191222573</v>
      </c>
      <c r="N60" s="369">
        <v>-35.926375404530745</v>
      </c>
      <c r="O60" s="319"/>
    </row>
    <row r="61" spans="1:15" ht="12.75" customHeight="1">
      <c r="A61" s="335" t="s">
        <v>208</v>
      </c>
      <c r="B61" s="338">
        <v>-7.8627968337730891</v>
      </c>
      <c r="C61" s="338">
        <v>-20.380239089730665</v>
      </c>
      <c r="D61" s="338">
        <v>-21.25929042210069</v>
      </c>
      <c r="E61" s="338">
        <v>-28.944199116820556</v>
      </c>
      <c r="F61" s="338">
        <v>-3.0340448050802564</v>
      </c>
      <c r="G61" s="338">
        <v>-17.364213853682259</v>
      </c>
      <c r="H61" s="359">
        <v>-27.832042742485939</v>
      </c>
      <c r="I61" s="338">
        <v>-37.017945780832385</v>
      </c>
      <c r="J61" s="338">
        <v>-37.246743849493491</v>
      </c>
      <c r="K61" s="338">
        <v>-37.114870881567228</v>
      </c>
      <c r="L61" s="338">
        <v>-40.451977401129945</v>
      </c>
      <c r="M61" s="338">
        <v>-44.315080953247218</v>
      </c>
      <c r="N61" s="369">
        <v>-39.230542886567598</v>
      </c>
      <c r="O61" s="319"/>
    </row>
    <row r="62" spans="1:15" ht="12.75" customHeight="1">
      <c r="A62" s="335" t="s">
        <v>209</v>
      </c>
      <c r="B62" s="338">
        <v>-11.980440097799516</v>
      </c>
      <c r="C62" s="338">
        <v>-9.3997562461913446</v>
      </c>
      <c r="D62" s="338">
        <v>-6.2286815957289008</v>
      </c>
      <c r="E62" s="338">
        <v>-15.804289544235928</v>
      </c>
      <c r="F62" s="338">
        <v>-7.7822762033288342</v>
      </c>
      <c r="G62" s="338">
        <v>-10.356091818716891</v>
      </c>
      <c r="H62" s="359">
        <v>-19.883718209681561</v>
      </c>
      <c r="I62" s="338">
        <v>-32.604166666666671</v>
      </c>
      <c r="J62" s="338">
        <v>-35.211030771817718</v>
      </c>
      <c r="K62" s="338">
        <v>-28.325162106594973</v>
      </c>
      <c r="L62" s="338">
        <v>-36.124820888393572</v>
      </c>
      <c r="M62" s="338">
        <v>-38.048780487804876</v>
      </c>
      <c r="N62" s="369">
        <v>-34.050096845146243</v>
      </c>
      <c r="O62" s="319"/>
    </row>
    <row r="63" spans="1:15" ht="13.5" customHeight="1">
      <c r="A63" s="339" t="s">
        <v>210</v>
      </c>
      <c r="B63" s="340">
        <v>-7.1291795551627644</v>
      </c>
      <c r="C63" s="340">
        <v>-18.601171923700292</v>
      </c>
      <c r="D63" s="340">
        <v>-19.297401347449465</v>
      </c>
      <c r="E63" s="340">
        <v>-27.232244804749939</v>
      </c>
      <c r="F63" s="340">
        <v>-5.5443837977592665</v>
      </c>
      <c r="G63" s="340">
        <v>-16.350857319396525</v>
      </c>
      <c r="H63" s="360">
        <v>-27.017293917448256</v>
      </c>
      <c r="I63" s="340">
        <v>-36.130055511498817</v>
      </c>
      <c r="J63" s="340">
        <v>-35.288711900750499</v>
      </c>
      <c r="K63" s="340">
        <v>-34.689922480620154</v>
      </c>
      <c r="L63" s="340">
        <v>-38.004079711281967</v>
      </c>
      <c r="M63" s="340">
        <v>-41.514598540145982</v>
      </c>
      <c r="N63" s="370">
        <v>-37.121048905850849</v>
      </c>
      <c r="O63" s="319"/>
    </row>
    <row r="64" spans="1:15" ht="1.5" customHeight="1">
      <c r="A64" s="312"/>
      <c r="B64" s="313"/>
      <c r="C64" s="313"/>
      <c r="D64" s="314"/>
      <c r="E64" s="314"/>
      <c r="F64" s="315"/>
      <c r="G64" s="314"/>
      <c r="H64" s="313"/>
      <c r="I64" s="313"/>
      <c r="J64" s="316"/>
      <c r="O64" s="319"/>
    </row>
    <row r="65" spans="1:10" ht="12" customHeight="1">
      <c r="A65" s="341" t="s">
        <v>232</v>
      </c>
      <c r="B65" s="257"/>
      <c r="C65" s="257"/>
      <c r="D65" s="257"/>
      <c r="E65" s="257"/>
      <c r="F65" s="257"/>
      <c r="G65" s="346"/>
      <c r="H65" s="257"/>
      <c r="I65" s="257"/>
      <c r="J65" s="257"/>
    </row>
  </sheetData>
  <mergeCells count="1">
    <mergeCell ref="A1:J1"/>
  </mergeCells>
  <pageMargins left="0.39370078740157483" right="0.19685039370078741" top="0.78740157480314965" bottom="0.6692913385826772" header="0.51181102362204722" footer="0.51181102362204722"/>
  <pageSetup paperSize="9" scale="60" orientation="portrait" r:id="rId1"/>
  <headerFooter>
    <oddHeader>&amp;L&amp;"Times New Roman,полужирный"&amp;12&amp;K8CBA97Макроекономічний та монетарний огляд&amp;"Times New Roman,обычный"&amp;K000000 &amp;R&amp;"Times New Roman,полужирный"&amp;12&amp;K8CBA97Червень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Normal="100" zoomScalePageLayoutView="130" workbookViewId="0">
      <selection activeCell="O32" sqref="O32"/>
    </sheetView>
  </sheetViews>
  <sheetFormatPr defaultRowHeight="13.2"/>
  <cols>
    <col min="1" max="1" width="87.33203125" customWidth="1"/>
    <col min="2" max="3" width="11.6640625" customWidth="1"/>
    <col min="4" max="9" width="11.5546875" customWidth="1"/>
    <col min="10" max="10" width="13.88671875" customWidth="1"/>
    <col min="11" max="11" width="18.109375" customWidth="1"/>
    <col min="12" max="12" width="13.44140625" customWidth="1"/>
    <col min="13" max="13" width="13.88671875" customWidth="1"/>
  </cols>
  <sheetData>
    <row r="1" spans="1:13" ht="15.6">
      <c r="A1" s="558" t="s">
        <v>235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9"/>
      <c r="M1" s="559"/>
    </row>
    <row r="2" spans="1:13">
      <c r="A2" s="560" t="s">
        <v>97</v>
      </c>
      <c r="B2" s="562">
        <v>41275</v>
      </c>
      <c r="C2" s="564">
        <v>41640</v>
      </c>
      <c r="D2" s="564">
        <v>42005</v>
      </c>
      <c r="E2" s="566">
        <v>42036</v>
      </c>
      <c r="F2" s="564">
        <v>42064</v>
      </c>
      <c r="G2" s="570">
        <v>42095</v>
      </c>
      <c r="H2" s="568">
        <v>42125</v>
      </c>
      <c r="I2" s="568" t="s">
        <v>340</v>
      </c>
      <c r="J2" s="556" t="s">
        <v>98</v>
      </c>
      <c r="K2" s="557"/>
      <c r="L2" s="556" t="s">
        <v>243</v>
      </c>
      <c r="M2" s="557"/>
    </row>
    <row r="3" spans="1:13" ht="66">
      <c r="A3" s="561"/>
      <c r="B3" s="563"/>
      <c r="C3" s="565"/>
      <c r="D3" s="565"/>
      <c r="E3" s="567"/>
      <c r="F3" s="565"/>
      <c r="G3" s="571"/>
      <c r="H3" s="569"/>
      <c r="I3" s="569"/>
      <c r="J3" s="58" t="s">
        <v>99</v>
      </c>
      <c r="K3" s="59" t="s">
        <v>100</v>
      </c>
      <c r="L3" s="58" t="s">
        <v>99</v>
      </c>
      <c r="M3" s="59" t="s">
        <v>100</v>
      </c>
    </row>
    <row r="4" spans="1:13">
      <c r="A4" s="60" t="s">
        <v>101</v>
      </c>
      <c r="B4" s="61">
        <v>255283.3805496</v>
      </c>
      <c r="C4" s="62">
        <v>307138.76896850998</v>
      </c>
      <c r="D4" s="62">
        <v>333194.23173366999</v>
      </c>
      <c r="E4" s="62">
        <v>326731.86610556999</v>
      </c>
      <c r="F4" s="62">
        <v>331607.83463517</v>
      </c>
      <c r="G4" s="216">
        <v>331991.32964554999</v>
      </c>
      <c r="H4" s="224">
        <v>330359.08956698998</v>
      </c>
      <c r="I4" s="224">
        <v>329619.49365492997</v>
      </c>
      <c r="J4" s="64">
        <f>I4-H4</f>
        <v>-739.59591206000187</v>
      </c>
      <c r="K4" s="63">
        <v>-13353.591488439997</v>
      </c>
      <c r="L4" s="65">
        <f>I4/H4*100-100</f>
        <v>-0.22387636224249263</v>
      </c>
      <c r="M4" s="66">
        <v>-3.8934808784945716</v>
      </c>
    </row>
    <row r="5" spans="1:13">
      <c r="A5" s="67" t="s">
        <v>102</v>
      </c>
      <c r="B5" s="68">
        <v>773198.63114842004</v>
      </c>
      <c r="C5" s="69">
        <v>908994.28726828995</v>
      </c>
      <c r="D5" s="69">
        <v>956727.72384662996</v>
      </c>
      <c r="E5" s="69">
        <v>936216.31157585001</v>
      </c>
      <c r="F5" s="69">
        <v>1136132.6618111399</v>
      </c>
      <c r="G5" s="217">
        <v>1024941.90434101</v>
      </c>
      <c r="H5" s="225">
        <v>980233.19119716994</v>
      </c>
      <c r="I5" s="225">
        <v>967634.36787362595</v>
      </c>
      <c r="J5" s="71">
        <f t="shared" ref="J5:J60" si="0">I5-H5</f>
        <v>-12598.823323543998</v>
      </c>
      <c r="K5" s="70">
        <v>13893.110031575896</v>
      </c>
      <c r="L5" s="72">
        <f t="shared" ref="L5:L44" si="1">I5/H5*100-100</f>
        <v>-1.2852883820590648</v>
      </c>
      <c r="M5" s="73">
        <v>1.4566959243233981</v>
      </c>
    </row>
    <row r="6" spans="1:13">
      <c r="A6" s="74" t="s">
        <v>103</v>
      </c>
      <c r="B6" s="75">
        <v>203245.00996706999</v>
      </c>
      <c r="C6" s="76">
        <v>237776.61807714999</v>
      </c>
      <c r="D6" s="76">
        <v>282947.10859040997</v>
      </c>
      <c r="E6" s="76">
        <v>274365.5933904</v>
      </c>
      <c r="F6" s="76">
        <v>283871.68865257001</v>
      </c>
      <c r="G6" s="218">
        <v>284826.18851854</v>
      </c>
      <c r="H6" s="226">
        <v>285980.09082436998</v>
      </c>
      <c r="I6" s="226">
        <v>283352.85033489001</v>
      </c>
      <c r="J6" s="78">
        <f t="shared" si="0"/>
        <v>-2627.2404894799693</v>
      </c>
      <c r="K6" s="77">
        <v>-3394.6430060900166</v>
      </c>
      <c r="L6" s="79">
        <f t="shared" si="1"/>
        <v>-0.91867950734145154</v>
      </c>
      <c r="M6" s="80">
        <v>-1.1838440038439444</v>
      </c>
    </row>
    <row r="7" spans="1:13">
      <c r="A7" s="60" t="s">
        <v>104</v>
      </c>
      <c r="B7" s="68">
        <v>24691.192447950001</v>
      </c>
      <c r="C7" s="69">
        <v>33040.584776329997</v>
      </c>
      <c r="D7" s="69">
        <v>27223.579507620001</v>
      </c>
      <c r="E7" s="69">
        <v>33868.088535789997</v>
      </c>
      <c r="F7" s="69">
        <v>27467.888952910002</v>
      </c>
      <c r="G7" s="217">
        <v>26660.883682560001</v>
      </c>
      <c r="H7" s="225">
        <v>23206.356147229999</v>
      </c>
      <c r="I7" s="225">
        <v>25631.316840290001</v>
      </c>
      <c r="J7" s="71">
        <f t="shared" si="0"/>
        <v>2424.9606930600021</v>
      </c>
      <c r="K7" s="70">
        <v>174.72308513000098</v>
      </c>
      <c r="L7" s="72">
        <f t="shared" si="1"/>
        <v>10.44955389667868</v>
      </c>
      <c r="M7" s="73">
        <v>0.68635688973346021</v>
      </c>
    </row>
    <row r="8" spans="1:13">
      <c r="A8" s="67" t="s">
        <v>105</v>
      </c>
      <c r="B8" s="68">
        <v>567881.27132608998</v>
      </c>
      <c r="C8" s="69">
        <v>668459.83903468004</v>
      </c>
      <c r="D8" s="69">
        <v>672401.51507922006</v>
      </c>
      <c r="E8" s="69">
        <v>660727.92424540001</v>
      </c>
      <c r="F8" s="69">
        <v>851340.93078897998</v>
      </c>
      <c r="G8" s="217">
        <v>739548.35429761</v>
      </c>
      <c r="H8" s="225">
        <v>693859.71654314001</v>
      </c>
      <c r="I8" s="225">
        <v>683884.5588066089</v>
      </c>
      <c r="J8" s="71">
        <f t="shared" si="0"/>
        <v>-9975.1577365311095</v>
      </c>
      <c r="K8" s="70">
        <v>21297.507317248848</v>
      </c>
      <c r="L8" s="72">
        <f t="shared" si="1"/>
        <v>-1.4376332129826039</v>
      </c>
      <c r="M8" s="73">
        <v>3.2142957320666596</v>
      </c>
    </row>
    <row r="9" spans="1:13">
      <c r="A9" s="81" t="s">
        <v>106</v>
      </c>
      <c r="B9" s="75">
        <v>319828.46589970996</v>
      </c>
      <c r="C9" s="76">
        <v>422351.04912688001</v>
      </c>
      <c r="D9" s="76">
        <v>365890.01433290995</v>
      </c>
      <c r="E9" s="76">
        <v>358708.39954876003</v>
      </c>
      <c r="F9" s="76">
        <v>352300.41180614999</v>
      </c>
      <c r="G9" s="218">
        <v>346086.18558445002</v>
      </c>
      <c r="H9" s="226">
        <v>347828.34267322998</v>
      </c>
      <c r="I9" s="226">
        <v>348122.24311853002</v>
      </c>
      <c r="J9" s="78">
        <f t="shared" si="0"/>
        <v>293.90044530003797</v>
      </c>
      <c r="K9" s="77">
        <v>-29264.86044538999</v>
      </c>
      <c r="L9" s="79">
        <f t="shared" si="1"/>
        <v>8.4495830052631504E-2</v>
      </c>
      <c r="M9" s="80">
        <v>-7.7546000297896427</v>
      </c>
    </row>
    <row r="10" spans="1:13">
      <c r="A10" s="81" t="s">
        <v>107</v>
      </c>
      <c r="B10" s="75">
        <v>248052.80542638001</v>
      </c>
      <c r="C10" s="76">
        <v>246108.78990779998</v>
      </c>
      <c r="D10" s="76">
        <v>306511.50074630999</v>
      </c>
      <c r="E10" s="76">
        <v>302019.52469663997</v>
      </c>
      <c r="F10" s="76">
        <v>499040.51898282999</v>
      </c>
      <c r="G10" s="218">
        <v>393462.16871315998</v>
      </c>
      <c r="H10" s="226">
        <v>346031.37386991002</v>
      </c>
      <c r="I10" s="226">
        <v>335762.31568808004</v>
      </c>
      <c r="J10" s="78">
        <f t="shared" si="0"/>
        <v>-10269.058181829983</v>
      </c>
      <c r="K10" s="77">
        <v>50562.367762640002</v>
      </c>
      <c r="L10" s="79">
        <f t="shared" si="1"/>
        <v>-2.9676667947718016</v>
      </c>
      <c r="M10" s="80">
        <v>17.72874368681812</v>
      </c>
    </row>
    <row r="11" spans="1:13">
      <c r="A11" s="81" t="s">
        <v>108</v>
      </c>
      <c r="B11" s="75">
        <v>31033.755214109849</v>
      </c>
      <c r="C11" s="76">
        <v>30790.540461378707</v>
      </c>
      <c r="D11" s="76">
        <v>19438.146444500686</v>
      </c>
      <c r="E11" s="76">
        <v>18691.852042676306</v>
      </c>
      <c r="F11" s="76">
        <v>17974.94370167438</v>
      </c>
      <c r="G11" s="218">
        <v>16784.049086361276</v>
      </c>
      <c r="H11" s="226">
        <v>16441.019430853539</v>
      </c>
      <c r="I11" s="226">
        <v>15952.047442669638</v>
      </c>
      <c r="J11" s="78">
        <f t="shared" si="0"/>
        <v>-488.97198818390098</v>
      </c>
      <c r="K11" s="77">
        <v>-8268.7610998242599</v>
      </c>
      <c r="L11" s="79">
        <f t="shared" si="1"/>
        <v>-2.9740977452182022</v>
      </c>
      <c r="M11" s="80">
        <v>-34.139079565891592</v>
      </c>
    </row>
    <row r="12" spans="1:13">
      <c r="A12" s="74" t="s">
        <v>109</v>
      </c>
      <c r="B12" s="75">
        <v>202027.01658209</v>
      </c>
      <c r="C12" s="76">
        <v>231278.63314727999</v>
      </c>
      <c r="D12" s="76">
        <v>260137.90744718001</v>
      </c>
      <c r="E12" s="76">
        <v>256027.09346872001</v>
      </c>
      <c r="F12" s="76">
        <v>321582.92642422998</v>
      </c>
      <c r="G12" s="218">
        <v>290907.84519296</v>
      </c>
      <c r="H12" s="226">
        <v>273601.44624358002</v>
      </c>
      <c r="I12" s="226">
        <v>275001.24081019597</v>
      </c>
      <c r="J12" s="78">
        <f t="shared" si="0"/>
        <v>1399.7945666159503</v>
      </c>
      <c r="K12" s="77">
        <v>36342.091639365972</v>
      </c>
      <c r="L12" s="79">
        <f t="shared" si="1"/>
        <v>0.51161811672946556</v>
      </c>
      <c r="M12" s="80">
        <v>15.227613006092056</v>
      </c>
    </row>
    <row r="13" spans="1:13">
      <c r="A13" s="81" t="s">
        <v>110</v>
      </c>
      <c r="B13" s="75">
        <v>136042.13911374999</v>
      </c>
      <c r="C13" s="76">
        <v>168796.72751244</v>
      </c>
      <c r="D13" s="76">
        <v>169875.41397031999</v>
      </c>
      <c r="E13" s="76">
        <v>167228.25901872001</v>
      </c>
      <c r="F13" s="76">
        <v>168519.27896147</v>
      </c>
      <c r="G13" s="218">
        <v>169648.78412806999</v>
      </c>
      <c r="H13" s="226">
        <v>167175.45084385001</v>
      </c>
      <c r="I13" s="226">
        <v>169600.97626088301</v>
      </c>
      <c r="J13" s="78">
        <f t="shared" si="0"/>
        <v>2425.5254170330008</v>
      </c>
      <c r="K13" s="77">
        <v>6786.5439377430012</v>
      </c>
      <c r="L13" s="79">
        <f t="shared" si="1"/>
        <v>1.4508861228067218</v>
      </c>
      <c r="M13" s="80">
        <v>4.1682692626865219</v>
      </c>
    </row>
    <row r="14" spans="1:13">
      <c r="A14" s="81" t="s">
        <v>111</v>
      </c>
      <c r="B14" s="75">
        <v>65984.877468339997</v>
      </c>
      <c r="C14" s="76">
        <v>62481.905634839997</v>
      </c>
      <c r="D14" s="76">
        <v>90262.493476860007</v>
      </c>
      <c r="E14" s="76">
        <v>88798.834449999995</v>
      </c>
      <c r="F14" s="76">
        <v>153063.64746276001</v>
      </c>
      <c r="G14" s="218">
        <v>121259.06106489</v>
      </c>
      <c r="H14" s="226">
        <v>106425.99539973</v>
      </c>
      <c r="I14" s="226">
        <v>105400.264549313</v>
      </c>
      <c r="J14" s="78">
        <f t="shared" si="0"/>
        <v>-1025.7308504170069</v>
      </c>
      <c r="K14" s="77">
        <v>29555.547701623</v>
      </c>
      <c r="L14" s="79">
        <f t="shared" si="1"/>
        <v>-0.96379728144840726</v>
      </c>
      <c r="M14" s="80">
        <v>38.968498967404571</v>
      </c>
    </row>
    <row r="15" spans="1:13">
      <c r="A15" s="81" t="s">
        <v>112</v>
      </c>
      <c r="B15" s="75">
        <v>8255.3331000050039</v>
      </c>
      <c r="C15" s="76">
        <v>7817.078147734268</v>
      </c>
      <c r="D15" s="76">
        <v>5724.2079412255634</v>
      </c>
      <c r="E15" s="76">
        <v>5495.7197776159974</v>
      </c>
      <c r="F15" s="76">
        <v>5513.2005143067499</v>
      </c>
      <c r="G15" s="218">
        <v>5172.5888660032742</v>
      </c>
      <c r="H15" s="226">
        <v>5056.6277813083707</v>
      </c>
      <c r="I15" s="226">
        <v>5007.5602353259019</v>
      </c>
      <c r="J15" s="78">
        <f t="shared" si="0"/>
        <v>-49.067545982468801</v>
      </c>
      <c r="K15" s="77">
        <v>-1433.6063184906288</v>
      </c>
      <c r="L15" s="79">
        <f t="shared" si="1"/>
        <v>-0.97036104108443055</v>
      </c>
      <c r="M15" s="80">
        <v>-22.256936014815295</v>
      </c>
    </row>
    <row r="16" spans="1:13">
      <c r="A16" s="74" t="s">
        <v>113</v>
      </c>
      <c r="B16" s="75">
        <v>365854.25474399998</v>
      </c>
      <c r="C16" s="76">
        <v>437181.20588740002</v>
      </c>
      <c r="D16" s="76">
        <v>412263.60763203999</v>
      </c>
      <c r="E16" s="76">
        <v>404700.83077668003</v>
      </c>
      <c r="F16" s="76">
        <v>529758.00436475</v>
      </c>
      <c r="G16" s="218">
        <v>448640.50910465</v>
      </c>
      <c r="H16" s="226">
        <v>420258.27029955998</v>
      </c>
      <c r="I16" s="226">
        <v>408883.31799641298</v>
      </c>
      <c r="J16" s="78">
        <f t="shared" si="0"/>
        <v>-11374.952303147002</v>
      </c>
      <c r="K16" s="77">
        <v>-15044.584322117036</v>
      </c>
      <c r="L16" s="79">
        <f t="shared" si="1"/>
        <v>-2.7066575739339953</v>
      </c>
      <c r="M16" s="80">
        <v>-3.5488544726204054</v>
      </c>
    </row>
    <row r="17" spans="1:13">
      <c r="A17" s="81" t="s">
        <v>110</v>
      </c>
      <c r="B17" s="75">
        <v>183786.32678596</v>
      </c>
      <c r="C17" s="76">
        <v>253554.32161444001</v>
      </c>
      <c r="D17" s="76">
        <v>196014.60036258999</v>
      </c>
      <c r="E17" s="76">
        <v>191480.14053003999</v>
      </c>
      <c r="F17" s="76">
        <v>183781.13284467999</v>
      </c>
      <c r="G17" s="218">
        <v>176437.40145638</v>
      </c>
      <c r="H17" s="226">
        <v>180652.89182938001</v>
      </c>
      <c r="I17" s="226">
        <v>178521.26685764699</v>
      </c>
      <c r="J17" s="78">
        <f t="shared" si="0"/>
        <v>-2131.6249717330211</v>
      </c>
      <c r="K17" s="77">
        <v>-36051.40438313302</v>
      </c>
      <c r="L17" s="79">
        <f t="shared" si="1"/>
        <v>-1.179956185670278</v>
      </c>
      <c r="M17" s="80">
        <v>-16.801489292491681</v>
      </c>
    </row>
    <row r="18" spans="1:13">
      <c r="A18" s="81" t="s">
        <v>111</v>
      </c>
      <c r="B18" s="75">
        <v>182067.92795804</v>
      </c>
      <c r="C18" s="76">
        <v>183626.88427295999</v>
      </c>
      <c r="D18" s="76">
        <v>216249.00726945</v>
      </c>
      <c r="E18" s="76">
        <v>213220.69024664001</v>
      </c>
      <c r="F18" s="76">
        <v>345976.87152007001</v>
      </c>
      <c r="G18" s="218">
        <v>272203.10764826997</v>
      </c>
      <c r="H18" s="226">
        <v>239605.37847018</v>
      </c>
      <c r="I18" s="226">
        <v>230362.05113876701</v>
      </c>
      <c r="J18" s="78">
        <f t="shared" si="0"/>
        <v>-9243.327331412991</v>
      </c>
      <c r="K18" s="77">
        <v>21006.820061017002</v>
      </c>
      <c r="L18" s="79">
        <f t="shared" si="1"/>
        <v>-3.857729484383583</v>
      </c>
      <c r="M18" s="80">
        <v>10.034055491651657</v>
      </c>
    </row>
    <row r="19" spans="1:13">
      <c r="A19" s="81" t="s">
        <v>112</v>
      </c>
      <c r="B19" s="75">
        <v>22778.422114104844</v>
      </c>
      <c r="C19" s="76">
        <v>22973.462313644439</v>
      </c>
      <c r="D19" s="76">
        <v>13713.938503275125</v>
      </c>
      <c r="E19" s="76">
        <v>13196.132265060311</v>
      </c>
      <c r="F19" s="76">
        <v>12461.743187367631</v>
      </c>
      <c r="G19" s="218">
        <v>11611.460220358002</v>
      </c>
      <c r="H19" s="226">
        <v>11384.391649545169</v>
      </c>
      <c r="I19" s="226">
        <v>10944.487207343735</v>
      </c>
      <c r="J19" s="78">
        <f t="shared" si="0"/>
        <v>-439.90444220143399</v>
      </c>
      <c r="K19" s="77">
        <v>-6835.154781333631</v>
      </c>
      <c r="L19" s="79">
        <f t="shared" si="1"/>
        <v>-3.8641014447092488</v>
      </c>
      <c r="M19" s="80">
        <v>-38.443714365488759</v>
      </c>
    </row>
    <row r="20" spans="1:13">
      <c r="A20" s="60" t="s">
        <v>114</v>
      </c>
      <c r="B20" s="68">
        <v>809339.22215058003</v>
      </c>
      <c r="C20" s="69">
        <v>904874.0467522</v>
      </c>
      <c r="D20" s="69">
        <v>1015741.19913338</v>
      </c>
      <c r="E20" s="69">
        <v>1014688.27605232</v>
      </c>
      <c r="F20" s="69">
        <v>1327506.4340897</v>
      </c>
      <c r="G20" s="217">
        <v>1176033.9251760801</v>
      </c>
      <c r="H20" s="225">
        <v>1098941.2457024502</v>
      </c>
      <c r="I20" s="225">
        <v>1075484.1484545299</v>
      </c>
      <c r="J20" s="71">
        <f t="shared" si="0"/>
        <v>-23457.097247920232</v>
      </c>
      <c r="K20" s="70">
        <v>72619.87405295996</v>
      </c>
      <c r="L20" s="72">
        <f t="shared" si="1"/>
        <v>-2.1345178679617476</v>
      </c>
      <c r="M20" s="73">
        <v>7.2412464883439611</v>
      </c>
    </row>
    <row r="21" spans="1:13">
      <c r="A21" s="81" t="s">
        <v>106</v>
      </c>
      <c r="B21" s="75">
        <v>509776.99422020995</v>
      </c>
      <c r="C21" s="76">
        <v>596868.00023010001</v>
      </c>
      <c r="D21" s="76">
        <v>543060.83955178002</v>
      </c>
      <c r="E21" s="76">
        <v>539584.47644034994</v>
      </c>
      <c r="F21" s="76">
        <v>530792.30650631001</v>
      </c>
      <c r="G21" s="218">
        <v>516055.44531048997</v>
      </c>
      <c r="H21" s="226">
        <v>513845.83004769997</v>
      </c>
      <c r="I21" s="226">
        <v>499204.19695016003</v>
      </c>
      <c r="J21" s="78">
        <f t="shared" si="0"/>
        <v>-14641.633097539947</v>
      </c>
      <c r="K21" s="77">
        <v>-68062.212632790033</v>
      </c>
      <c r="L21" s="79">
        <f t="shared" si="1"/>
        <v>-2.8494214103441919</v>
      </c>
      <c r="M21" s="80">
        <v>-11.998280081986323</v>
      </c>
    </row>
    <row r="22" spans="1:13">
      <c r="A22" s="81" t="s">
        <v>107</v>
      </c>
      <c r="B22" s="75">
        <v>299562.22793036996</v>
      </c>
      <c r="C22" s="76">
        <v>308006.04652209999</v>
      </c>
      <c r="D22" s="76">
        <v>472680.35958159994</v>
      </c>
      <c r="E22" s="76">
        <v>475103.79961196997</v>
      </c>
      <c r="F22" s="76">
        <v>796714.11758338998</v>
      </c>
      <c r="G22" s="218">
        <v>659978.47986559011</v>
      </c>
      <c r="H22" s="226">
        <v>585095.41565474996</v>
      </c>
      <c r="I22" s="226">
        <v>576279.95150436996</v>
      </c>
      <c r="J22" s="78">
        <f t="shared" si="0"/>
        <v>-8815.464150379994</v>
      </c>
      <c r="K22" s="77">
        <v>140682.08668574999</v>
      </c>
      <c r="L22" s="79">
        <f t="shared" si="1"/>
        <v>-1.5066712051597762</v>
      </c>
      <c r="M22" s="80">
        <v>32.296321457941275</v>
      </c>
    </row>
    <row r="23" spans="1:13">
      <c r="A23" s="81" t="s">
        <v>108</v>
      </c>
      <c r="B23" s="75">
        <v>37478.071804124855</v>
      </c>
      <c r="C23" s="76">
        <v>38534.473479557113</v>
      </c>
      <c r="D23" s="76">
        <v>29976.134757145799</v>
      </c>
      <c r="E23" s="76">
        <v>29403.959681680386</v>
      </c>
      <c r="F23" s="76">
        <v>28696.850987331032</v>
      </c>
      <c r="G23" s="218">
        <v>28152.925701178519</v>
      </c>
      <c r="H23" s="226">
        <v>27799.690502340211</v>
      </c>
      <c r="I23" s="226">
        <v>27379.025867802069</v>
      </c>
      <c r="J23" s="78">
        <f t="shared" si="0"/>
        <v>-420.6646345381414</v>
      </c>
      <c r="K23" s="77">
        <v>-9614.4327987793295</v>
      </c>
      <c r="L23" s="79">
        <f t="shared" si="1"/>
        <v>-1.5131989850848555</v>
      </c>
      <c r="M23" s="80">
        <v>-25.989548275097277</v>
      </c>
    </row>
    <row r="24" spans="1:13">
      <c r="A24" s="81" t="s">
        <v>115</v>
      </c>
      <c r="B24" s="75">
        <v>626222.65991729009</v>
      </c>
      <c r="C24" s="76">
        <v>716341.09793141996</v>
      </c>
      <c r="D24" s="76">
        <v>809059.86206188996</v>
      </c>
      <c r="E24" s="76">
        <v>807312.69971195003</v>
      </c>
      <c r="F24" s="76">
        <v>1051611.70134285</v>
      </c>
      <c r="G24" s="218">
        <v>931404.26704335993</v>
      </c>
      <c r="H24" s="226">
        <v>870133.97319455992</v>
      </c>
      <c r="I24" s="226">
        <v>848751.89822931006</v>
      </c>
      <c r="J24" s="78">
        <f t="shared" si="0"/>
        <v>-21382.074965249863</v>
      </c>
      <c r="K24" s="77">
        <v>52744.285163390101</v>
      </c>
      <c r="L24" s="79">
        <f t="shared" si="1"/>
        <v>-2.457331356313901</v>
      </c>
      <c r="M24" s="80">
        <v>6.6261031047478554</v>
      </c>
    </row>
    <row r="25" spans="1:13">
      <c r="A25" s="81" t="s">
        <v>110</v>
      </c>
      <c r="B25" s="75">
        <v>410296.98830818996</v>
      </c>
      <c r="C25" s="76">
        <v>475089.86348245997</v>
      </c>
      <c r="D25" s="76">
        <v>436079.31704222003</v>
      </c>
      <c r="E25" s="76">
        <v>433212.81983281998</v>
      </c>
      <c r="F25" s="76">
        <v>425256.72117739997</v>
      </c>
      <c r="G25" s="218">
        <v>411463.95326980995</v>
      </c>
      <c r="H25" s="226">
        <v>409586.04568573</v>
      </c>
      <c r="I25" s="226">
        <v>395913.15489567001</v>
      </c>
      <c r="J25" s="78">
        <f t="shared" si="0"/>
        <v>-13672.890790059988</v>
      </c>
      <c r="K25" s="77">
        <v>-54277.27633124002</v>
      </c>
      <c r="L25" s="79">
        <f t="shared" si="1"/>
        <v>-3.3382218300842794</v>
      </c>
      <c r="M25" s="80">
        <v>-12.056514880451246</v>
      </c>
    </row>
    <row r="26" spans="1:13">
      <c r="A26" s="81" t="s">
        <v>111</v>
      </c>
      <c r="B26" s="75">
        <v>215925.67160909998</v>
      </c>
      <c r="C26" s="76">
        <v>241251.23444895999</v>
      </c>
      <c r="D26" s="76">
        <v>372980.54501966998</v>
      </c>
      <c r="E26" s="76">
        <v>374099.87987912999</v>
      </c>
      <c r="F26" s="76">
        <v>626355.03016544995</v>
      </c>
      <c r="G26" s="218">
        <v>519940.31377355003</v>
      </c>
      <c r="H26" s="226">
        <v>460547.92750882998</v>
      </c>
      <c r="I26" s="226">
        <v>452838.74333363998</v>
      </c>
      <c r="J26" s="78">
        <f t="shared" si="0"/>
        <v>-7709.1841751899919</v>
      </c>
      <c r="K26" s="77">
        <v>107021.56149463</v>
      </c>
      <c r="L26" s="79">
        <f t="shared" si="1"/>
        <v>-1.6739157240137956</v>
      </c>
      <c r="M26" s="80">
        <v>30.947439027032573</v>
      </c>
    </row>
    <row r="27" spans="1:13">
      <c r="A27" s="81" t="s">
        <v>112</v>
      </c>
      <c r="B27" s="75">
        <v>27014.346504328787</v>
      </c>
      <c r="C27" s="76">
        <v>30182.814268605031</v>
      </c>
      <c r="D27" s="76">
        <v>23653.436942461311</v>
      </c>
      <c r="E27" s="76">
        <v>23152.872685656112</v>
      </c>
      <c r="F27" s="76">
        <v>22560.685908696498</v>
      </c>
      <c r="G27" s="218">
        <v>22179.270187257189</v>
      </c>
      <c r="H27" s="226">
        <v>21882.054625077541</v>
      </c>
      <c r="I27" s="226">
        <v>21514.341485087556</v>
      </c>
      <c r="J27" s="78">
        <f t="shared" si="0"/>
        <v>-367.71313998998448</v>
      </c>
      <c r="K27" s="77">
        <v>-7854.4287862772653</v>
      </c>
      <c r="L27" s="79">
        <f t="shared" si="1"/>
        <v>-1.680432419579887</v>
      </c>
      <c r="M27" s="80">
        <v>-26.744152763983791</v>
      </c>
    </row>
    <row r="28" spans="1:13">
      <c r="A28" s="81" t="s">
        <v>116</v>
      </c>
      <c r="B28" s="75">
        <v>183116.56223328999</v>
      </c>
      <c r="C28" s="76">
        <v>188532.94882078</v>
      </c>
      <c r="D28" s="76">
        <v>206681.33707149001</v>
      </c>
      <c r="E28" s="76">
        <v>207375.57634037</v>
      </c>
      <c r="F28" s="76">
        <v>275894.67274685</v>
      </c>
      <c r="G28" s="218">
        <v>244629.65813271998</v>
      </c>
      <c r="H28" s="226">
        <v>228807.27250788998</v>
      </c>
      <c r="I28" s="226">
        <v>226732.25022522002</v>
      </c>
      <c r="J28" s="78">
        <f t="shared" si="0"/>
        <v>-2075.022282669961</v>
      </c>
      <c r="K28" s="77">
        <v>19875.588889570005</v>
      </c>
      <c r="L28" s="79">
        <f t="shared" si="1"/>
        <v>-0.90688650755119227</v>
      </c>
      <c r="M28" s="80">
        <v>9.6083871610590563</v>
      </c>
    </row>
    <row r="29" spans="1:13">
      <c r="A29" s="81" t="s">
        <v>117</v>
      </c>
      <c r="B29" s="75">
        <v>99480.005912020002</v>
      </c>
      <c r="C29" s="76">
        <v>121778.13674764</v>
      </c>
      <c r="D29" s="76">
        <v>106981.52250956</v>
      </c>
      <c r="E29" s="76">
        <v>106371.65660752999</v>
      </c>
      <c r="F29" s="76">
        <v>105535.58532890999</v>
      </c>
      <c r="G29" s="218">
        <v>104591.49204067999</v>
      </c>
      <c r="H29" s="226">
        <v>104259.78436197</v>
      </c>
      <c r="I29" s="226">
        <v>103291.04205449</v>
      </c>
      <c r="J29" s="78">
        <f t="shared" si="0"/>
        <v>-968.74230748000264</v>
      </c>
      <c r="K29" s="77">
        <v>-13784.936301550013</v>
      </c>
      <c r="L29" s="79">
        <f t="shared" si="1"/>
        <v>-0.92916200950186578</v>
      </c>
      <c r="M29" s="80">
        <v>-11.774350720887099</v>
      </c>
    </row>
    <row r="30" spans="1:13">
      <c r="A30" s="81" t="s">
        <v>111</v>
      </c>
      <c r="B30" s="75">
        <v>83636.556321269993</v>
      </c>
      <c r="C30" s="76">
        <v>66754.812073139998</v>
      </c>
      <c r="D30" s="76">
        <v>99699.81456192999</v>
      </c>
      <c r="E30" s="76">
        <v>101003.91973284</v>
      </c>
      <c r="F30" s="76">
        <v>170359.08741794</v>
      </c>
      <c r="G30" s="218">
        <v>140038.16609204002</v>
      </c>
      <c r="H30" s="226">
        <v>124547.48814592</v>
      </c>
      <c r="I30" s="226">
        <v>123441.20817072999</v>
      </c>
      <c r="J30" s="78">
        <f t="shared" si="0"/>
        <v>-1106.279975190002</v>
      </c>
      <c r="K30" s="77">
        <v>33660.525191119988</v>
      </c>
      <c r="L30" s="79">
        <f t="shared" si="1"/>
        <v>-0.88823949134476265</v>
      </c>
      <c r="M30" s="80">
        <v>37.491946011108638</v>
      </c>
    </row>
    <row r="31" spans="1:13">
      <c r="A31" s="81" t="s">
        <v>112</v>
      </c>
      <c r="B31" s="75">
        <v>10463.725299796071</v>
      </c>
      <c r="C31" s="76">
        <v>8351.6592109520825</v>
      </c>
      <c r="D31" s="76">
        <v>6322.6978146844895</v>
      </c>
      <c r="E31" s="76">
        <v>6251.0869960242771</v>
      </c>
      <c r="F31" s="76">
        <v>6136.1650786345335</v>
      </c>
      <c r="G31" s="218">
        <v>5973.6555139213297</v>
      </c>
      <c r="H31" s="226">
        <v>5917.6358772626691</v>
      </c>
      <c r="I31" s="226">
        <v>5864.6843827145149</v>
      </c>
      <c r="J31" s="78">
        <f t="shared" si="0"/>
        <v>-52.951494548154187</v>
      </c>
      <c r="K31" s="77">
        <v>-1760.0040125020614</v>
      </c>
      <c r="L31" s="79">
        <f t="shared" si="1"/>
        <v>-0.89480825867657643</v>
      </c>
      <c r="M31" s="80">
        <v>-23.082963149106746</v>
      </c>
    </row>
    <row r="32" spans="1:13">
      <c r="A32" s="60" t="s">
        <v>293</v>
      </c>
      <c r="B32" s="68">
        <v>334</v>
      </c>
      <c r="C32" s="69">
        <v>3126</v>
      </c>
      <c r="D32" s="69">
        <v>19594</v>
      </c>
      <c r="E32" s="69">
        <v>19132</v>
      </c>
      <c r="F32" s="69">
        <v>18115</v>
      </c>
      <c r="G32" s="217">
        <v>14124</v>
      </c>
      <c r="H32" s="225">
        <v>23239</v>
      </c>
      <c r="I32" s="225">
        <v>26063</v>
      </c>
      <c r="J32" s="71">
        <f t="shared" si="0"/>
        <v>2824</v>
      </c>
      <c r="K32" s="70">
        <v>15415</v>
      </c>
      <c r="L32" s="72">
        <f t="shared" si="1"/>
        <v>12.151985885795426</v>
      </c>
      <c r="M32" s="73">
        <v>144.76897069872274</v>
      </c>
    </row>
    <row r="33" spans="1:13">
      <c r="A33" s="60" t="s">
        <v>294</v>
      </c>
      <c r="B33" s="68">
        <v>75097.629652379997</v>
      </c>
      <c r="C33" s="69">
        <v>76121.975521369997</v>
      </c>
      <c r="D33" s="69">
        <v>119144.28607364</v>
      </c>
      <c r="E33" s="69">
        <v>120401.55392388</v>
      </c>
      <c r="F33" s="69">
        <v>129266.95615627</v>
      </c>
      <c r="G33" s="217">
        <v>130260.45308631001</v>
      </c>
      <c r="H33" s="225">
        <v>136619.22240919</v>
      </c>
      <c r="I33" s="225">
        <v>131916.28375164999</v>
      </c>
      <c r="J33" s="71">
        <f t="shared" si="0"/>
        <v>-4702.9386575400131</v>
      </c>
      <c r="K33" s="70">
        <v>20290.751339609997</v>
      </c>
      <c r="L33" s="72">
        <f t="shared" si="1"/>
        <v>-3.4423696567780127</v>
      </c>
      <c r="M33" s="73">
        <v>18.177518083149067</v>
      </c>
    </row>
    <row r="34" spans="1:13">
      <c r="A34" s="60" t="s">
        <v>118</v>
      </c>
      <c r="B34" s="68"/>
      <c r="C34" s="69"/>
      <c r="D34" s="69"/>
      <c r="E34" s="69"/>
      <c r="F34" s="69"/>
      <c r="G34" s="217"/>
      <c r="H34" s="225"/>
      <c r="I34" s="225"/>
      <c r="J34" s="71"/>
      <c r="K34" s="70"/>
      <c r="L34" s="72"/>
      <c r="M34" s="73"/>
    </row>
    <row r="35" spans="1:13">
      <c r="A35" s="81" t="s">
        <v>119</v>
      </c>
      <c r="B35" s="82">
        <v>43.680399046642023</v>
      </c>
      <c r="C35" s="83">
        <v>36.817288868573556</v>
      </c>
      <c r="D35" s="83">
        <v>45.584594007078913</v>
      </c>
      <c r="E35" s="83">
        <v>45.710119644416196</v>
      </c>
      <c r="F35" s="83">
        <v>58.618175273253257</v>
      </c>
      <c r="G35" s="219">
        <v>53.203034855895638</v>
      </c>
      <c r="H35" s="227">
        <v>49.870509213860068</v>
      </c>
      <c r="I35" s="227">
        <v>49.096344019521574</v>
      </c>
      <c r="J35" s="84">
        <f t="shared" si="0"/>
        <v>-0.77416519433849373</v>
      </c>
      <c r="K35" s="85">
        <v>6.0529511122244983</v>
      </c>
      <c r="L35" s="79">
        <f t="shared" si="1"/>
        <v>-1.5523506909035945</v>
      </c>
      <c r="M35" s="86">
        <v>14.062439560145251</v>
      </c>
    </row>
    <row r="36" spans="1:13">
      <c r="A36" s="81" t="s">
        <v>120</v>
      </c>
      <c r="B36" s="82">
        <v>37.013185538490497</v>
      </c>
      <c r="C36" s="83">
        <v>34.038554606312793</v>
      </c>
      <c r="D36" s="83">
        <v>46.535511209438596</v>
      </c>
      <c r="E36" s="83">
        <v>46.822636155842638</v>
      </c>
      <c r="F36" s="83">
        <v>60.015838501733079</v>
      </c>
      <c r="G36" s="219">
        <v>56.119000118706246</v>
      </c>
      <c r="H36" s="227">
        <v>53.241737712806767</v>
      </c>
      <c r="I36" s="227">
        <v>53.583305001053148</v>
      </c>
      <c r="J36" s="84">
        <f t="shared" si="0"/>
        <v>0.34156728824638094</v>
      </c>
      <c r="K36" s="85">
        <v>10.147929353780214</v>
      </c>
      <c r="L36" s="79">
        <f t="shared" si="1"/>
        <v>0.64154045851930164</v>
      </c>
      <c r="M36" s="86">
        <v>23.363282123283184</v>
      </c>
    </row>
    <row r="37" spans="1:13">
      <c r="A37" s="60" t="s">
        <v>236</v>
      </c>
      <c r="B37" s="68">
        <v>24546.19</v>
      </c>
      <c r="C37" s="69">
        <v>20415.71</v>
      </c>
      <c r="D37" s="69">
        <v>7533.33</v>
      </c>
      <c r="E37" s="69">
        <v>6419.66</v>
      </c>
      <c r="F37" s="69">
        <v>5625.31</v>
      </c>
      <c r="G37" s="217">
        <v>9969.9141772020394</v>
      </c>
      <c r="H37" s="225">
        <v>9630.98</v>
      </c>
      <c r="I37" s="225">
        <v>9917.98</v>
      </c>
      <c r="J37" s="87">
        <f t="shared" si="0"/>
        <v>287</v>
      </c>
      <c r="K37" s="88">
        <v>-7980.57</v>
      </c>
      <c r="L37" s="72">
        <f t="shared" si="1"/>
        <v>2.9799667323574539</v>
      </c>
      <c r="M37" s="73">
        <v>-44.587801805174166</v>
      </c>
    </row>
    <row r="38" spans="1:13">
      <c r="A38" s="60" t="s">
        <v>295</v>
      </c>
      <c r="B38" s="68"/>
      <c r="C38" s="69"/>
      <c r="D38" s="69"/>
      <c r="E38" s="69"/>
      <c r="F38" s="69"/>
      <c r="G38" s="217"/>
      <c r="H38" s="225"/>
      <c r="I38" s="225"/>
      <c r="J38" s="87"/>
      <c r="K38" s="88"/>
      <c r="L38" s="72"/>
      <c r="M38" s="73"/>
    </row>
    <row r="39" spans="1:13">
      <c r="A39" s="81" t="s">
        <v>122</v>
      </c>
      <c r="B39" s="75">
        <v>4365.6197120887009</v>
      </c>
      <c r="C39" s="76">
        <v>1114.8723985925185</v>
      </c>
      <c r="D39" s="76">
        <v>980.84494652000012</v>
      </c>
      <c r="E39" s="76">
        <v>0</v>
      </c>
      <c r="F39" s="76">
        <v>144.71043867</v>
      </c>
      <c r="G39" s="218">
        <v>581.36289913000007</v>
      </c>
      <c r="H39" s="226">
        <v>158.17691273</v>
      </c>
      <c r="I39" s="226">
        <v>168.64818160999999</v>
      </c>
      <c r="J39" s="89">
        <f t="shared" si="0"/>
        <v>10.471268879999997</v>
      </c>
      <c r="K39" s="90">
        <v>-42.990888390000009</v>
      </c>
      <c r="L39" s="79">
        <f t="shared" si="1"/>
        <v>6.619972977898442</v>
      </c>
      <c r="M39" s="80">
        <v>-20.313304339316943</v>
      </c>
    </row>
    <row r="40" spans="1:13">
      <c r="A40" s="81" t="s">
        <v>121</v>
      </c>
      <c r="B40" s="75">
        <v>11864.450613556</v>
      </c>
      <c r="C40" s="76">
        <v>4260.5576229929902</v>
      </c>
      <c r="D40" s="76">
        <v>13246.1632533882</v>
      </c>
      <c r="E40" s="76">
        <v>518.19147611999995</v>
      </c>
      <c r="F40" s="76">
        <v>651.30761923723401</v>
      </c>
      <c r="G40" s="218">
        <v>372.49654547</v>
      </c>
      <c r="H40" s="226">
        <v>239.64839395999999</v>
      </c>
      <c r="I40" s="226">
        <v>100</v>
      </c>
      <c r="J40" s="89">
        <f t="shared" si="0"/>
        <v>-139.64839395999999</v>
      </c>
      <c r="K40" s="90">
        <v>-686.36681999999996</v>
      </c>
      <c r="L40" s="79">
        <f t="shared" si="1"/>
        <v>-58.272201057733305</v>
      </c>
      <c r="M40" s="80">
        <v>-87.283288478524568</v>
      </c>
    </row>
    <row r="41" spans="1:13">
      <c r="A41" s="215" t="s">
        <v>296</v>
      </c>
      <c r="B41" s="75">
        <v>1271.347</v>
      </c>
      <c r="C41" s="76">
        <v>0</v>
      </c>
      <c r="D41" s="76">
        <v>8905.6228390514007</v>
      </c>
      <c r="E41" s="76">
        <v>464.22147611999998</v>
      </c>
      <c r="F41" s="76">
        <v>560.41761923723402</v>
      </c>
      <c r="G41" s="218">
        <v>281.26900000000001</v>
      </c>
      <c r="H41" s="226">
        <v>140</v>
      </c>
      <c r="I41" s="226">
        <v>100</v>
      </c>
      <c r="J41" s="89">
        <f t="shared" si="0"/>
        <v>-40</v>
      </c>
      <c r="K41" s="90">
        <v>-686.36681999999996</v>
      </c>
      <c r="L41" s="79">
        <f t="shared" si="1"/>
        <v>-28.571428571428569</v>
      </c>
      <c r="M41" s="80">
        <v>-87.283288478524568</v>
      </c>
    </row>
    <row r="42" spans="1:13">
      <c r="A42" s="60" t="s">
        <v>237</v>
      </c>
      <c r="B42" s="68"/>
      <c r="C42" s="69"/>
      <c r="D42" s="69"/>
      <c r="E42" s="69"/>
      <c r="F42" s="69"/>
      <c r="G42" s="217"/>
      <c r="H42" s="225"/>
      <c r="I42" s="225"/>
      <c r="J42" s="87"/>
      <c r="K42" s="88"/>
      <c r="L42" s="72"/>
      <c r="M42" s="73"/>
    </row>
    <row r="43" spans="1:13">
      <c r="A43" s="81" t="s">
        <v>121</v>
      </c>
      <c r="B43" s="75">
        <v>25245.173464949628</v>
      </c>
      <c r="C43" s="76">
        <v>19209.437357292383</v>
      </c>
      <c r="D43" s="76">
        <v>8023.2086365542145</v>
      </c>
      <c r="E43" s="76">
        <v>109.04206496747599</v>
      </c>
      <c r="F43" s="76">
        <v>67.905564181356951</v>
      </c>
      <c r="G43" s="218">
        <v>39.893146578831086</v>
      </c>
      <c r="H43" s="226">
        <v>32.560720363958566</v>
      </c>
      <c r="I43" s="226">
        <v>30.046594805229777</v>
      </c>
      <c r="J43" s="89">
        <f t="shared" si="0"/>
        <v>-2.5141255587287894</v>
      </c>
      <c r="K43" s="90">
        <v>-288.539553043843</v>
      </c>
      <c r="L43" s="79">
        <f t="shared" si="1"/>
        <v>-7.7213450151786986</v>
      </c>
      <c r="M43" s="80">
        <v>-90.568769229896319</v>
      </c>
    </row>
    <row r="44" spans="1:13">
      <c r="A44" s="81" t="s">
        <v>122</v>
      </c>
      <c r="B44" s="75">
        <v>15057.576169303633</v>
      </c>
      <c r="C44" s="76">
        <v>16329.603127680259</v>
      </c>
      <c r="D44" s="76">
        <v>5612.9848110371349</v>
      </c>
      <c r="E44" s="76">
        <v>89.599948450273658</v>
      </c>
      <c r="F44" s="76">
        <v>194.2764973996542</v>
      </c>
      <c r="G44" s="218">
        <v>169.09652967145018</v>
      </c>
      <c r="H44" s="226">
        <v>237.96270128889014</v>
      </c>
      <c r="I44" s="226">
        <v>207.28033282521514</v>
      </c>
      <c r="J44" s="89">
        <f t="shared" si="0"/>
        <v>-30.682368463675004</v>
      </c>
      <c r="K44" s="90">
        <v>-219.15533425357799</v>
      </c>
      <c r="L44" s="79">
        <f t="shared" si="1"/>
        <v>-12.893772132140228</v>
      </c>
      <c r="M44" s="80">
        <v>-51.392355558542988</v>
      </c>
    </row>
    <row r="45" spans="1:13">
      <c r="A45" s="60" t="s">
        <v>123</v>
      </c>
      <c r="B45" s="91">
        <v>7.5</v>
      </c>
      <c r="C45" s="92">
        <v>6.5</v>
      </c>
      <c r="D45" s="92">
        <v>14</v>
      </c>
      <c r="E45" s="92">
        <v>14</v>
      </c>
      <c r="F45" s="92">
        <v>19.5</v>
      </c>
      <c r="G45" s="220">
        <v>30</v>
      </c>
      <c r="H45" s="228">
        <v>30</v>
      </c>
      <c r="I45" s="228">
        <v>30</v>
      </c>
      <c r="J45" s="372">
        <f t="shared" si="0"/>
        <v>0</v>
      </c>
      <c r="K45" s="93">
        <v>20.5</v>
      </c>
      <c r="L45" s="94"/>
      <c r="M45" s="95"/>
    </row>
    <row r="46" spans="1:13">
      <c r="A46" s="60" t="s">
        <v>124</v>
      </c>
      <c r="B46" s="96">
        <v>3.8109950539193194</v>
      </c>
      <c r="C46" s="97">
        <v>4.4494682257564113</v>
      </c>
      <c r="D46" s="97">
        <v>23.136396682113862</v>
      </c>
      <c r="E46" s="97">
        <v>16.231104889036946</v>
      </c>
      <c r="F46" s="97">
        <v>21.118758749513471</v>
      </c>
      <c r="G46" s="221">
        <v>24.870093308589748</v>
      </c>
      <c r="H46" s="229">
        <v>25.626353625614069</v>
      </c>
      <c r="I46" s="229">
        <v>21.154398782737733</v>
      </c>
      <c r="J46" s="98">
        <f t="shared" si="0"/>
        <v>-4.471954842876336</v>
      </c>
      <c r="K46" s="99">
        <v>13.576619218549355</v>
      </c>
      <c r="L46" s="94"/>
      <c r="M46" s="95"/>
    </row>
    <row r="47" spans="1:13">
      <c r="A47" s="81" t="s">
        <v>117</v>
      </c>
      <c r="B47" s="100">
        <v>8.0981322923035908</v>
      </c>
      <c r="C47" s="101">
        <v>11.052532360477301</v>
      </c>
      <c r="D47" s="101">
        <v>24.619936877576102</v>
      </c>
      <c r="E47" s="101">
        <v>17.221606173537001</v>
      </c>
      <c r="F47" s="101">
        <v>22.391140250934601</v>
      </c>
      <c r="G47" s="222">
        <v>26.007689548457101</v>
      </c>
      <c r="H47" s="230">
        <v>26.878178953786701</v>
      </c>
      <c r="I47" s="230">
        <v>24.843925666350302</v>
      </c>
      <c r="J47" s="84">
        <f t="shared" si="0"/>
        <v>-2.0342532874363997</v>
      </c>
      <c r="K47" s="102">
        <v>16.149862974012301</v>
      </c>
      <c r="L47" s="103"/>
      <c r="M47" s="104"/>
    </row>
    <row r="48" spans="1:13">
      <c r="A48" s="81" t="s">
        <v>111</v>
      </c>
      <c r="B48" s="100">
        <v>0.857250530819479</v>
      </c>
      <c r="C48" s="101">
        <v>0.73325614520778803</v>
      </c>
      <c r="D48" s="101">
        <v>7.2780659637307696</v>
      </c>
      <c r="E48" s="101">
        <v>5.1023935224225596</v>
      </c>
      <c r="F48" s="101">
        <v>5.1904821463943103</v>
      </c>
      <c r="G48" s="222">
        <v>4.9816638161395597</v>
      </c>
      <c r="H48" s="230">
        <v>5.3982269822871398</v>
      </c>
      <c r="I48" s="230">
        <v>6.4468327806377896</v>
      </c>
      <c r="J48" s="84">
        <f t="shared" si="0"/>
        <v>1.0486057983506498</v>
      </c>
      <c r="K48" s="102">
        <v>2.5875975155557498</v>
      </c>
      <c r="L48" s="103"/>
      <c r="M48" s="104"/>
    </row>
    <row r="49" spans="1:13">
      <c r="A49" s="60" t="s">
        <v>125</v>
      </c>
      <c r="B49" s="96">
        <v>17.554900916623499</v>
      </c>
      <c r="C49" s="97">
        <v>17.4645970155625</v>
      </c>
      <c r="D49" s="97">
        <v>16.63</v>
      </c>
      <c r="E49" s="97">
        <v>16.98</v>
      </c>
      <c r="F49" s="97">
        <v>18.6443106782448</v>
      </c>
      <c r="G49" s="221">
        <v>24.1556817578881</v>
      </c>
      <c r="H49" s="229">
        <v>23.896200233643</v>
      </c>
      <c r="I49" s="229">
        <v>23.559627963839901</v>
      </c>
      <c r="J49" s="98">
        <f t="shared" si="0"/>
        <v>-0.33657226980309929</v>
      </c>
      <c r="K49" s="99">
        <v>5.9036033098549012</v>
      </c>
      <c r="L49" s="94"/>
      <c r="M49" s="95"/>
    </row>
    <row r="50" spans="1:13">
      <c r="A50" s="81" t="s">
        <v>126</v>
      </c>
      <c r="B50" s="100">
        <v>27.316802479351399</v>
      </c>
      <c r="C50" s="101">
        <v>26.1075205754045</v>
      </c>
      <c r="D50" s="101">
        <v>29.829562236378202</v>
      </c>
      <c r="E50" s="101">
        <v>29.274041387302901</v>
      </c>
      <c r="F50" s="101">
        <v>28.6817794744065</v>
      </c>
      <c r="G50" s="222">
        <v>28.1581096970997</v>
      </c>
      <c r="H50" s="230">
        <v>29.506103455915401</v>
      </c>
      <c r="I50" s="230">
        <v>30.2822878897557</v>
      </c>
      <c r="J50" s="84">
        <f t="shared" si="0"/>
        <v>0.77618443384029945</v>
      </c>
      <c r="K50" s="102">
        <v>6.2166708118508005</v>
      </c>
      <c r="L50" s="103"/>
      <c r="M50" s="104"/>
    </row>
    <row r="51" spans="1:13">
      <c r="A51" s="81" t="s">
        <v>127</v>
      </c>
      <c r="B51" s="100">
        <v>16.669368962772001</v>
      </c>
      <c r="C51" s="101">
        <v>16.602157952438301</v>
      </c>
      <c r="D51" s="101">
        <v>15.866187903459</v>
      </c>
      <c r="E51" s="101">
        <v>16.439563301740201</v>
      </c>
      <c r="F51" s="101">
        <v>18.118130609536799</v>
      </c>
      <c r="G51" s="222">
        <v>23.976052789305299</v>
      </c>
      <c r="H51" s="230">
        <v>23.685940016494001</v>
      </c>
      <c r="I51" s="230">
        <v>23.2719661350717</v>
      </c>
      <c r="J51" s="84">
        <f t="shared" si="0"/>
        <v>-0.41397388142230085</v>
      </c>
      <c r="K51" s="102">
        <v>6.2194818100612004</v>
      </c>
      <c r="L51" s="103"/>
      <c r="M51" s="104"/>
    </row>
    <row r="52" spans="1:13">
      <c r="A52" s="105" t="s">
        <v>128</v>
      </c>
      <c r="B52" s="96">
        <v>9.3026160159263807</v>
      </c>
      <c r="C52" s="97">
        <v>8.7386447103932205</v>
      </c>
      <c r="D52" s="97">
        <v>8.3874211910768999</v>
      </c>
      <c r="E52" s="97">
        <v>8.4464544708937996</v>
      </c>
      <c r="F52" s="97">
        <v>7.8721131975050804</v>
      </c>
      <c r="G52" s="221">
        <v>7.6294744749744403</v>
      </c>
      <c r="H52" s="229">
        <v>8.3169123806328606</v>
      </c>
      <c r="I52" s="229">
        <v>8.6335174438138491</v>
      </c>
      <c r="J52" s="98">
        <f t="shared" si="0"/>
        <v>0.31660506318098847</v>
      </c>
      <c r="K52" s="99">
        <v>0.10259095007104868</v>
      </c>
      <c r="L52" s="94"/>
      <c r="M52" s="95"/>
    </row>
    <row r="53" spans="1:13">
      <c r="A53" s="81" t="s">
        <v>126</v>
      </c>
      <c r="B53" s="100">
        <v>12.646766605834999</v>
      </c>
      <c r="C53" s="101">
        <v>15.451488703299599</v>
      </c>
      <c r="D53" s="101">
        <v>11.720722492434801</v>
      </c>
      <c r="E53" s="101">
        <v>13.998496781766899</v>
      </c>
      <c r="F53" s="101">
        <v>13.7144400006787</v>
      </c>
      <c r="G53" s="222">
        <v>29.8361990814915</v>
      </c>
      <c r="H53" s="230">
        <v>16.7503550140177</v>
      </c>
      <c r="I53" s="230">
        <v>14.9058017322706</v>
      </c>
      <c r="J53" s="84">
        <f t="shared" si="0"/>
        <v>-1.8445532817470998</v>
      </c>
      <c r="K53" s="102">
        <v>2.6392715842521994</v>
      </c>
      <c r="L53" s="103"/>
      <c r="M53" s="104"/>
    </row>
    <row r="54" spans="1:13">
      <c r="A54" s="81" t="s">
        <v>127</v>
      </c>
      <c r="B54" s="100">
        <v>9.3025597327038607</v>
      </c>
      <c r="C54" s="101">
        <v>8.7384432284310805</v>
      </c>
      <c r="D54" s="101">
        <v>8.38736994082557</v>
      </c>
      <c r="E54" s="101">
        <v>8.4463915748092795</v>
      </c>
      <c r="F54" s="101">
        <v>7.8718566947830304</v>
      </c>
      <c r="G54" s="222">
        <v>7.6294274436244898</v>
      </c>
      <c r="H54" s="230">
        <v>8.3168563859306399</v>
      </c>
      <c r="I54" s="230">
        <v>8.6334707107127198</v>
      </c>
      <c r="J54" s="84">
        <f t="shared" si="0"/>
        <v>0.31661432478207985</v>
      </c>
      <c r="K54" s="102">
        <v>0.1025514655261599</v>
      </c>
      <c r="L54" s="103"/>
      <c r="M54" s="104"/>
    </row>
    <row r="55" spans="1:13">
      <c r="A55" s="60" t="s">
        <v>129</v>
      </c>
      <c r="B55" s="96">
        <v>14.8787975862571</v>
      </c>
      <c r="C55" s="97">
        <v>13.780982605530401</v>
      </c>
      <c r="D55" s="97">
        <v>10.859674318578101</v>
      </c>
      <c r="E55" s="97">
        <v>8.3220683406906293</v>
      </c>
      <c r="F55" s="97">
        <v>9.3394940942905507</v>
      </c>
      <c r="G55" s="221">
        <v>13.646018427074001</v>
      </c>
      <c r="H55" s="229">
        <v>17.166824500347101</v>
      </c>
      <c r="I55" s="229">
        <v>17.140097103681001</v>
      </c>
      <c r="J55" s="98">
        <f t="shared" si="0"/>
        <v>-2.6727396666100134E-2</v>
      </c>
      <c r="K55" s="99">
        <v>3.1833639870023003</v>
      </c>
      <c r="L55" s="94"/>
      <c r="M55" s="95"/>
    </row>
    <row r="56" spans="1:13">
      <c r="A56" s="81" t="s">
        <v>126</v>
      </c>
      <c r="B56" s="100">
        <v>21.243960430363799</v>
      </c>
      <c r="C56" s="101">
        <v>18.674216403461799</v>
      </c>
      <c r="D56" s="101">
        <v>20.033726801953001</v>
      </c>
      <c r="E56" s="101">
        <v>20.126495062763802</v>
      </c>
      <c r="F56" s="101">
        <v>19.817023929192899</v>
      </c>
      <c r="G56" s="222">
        <v>21.400106552670501</v>
      </c>
      <c r="H56" s="230">
        <v>23.443953365982001</v>
      </c>
      <c r="I56" s="230">
        <v>23.257052693812199</v>
      </c>
      <c r="J56" s="84">
        <f t="shared" si="0"/>
        <v>-0.18690067216980211</v>
      </c>
      <c r="K56" s="102">
        <v>3.4430136131932976</v>
      </c>
      <c r="L56" s="103"/>
      <c r="M56" s="104"/>
    </row>
    <row r="57" spans="1:13">
      <c r="A57" s="81" t="s">
        <v>127</v>
      </c>
      <c r="B57" s="100">
        <v>12.034645394141499</v>
      </c>
      <c r="C57" s="101">
        <v>11.224710693004999</v>
      </c>
      <c r="D57" s="101">
        <v>7.6515518537076899</v>
      </c>
      <c r="E57" s="101">
        <v>5.0042586164838498</v>
      </c>
      <c r="F57" s="101">
        <v>6.5763687675754499</v>
      </c>
      <c r="G57" s="222">
        <v>11.8668530128204</v>
      </c>
      <c r="H57" s="230">
        <v>15.5344698998952</v>
      </c>
      <c r="I57" s="230">
        <v>15.599299765488899</v>
      </c>
      <c r="J57" s="84">
        <f t="shared" si="0"/>
        <v>6.4829865593699409E-2</v>
      </c>
      <c r="K57" s="102">
        <v>5.5956716543992986</v>
      </c>
      <c r="L57" s="103"/>
      <c r="M57" s="104"/>
    </row>
    <row r="58" spans="1:13">
      <c r="A58" s="60" t="s">
        <v>130</v>
      </c>
      <c r="B58" s="96">
        <v>7.0311344860375504</v>
      </c>
      <c r="C58" s="97">
        <v>7.1134770836126302</v>
      </c>
      <c r="D58" s="97">
        <v>7.7216616839805701</v>
      </c>
      <c r="E58" s="97">
        <v>7.75981125660382</v>
      </c>
      <c r="F58" s="97">
        <v>7.1382258402832903</v>
      </c>
      <c r="G58" s="221">
        <v>6.89334784146532</v>
      </c>
      <c r="H58" s="229">
        <v>7.8635896789901603</v>
      </c>
      <c r="I58" s="229">
        <v>8.6476866626654605</v>
      </c>
      <c r="J58" s="98">
        <f t="shared" si="0"/>
        <v>0.78409698367530023</v>
      </c>
      <c r="K58" s="99">
        <v>1.3166829453731408</v>
      </c>
      <c r="L58" s="94"/>
      <c r="M58" s="95"/>
    </row>
    <row r="59" spans="1:13">
      <c r="A59" s="81" t="s">
        <v>126</v>
      </c>
      <c r="B59" s="100">
        <v>8.1210668160290709</v>
      </c>
      <c r="C59" s="101">
        <v>7.7796328248496396</v>
      </c>
      <c r="D59" s="101">
        <v>8.8160902173257103</v>
      </c>
      <c r="E59" s="101">
        <v>8.8523480991008707</v>
      </c>
      <c r="F59" s="101">
        <v>8.4445995315675209</v>
      </c>
      <c r="G59" s="222">
        <v>8.9303850695439397</v>
      </c>
      <c r="H59" s="230">
        <v>9.8747023952461905</v>
      </c>
      <c r="I59" s="230">
        <v>9.99220961968852</v>
      </c>
      <c r="J59" s="84">
        <f t="shared" si="0"/>
        <v>0.11750722444232942</v>
      </c>
      <c r="K59" s="102">
        <v>1.1586750781682191</v>
      </c>
      <c r="L59" s="103"/>
      <c r="M59" s="104"/>
    </row>
    <row r="60" spans="1:13">
      <c r="A60" s="106" t="s">
        <v>127</v>
      </c>
      <c r="B60" s="107">
        <v>4.4010349357495402</v>
      </c>
      <c r="C60" s="108">
        <v>5.0232384295625296</v>
      </c>
      <c r="D60" s="108">
        <v>5.0848415752742699</v>
      </c>
      <c r="E60" s="108">
        <v>5.3401809541986296</v>
      </c>
      <c r="F60" s="108">
        <v>5.2545585203745198</v>
      </c>
      <c r="G60" s="223">
        <v>4.5981199433456297</v>
      </c>
      <c r="H60" s="231">
        <v>4.0822272613916599</v>
      </c>
      <c r="I60" s="231">
        <v>5.2281565256203804</v>
      </c>
      <c r="J60" s="109">
        <f t="shared" si="0"/>
        <v>1.1459292642287204</v>
      </c>
      <c r="K60" s="110">
        <v>0.27028144778641039</v>
      </c>
      <c r="L60" s="111"/>
      <c r="M60" s="112"/>
    </row>
    <row r="61" spans="1:13">
      <c r="A61" s="113" t="s">
        <v>131</v>
      </c>
      <c r="B61" s="113"/>
      <c r="C61" s="113"/>
      <c r="D61" s="114"/>
      <c r="E61" s="114"/>
      <c r="F61" s="114"/>
      <c r="G61" s="114"/>
      <c r="H61" s="114"/>
      <c r="I61" s="114"/>
      <c r="J61" s="114"/>
      <c r="K61" s="114"/>
      <c r="L61" s="114"/>
      <c r="M61" s="114"/>
    </row>
    <row r="62" spans="1:13">
      <c r="A62" s="113" t="s">
        <v>239</v>
      </c>
      <c r="B62" s="113"/>
      <c r="C62" s="113"/>
      <c r="D62" s="114"/>
      <c r="E62" s="114"/>
      <c r="F62" s="114"/>
      <c r="G62" s="114"/>
      <c r="H62" s="114"/>
      <c r="I62" s="114"/>
      <c r="J62" s="114"/>
      <c r="K62" s="114"/>
      <c r="L62" s="114"/>
      <c r="M62" s="114"/>
    </row>
    <row r="63" spans="1:13">
      <c r="A63" s="113" t="s">
        <v>238</v>
      </c>
      <c r="B63" s="113"/>
      <c r="C63" s="113"/>
      <c r="D63" s="114"/>
      <c r="E63" s="114"/>
      <c r="F63" s="114"/>
      <c r="G63" s="114"/>
      <c r="H63" s="114"/>
      <c r="I63" s="114"/>
      <c r="J63" s="114"/>
      <c r="K63" s="114"/>
      <c r="L63" s="114"/>
      <c r="M63" s="114"/>
    </row>
    <row r="64" spans="1:13">
      <c r="A64" s="113" t="s">
        <v>132</v>
      </c>
      <c r="B64" s="113"/>
      <c r="C64" s="113"/>
      <c r="D64" s="114"/>
      <c r="E64" s="114"/>
      <c r="F64" s="114"/>
      <c r="G64" s="114"/>
      <c r="H64" s="114"/>
      <c r="I64" s="114"/>
      <c r="J64" s="114"/>
      <c r="K64" s="114"/>
      <c r="L64" s="114"/>
      <c r="M64" s="114"/>
    </row>
  </sheetData>
  <mergeCells count="12">
    <mergeCell ref="L2:M2"/>
    <mergeCell ref="A1:M1"/>
    <mergeCell ref="A2:A3"/>
    <mergeCell ref="B2:B3"/>
    <mergeCell ref="C2:C3"/>
    <mergeCell ref="D2:D3"/>
    <mergeCell ref="E2:E3"/>
    <mergeCell ref="H2:H3"/>
    <mergeCell ref="J2:K2"/>
    <mergeCell ref="F2:F3"/>
    <mergeCell ref="G2:G3"/>
    <mergeCell ref="I2:I3"/>
  </mergeCells>
  <pageMargins left="0.70866141732283472" right="0.70866141732283472" top="0.78740157480314965" bottom="1.0236220472440944" header="0.51181102362204722" footer="0.51181102362204722"/>
  <pageSetup paperSize="9" scale="54" orientation="landscape" r:id="rId1"/>
  <headerFooter>
    <oddHeader>&amp;L&amp;"Times New Roman,полужирный"&amp;21&amp;K8CBA97Макроекономічний та монетарний огляд &amp;R&amp;"Times New Roman,полужирный"&amp;21&amp;K8CBA97Червень 2015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Інфляція</vt:lpstr>
      <vt:lpstr>Економічна активність</vt:lpstr>
      <vt:lpstr>Зовнішній сектор</vt:lpstr>
      <vt:lpstr>Ринок праці</vt:lpstr>
      <vt:lpstr>Фіскальний сектор</vt:lpstr>
      <vt:lpstr>Платіжний баланс</vt:lpstr>
      <vt:lpstr>Монетарний сектор</vt:lpstr>
      <vt:lpstr>'Економічна активність'!Область_печати</vt:lpstr>
      <vt:lpstr>'Зовнішній сектор'!Область_печати</vt:lpstr>
      <vt:lpstr>Інфляція!Область_печати</vt:lpstr>
      <vt:lpstr>'Платіжний баланс'!Область_печати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Євгеній Миколайович Скок</cp:lastModifiedBy>
  <cp:lastPrinted>2015-06-30T16:24:31Z</cp:lastPrinted>
  <dcterms:created xsi:type="dcterms:W3CDTF">2015-03-23T16:40:36Z</dcterms:created>
  <dcterms:modified xsi:type="dcterms:W3CDTF">2015-06-30T16:25:45Z</dcterms:modified>
</cp:coreProperties>
</file>