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MPEA\Regular_Current Analysis\M&amp;M Review\2016.06\"/>
    </mc:Choice>
  </mc:AlternateContent>
  <bookViews>
    <workbookView xWindow="2160" yWindow="-15" windowWidth="14145" windowHeight="5940" activeTab="1"/>
  </bookViews>
  <sheets>
    <sheet name=" Інфляція" sheetId="38" r:id="rId1"/>
    <sheet name="Економічна активність" sheetId="2" r:id="rId2"/>
    <sheet name="Ринок праці" sheetId="36" r:id="rId3"/>
    <sheet name="Фіскальний сектор" sheetId="32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hidden="1">{#N/A,#N/A,FALSE,"т02бд"}</definedName>
    <definedName name="__t04" localSheetId="0" hidden="1">{#N/A,#N/A,FALSE,"т04"}</definedName>
    <definedName name="__t04" hidden="1">{#N/A,#N/A,FALSE,"т04"}</definedName>
    <definedName name="__t06" localSheetId="0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Інфляція'!$A$1:$T$47</definedName>
    <definedName name="_xlnm.Print_Area" localSheetId="1">'Економічна активність'!$B$1:$K$23</definedName>
    <definedName name="_xlnm.Print_Area" localSheetId="5">'Зовнішній сектор'!$A$1:$I$35</definedName>
    <definedName name="_xlnm.Print_Area" localSheetId="4">'Монетарний сектор'!$A$1:$W$71</definedName>
    <definedName name="_xlnm.Print_Area" localSheetId="3">'Фіскальний сектор'!$A$2:$K$64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G53" i="32" l="1"/>
  <c r="F53" i="32"/>
  <c r="J38" i="32"/>
  <c r="AD16" i="36" l="1"/>
  <c r="F12" i="36"/>
  <c r="E12" i="36"/>
  <c r="S11" i="36"/>
  <c r="R11" i="36"/>
  <c r="Q11" i="36"/>
  <c r="F10" i="36"/>
  <c r="F26" i="32" l="1"/>
  <c r="F15" i="32" l="1"/>
  <c r="G15" i="32"/>
  <c r="J63" i="32" l="1"/>
  <c r="J61" i="32"/>
  <c r="J60" i="32"/>
  <c r="G59" i="32"/>
  <c r="F59" i="32"/>
  <c r="E59" i="32"/>
  <c r="J55" i="32"/>
  <c r="I53" i="32"/>
  <c r="H53" i="32"/>
  <c r="E53" i="32"/>
  <c r="J52" i="32"/>
  <c r="I52" i="32"/>
  <c r="H52" i="32"/>
  <c r="J51" i="32"/>
  <c r="I51" i="32"/>
  <c r="H51" i="32"/>
  <c r="J50" i="32"/>
  <c r="J49" i="32"/>
  <c r="I49" i="32"/>
  <c r="H49" i="32"/>
  <c r="J48" i="32"/>
  <c r="I48" i="32"/>
  <c r="H48" i="32"/>
  <c r="J47" i="32"/>
  <c r="I47" i="32"/>
  <c r="H47" i="32"/>
  <c r="J46" i="32"/>
  <c r="I46" i="32"/>
  <c r="H46" i="32"/>
  <c r="J45" i="32"/>
  <c r="G40" i="32"/>
  <c r="F40" i="32"/>
  <c r="E40" i="32"/>
  <c r="D40" i="32"/>
  <c r="C40" i="32"/>
  <c r="J36" i="32"/>
  <c r="J35" i="32"/>
  <c r="G34" i="32"/>
  <c r="F34" i="32"/>
  <c r="E34" i="32"/>
  <c r="D34" i="32"/>
  <c r="C34" i="32"/>
  <c r="J30" i="32"/>
  <c r="I30" i="32"/>
  <c r="H30" i="32"/>
  <c r="J29" i="32"/>
  <c r="I29" i="32"/>
  <c r="H29" i="32"/>
  <c r="J28" i="32"/>
  <c r="I28" i="32"/>
  <c r="H28" i="32"/>
  <c r="G26" i="32"/>
  <c r="I26" i="32" s="1"/>
  <c r="H26" i="32"/>
  <c r="E26" i="32"/>
  <c r="D26" i="32"/>
  <c r="C26" i="32"/>
  <c r="J25" i="32"/>
  <c r="I25" i="32"/>
  <c r="H25" i="32"/>
  <c r="J24" i="32"/>
  <c r="I24" i="32"/>
  <c r="H24" i="32"/>
  <c r="J23" i="32"/>
  <c r="I23" i="32"/>
  <c r="H23" i="32"/>
  <c r="J22" i="32"/>
  <c r="I22" i="32"/>
  <c r="H22" i="32"/>
  <c r="J21" i="32"/>
  <c r="I21" i="32"/>
  <c r="H21" i="32"/>
  <c r="J20" i="32"/>
  <c r="I20" i="32"/>
  <c r="H20" i="32"/>
  <c r="J19" i="32"/>
  <c r="I19" i="32"/>
  <c r="H19" i="32"/>
  <c r="J17" i="32"/>
  <c r="I15" i="32"/>
  <c r="H15" i="32"/>
  <c r="E15" i="32"/>
  <c r="D15" i="32"/>
  <c r="C15" i="32"/>
  <c r="J14" i="32"/>
  <c r="I14" i="32"/>
  <c r="H14" i="32"/>
  <c r="J13" i="32"/>
  <c r="I13" i="32"/>
  <c r="H13" i="32"/>
  <c r="J12" i="32"/>
  <c r="J11" i="32"/>
  <c r="I11" i="32"/>
  <c r="H11" i="32"/>
  <c r="J10" i="32"/>
  <c r="I10" i="32"/>
  <c r="H10" i="32"/>
  <c r="J9" i="32"/>
  <c r="I9" i="32"/>
  <c r="H9" i="32"/>
  <c r="J8" i="32"/>
  <c r="I8" i="32"/>
  <c r="H8" i="32"/>
  <c r="J7" i="32"/>
  <c r="I7" i="32" l="1"/>
  <c r="H17" i="32"/>
  <c r="H7" i="32"/>
  <c r="I17" i="32"/>
  <c r="J15" i="32"/>
  <c r="J26" i="32"/>
  <c r="J53" i="32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sharedStrings.xml><?xml version="1.0" encoding="utf-8"?>
<sst xmlns="http://schemas.openxmlformats.org/spreadsheetml/2006/main" count="544" uniqueCount="322">
  <si>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</si>
  <si>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</si>
  <si>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</si>
  <si>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</si>
  <si>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</si>
  <si>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</si>
  <si>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</si>
  <si>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</si>
  <si>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</si>
  <si>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</si>
  <si>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</si>
  <si>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</si>
  <si>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</si>
  <si>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</si>
  <si>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</si>
  <si>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</si>
  <si>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</si>
  <si>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</si>
  <si>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</si>
  <si>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</si>
  <si>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</si>
  <si>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</si>
  <si>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</si>
  <si>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</si>
  <si>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</si>
  <si>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</si>
  <si>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</si>
  <si>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</si>
  <si>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</si>
  <si>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</si>
  <si>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</si>
  <si>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</si>
  <si>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</si>
  <si>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</si>
  <si>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</si>
  <si>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</si>
  <si>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</si>
  <si>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</si>
  <si>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</si>
  <si>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</si>
  <si>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</si>
  <si>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</si>
  <si>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</si>
  <si>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</si>
  <si>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</si>
  <si>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</si>
  <si>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</si>
  <si>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</si>
  <si>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</si>
  <si>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</si>
  <si>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</si>
  <si>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</si>
  <si>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</si>
  <si>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</si>
  <si>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</si>
  <si>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</si>
  <si>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</si>
  <si>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</si>
  <si>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</si>
  <si>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</si>
  <si>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</si>
  <si>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</si>
  <si>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</si>
  <si>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</si>
  <si>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</si>
  <si>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</si>
  <si>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</si>
  <si>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</si>
  <si>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</si>
  <si>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</si>
  <si>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</si>
  <si>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</si>
  <si>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</si>
  <si>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</si>
  <si>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</si>
  <si>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</si>
  <si>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</si>
  <si>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</si>
  <si>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</si>
  <si>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</si>
  <si>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</si>
  <si>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</si>
  <si>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</si>
  <si>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</si>
  <si>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</si>
  <si>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</si>
  <si>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</si>
  <si>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</si>
  <si>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</si>
  <si>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</si>
  <si>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</si>
  <si>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</si>
  <si>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</si>
  <si>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</si>
  <si>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</si>
  <si>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</si>
  <si>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</si>
  <si>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</si>
  <si>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</si>
  <si>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</si>
  <si>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</si>
  <si>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</si>
  <si>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</si>
  <si>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</si>
  <si>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</si>
  <si>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</si>
  <si>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</si>
  <si>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</si>
  <si>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</si>
  <si>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</si>
  <si>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</si>
  <si>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</si>
  <si>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</si>
  <si>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</si>
  <si>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</si>
  <si>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</si>
  <si>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</si>
  <si>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</si>
  <si>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</si>
  <si>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</si>
  <si>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</si>
  <si>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</si>
  <si>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</si>
  <si>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</si>
  <si>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</si>
  <si>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</si>
  <si>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</si>
  <si>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</si>
  <si>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</si>
  <si>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</si>
  <si>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</si>
  <si>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</si>
  <si>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</si>
  <si>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 xml:space="preserve">                у тому числі енергоринок</t>
  </si>
  <si>
    <t xml:space="preserve">податкові надходження, у тому числі </t>
  </si>
  <si>
    <t>ІВБГ у цілому</t>
  </si>
  <si>
    <t>квітень</t>
  </si>
  <si>
    <t>частка ІЦВ, %**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</si>
  <si>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</si>
  <si>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</si>
  <si>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</si>
  <si>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</si>
  <si>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</si>
  <si>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</si>
  <si>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</si>
  <si>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</si>
  <si>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</si>
  <si>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</si>
  <si>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</si>
  <si>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</si>
  <si>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</si>
  <si>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</si>
  <si>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</si>
  <si>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</si>
  <si>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</si>
  <si>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</si>
  <si>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</si>
  <si>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 xml:space="preserve">  * Розрахунки Національного банку України на підставі даних ДCCУ, уточнені дані.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</si>
  <si>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</si>
  <si>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</si>
  <si>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</si>
  <si>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</si>
  <si>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</si>
  <si>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</si>
  <si>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</si>
  <si>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</si>
  <si>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</si>
  <si>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</si>
  <si>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</si>
  <si>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</si>
  <si>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</si>
  <si>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Сальдо рахунку  фінансових операцій 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</si>
  <si>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</si>
  <si>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</si>
  <si>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</si>
  <si>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</si>
  <si>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</si>
  <si>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</si>
  <si>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</si>
  <si>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Сальдо рахунку  фінансових операцій 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</si>
  <si>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</si>
  <si>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</si>
  <si>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</si>
  <si>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</si>
  <si>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</si>
  <si>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</si>
  <si>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</si>
  <si>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</si>
  <si>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Зміна цінових індексів ІСЦ та ІЦВ у 2015-16 роках</t>
  </si>
  <si>
    <t>водопостачання</t>
  </si>
  <si>
    <t>Розрив у фінансуванні/резервні активи (мінус: зростання) (у млрд. дол. США)</t>
  </si>
  <si>
    <t>вантажооборот</t>
  </si>
  <si>
    <t>пасажирооборот</t>
  </si>
  <si>
    <t>* Розрахунки НБУ.</t>
  </si>
  <si>
    <t xml:space="preserve"> січень 2016</t>
  </si>
  <si>
    <t>річна зміна, %</t>
  </si>
  <si>
    <t>травеь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</si>
  <si>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</si>
  <si>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</si>
  <si>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</si>
  <si>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</si>
  <si>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</si>
  <si>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</si>
  <si>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</si>
  <si>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</si>
  <si>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</si>
  <si>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</si>
  <si>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</si>
  <si>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</si>
  <si>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</si>
  <si>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</si>
  <si>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</si>
  <si>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>лютий 2016</t>
  </si>
  <si>
    <t>Частка в ІВБГ (дані за 2015 рік), %</t>
  </si>
  <si>
    <t>-2.0*</t>
  </si>
  <si>
    <t>11.7*</t>
  </si>
  <si>
    <t>3.2*</t>
  </si>
  <si>
    <t>-0.2 в.п.</t>
  </si>
  <si>
    <t xml:space="preserve">         у тому числі готівка (М0)</t>
  </si>
  <si>
    <t>Депозити, що включаються в грошовий агрегат М3 (крім Національного банку України)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</si>
  <si>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</si>
  <si>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</si>
  <si>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</si>
  <si>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</si>
  <si>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t xml:space="preserve"> березень 2016</t>
  </si>
  <si>
    <t>7.4*</t>
  </si>
  <si>
    <t>9.6*</t>
  </si>
  <si>
    <t>5.0*</t>
  </si>
  <si>
    <r>
      <t>Зовнішній сектор: основні показники</t>
    </r>
    <r>
      <rPr>
        <b/>
        <vertAlign val="superscript"/>
        <sz val="12"/>
        <rFont val="Times New Roman"/>
        <family val="1"/>
        <charset val="204"/>
      </rPr>
      <t>1</t>
    </r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</si>
  <si>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</si>
  <si>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</si>
  <si>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</si>
  <si>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42896</t>
    </r>
    <r>
      <rPr>
        <vertAlign val="superscript"/>
        <sz val="10"/>
        <rFont val="Calibri"/>
        <family val="2"/>
        <charset val="204"/>
      </rPr>
      <t>7</t>
    </r>
  </si>
  <si>
    <r>
      <t>42874</t>
    </r>
    <r>
      <rPr>
        <vertAlign val="superscript"/>
        <sz val="10"/>
        <rFont val="Calibri"/>
        <family val="2"/>
        <charset val="204"/>
      </rPr>
      <t>7</t>
    </r>
  </si>
  <si>
    <r>
      <t>42854</t>
    </r>
    <r>
      <rPr>
        <vertAlign val="superscript"/>
        <sz val="10"/>
        <rFont val="Calibri"/>
        <family val="2"/>
        <charset val="204"/>
      </rPr>
      <t>7</t>
    </r>
  </si>
  <si>
    <r>
      <t>42837</t>
    </r>
    <r>
      <rPr>
        <vertAlign val="superscript"/>
        <sz val="10"/>
        <rFont val="Calibri"/>
        <family val="2"/>
        <charset val="204"/>
      </rPr>
      <t>7</t>
    </r>
  </si>
  <si>
    <r>
      <t>42823</t>
    </r>
    <r>
      <rPr>
        <vertAlign val="superscript"/>
        <sz val="10"/>
        <rFont val="Calibri"/>
        <family val="2"/>
        <charset val="204"/>
      </rPr>
      <t>7</t>
    </r>
  </si>
  <si>
    <r>
      <t>42814</t>
    </r>
    <r>
      <rPr>
        <vertAlign val="superscript"/>
        <sz val="10"/>
        <rFont val="Calibri"/>
        <family val="2"/>
        <charset val="204"/>
      </rPr>
      <t>7</t>
    </r>
  </si>
  <si>
    <r>
      <t>42806</t>
    </r>
    <r>
      <rPr>
        <vertAlign val="superscript"/>
        <sz val="10"/>
        <rFont val="Calibri"/>
        <family val="2"/>
        <charset val="204"/>
      </rPr>
      <t>7</t>
    </r>
  </si>
  <si>
    <r>
      <t>42801</t>
    </r>
    <r>
      <rPr>
        <vertAlign val="superscript"/>
        <sz val="10"/>
        <rFont val="Calibri"/>
        <family val="2"/>
        <charset val="204"/>
      </rPr>
      <t>7</t>
    </r>
  </si>
  <si>
    <r>
      <t>42789</t>
    </r>
    <r>
      <rPr>
        <vertAlign val="superscript"/>
        <sz val="10"/>
        <rFont val="Calibri"/>
        <family val="2"/>
        <charset val="204"/>
      </rPr>
      <t>7</t>
    </r>
  </si>
  <si>
    <r>
      <t>42775</t>
    </r>
    <r>
      <rPr>
        <vertAlign val="superscript"/>
        <sz val="10"/>
        <rFont val="Calibri"/>
        <family val="2"/>
        <charset val="204"/>
      </rPr>
      <t>7</t>
    </r>
  </si>
  <si>
    <r>
      <t>42761</t>
    </r>
    <r>
      <rPr>
        <vertAlign val="superscript"/>
        <sz val="10"/>
        <rFont val="Calibri"/>
        <family val="2"/>
        <charset val="204"/>
      </rPr>
      <t>7</t>
    </r>
  </si>
  <si>
    <r>
      <t>42761</t>
    </r>
    <r>
      <rPr>
        <b/>
        <vertAlign val="superscript"/>
        <sz val="10"/>
        <rFont val="Calibri"/>
        <family val="2"/>
        <charset val="204"/>
      </rPr>
      <t>7</t>
    </r>
  </si>
  <si>
    <r>
      <t>42738</t>
    </r>
    <r>
      <rPr>
        <vertAlign val="superscript"/>
        <sz val="10"/>
        <rFont val="Calibri"/>
        <family val="2"/>
        <charset val="204"/>
      </rPr>
      <t>7</t>
    </r>
  </si>
  <si>
    <r>
      <t>42722</t>
    </r>
    <r>
      <rPr>
        <vertAlign val="superscript"/>
        <sz val="10"/>
        <rFont val="Calibri"/>
        <family val="2"/>
        <charset val="204"/>
      </rPr>
      <t>7</t>
    </r>
  </si>
  <si>
    <r>
      <t>42709</t>
    </r>
    <r>
      <rPr>
        <vertAlign val="superscript"/>
        <sz val="10"/>
        <rFont val="Calibri"/>
        <family val="2"/>
        <charset val="204"/>
      </rPr>
      <t>7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</si>
  <si>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</si>
  <si>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</si>
  <si>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</si>
  <si>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</si>
  <si>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</si>
  <si>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</si>
  <si>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</si>
  <si>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</si>
  <si>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</si>
  <si>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</si>
  <si>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</si>
  <si>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</si>
  <si>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</si>
  <si>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</si>
  <si>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</si>
  <si>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</si>
  <si>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</si>
  <si>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</si>
  <si>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</si>
  <si>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</si>
  <si>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</si>
  <si>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</si>
  <si>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</si>
  <si>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</si>
  <si>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</si>
  <si>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</si>
  <si>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</si>
  <si>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</si>
  <si>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</si>
  <si>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</si>
  <si>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</si>
  <si>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</si>
  <si>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</si>
  <si>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</si>
  <si>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</si>
  <si>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</si>
  <si>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</si>
  <si>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</si>
  <si>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</si>
  <si>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</si>
  <si>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</si>
  <si>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</si>
  <si>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</si>
  <si>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</si>
  <si>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</si>
  <si>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</si>
  <si>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</si>
  <si>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</si>
  <si>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</si>
  <si>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</si>
  <si>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</si>
  <si>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</si>
  <si>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</si>
  <si>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r>
      <t>7</t>
    </r>
    <r>
      <rPr>
        <sz val="10"/>
        <rFont val="Calibri"/>
        <family val="2"/>
        <charset val="204"/>
      </rPr>
      <t xml:space="preserve"> Оцінка (дані ДССУ).</t>
    </r>
  </si>
  <si>
    <t xml:space="preserve"> квітень 2016</t>
  </si>
  <si>
    <t>4.9*</t>
  </si>
  <si>
    <t>3.9*</t>
  </si>
  <si>
    <t>2.3*</t>
  </si>
  <si>
    <t>зміна за травень 2016 року, %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</si>
  <si>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2015 рік.</t>
  </si>
  <si>
    <t>травень 2016</t>
  </si>
  <si>
    <t>січень-травень 2016</t>
  </si>
  <si>
    <t>-0.7*</t>
  </si>
  <si>
    <t>-1.7*</t>
  </si>
  <si>
    <t>10.5*</t>
  </si>
  <si>
    <t>7.2*</t>
  </si>
  <si>
    <t>4.3*</t>
  </si>
  <si>
    <t>0.6*</t>
  </si>
  <si>
    <t>2.1*</t>
  </si>
  <si>
    <r>
      <t>42692</t>
    </r>
    <r>
      <rPr>
        <vertAlign val="superscript"/>
        <sz val="10"/>
        <rFont val="Calibri"/>
        <family val="2"/>
        <charset val="204"/>
      </rPr>
      <t>7</t>
    </r>
  </si>
  <si>
    <t>0.9 в.п.</t>
  </si>
  <si>
    <t>-1.0 в.п.</t>
  </si>
  <si>
    <t>січень - травень</t>
  </si>
  <si>
    <t>Травень</t>
  </si>
  <si>
    <t>Січень-Травень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</si>
</sst>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1" formatCode="_-* #,##0_-;\-* #,##0_-;_-* &quot;-&quot;_-;_-@_-"/>
    <numFmt numFmtId="43" formatCode="_-* #,##0.00_-;\-* #,##0.00_-;_-* &quot;-&quot;??_-;_-@_-"/>
    <numFmt numFmtId="164" formatCode="_-* #,##0\ _г_р_н_._-;\-* #,##0\ _г_р_н_._-;_-* &quot;-&quot;\ _г_р_н_._-;_-@_-"/>
    <numFmt numFmtId="165" formatCode="_-* #,##0.00\ _г_р_н_._-;\-* #,##0.00\ _г_р_н_._-;_-* &quot;-&quot;??\ _г_р_н_._-;_-@_-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&quot;$&quot;#,##0_);\(&quot;$&quot;#,##0\)"/>
    <numFmt numFmtId="192" formatCode="_-&quot;¢&quot;* #,##0_-;\-&quot;¢&quot;* #,##0_-;_-&quot;¢&quot;* &quot;-&quot;_-;_-@_-"/>
    <numFmt numFmtId="193" formatCode="_-&quot;¢&quot;* #,##0.00_-;\-&quot;¢&quot;* #,##0.00_-;_-&quot;¢&quot;* &quot;-&quot;??_-;_-@_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09" formatCode="#,##0.0_ ;\-#,##0.0\ "/>
    <numFmt numFmtId="210" formatCode="0_ ;\-0\ "/>
  </numFmts>
  <fonts count="18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i/>
      <sz val="9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theme="0" tint="-0.14996795556505021"/>
      </left>
      <right style="thin">
        <color indexed="64"/>
      </right>
      <top/>
      <bottom/>
      <diagonal/>
    </border>
  </borders>
  <cellStyleXfs count="969">
    <xf numFmtId="0" fontId="0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9" fontId="23" fillId="0" borderId="0">
      <alignment horizontal="centerContinuous" vertical="top" wrapText="1"/>
    </xf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173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6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4">
      <protection hidden="1"/>
    </xf>
    <xf numFmtId="0" fontId="31" fillId="22" borderId="4" applyNumberFormat="0" applyFont="0" applyBorder="0" applyAlignment="0" applyProtection="0">
      <protection hidden="1"/>
    </xf>
    <xf numFmtId="0" fontId="32" fillId="0" borderId="4">
      <protection hidden="1"/>
    </xf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0" borderId="6" applyNumberFormat="0" applyFont="0" applyFill="0" applyAlignment="0" applyProtection="0"/>
    <xf numFmtId="0" fontId="38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1" fontId="40" fillId="24" borderId="8">
      <alignment horizontal="right" vertical="center"/>
    </xf>
    <xf numFmtId="0" fontId="41" fillId="24" borderId="8">
      <alignment horizontal="right" vertical="center"/>
    </xf>
    <xf numFmtId="0" fontId="26" fillId="24" borderId="9"/>
    <xf numFmtId="0" fontId="40" fillId="25" borderId="8">
      <alignment horizontal="center" vertical="center"/>
    </xf>
    <xf numFmtId="1" fontId="40" fillId="24" borderId="8">
      <alignment horizontal="right" vertical="center"/>
    </xf>
    <xf numFmtId="0" fontId="26" fillId="24" borderId="0"/>
    <xf numFmtId="0" fontId="26" fillId="24" borderId="0"/>
    <xf numFmtId="0" fontId="42" fillId="24" borderId="8">
      <alignment horizontal="left" vertical="center"/>
    </xf>
    <xf numFmtId="0" fontId="42" fillId="24" borderId="10">
      <alignment vertical="center"/>
    </xf>
    <xf numFmtId="0" fontId="43" fillId="24" borderId="11">
      <alignment vertical="center"/>
    </xf>
    <xf numFmtId="0" fontId="42" fillId="24" borderId="8"/>
    <xf numFmtId="0" fontId="41" fillId="24" borderId="8">
      <alignment horizontal="right" vertical="center"/>
    </xf>
    <xf numFmtId="0" fontId="44" fillId="26" borderId="8">
      <alignment horizontal="left" vertical="center"/>
    </xf>
    <xf numFmtId="0" fontId="44" fillId="26" borderId="8">
      <alignment horizontal="left" vertical="center"/>
    </xf>
    <xf numFmtId="0" fontId="20" fillId="24" borderId="8">
      <alignment horizontal="left" vertical="center"/>
    </xf>
    <xf numFmtId="0" fontId="45" fillId="24" borderId="9"/>
    <xf numFmtId="0" fontId="40" fillId="25" borderId="8">
      <alignment horizontal="left" vertical="center"/>
    </xf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38" fontId="47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20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50" fillId="0" borderId="0">
      <alignment horizontal="right" vertical="top"/>
    </xf>
    <xf numFmtId="179" fontId="49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2" fillId="0" borderId="0"/>
    <xf numFmtId="3" fontId="26" fillId="0" borderId="0" applyFill="0" applyBorder="0" applyAlignment="0" applyProtection="0"/>
    <xf numFmtId="0" fontId="53" fillId="0" borderId="0"/>
    <xf numFmtId="0" fontId="53" fillId="0" borderId="0"/>
    <xf numFmtId="180" fontId="47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4" fillId="0" borderId="0">
      <protection locked="0"/>
    </xf>
    <xf numFmtId="183" fontId="55" fillId="0" borderId="0">
      <protection locked="0"/>
    </xf>
    <xf numFmtId="0" fontId="37" fillId="0" borderId="0" applyFont="0" applyFill="0" applyBorder="0" applyAlignment="0" applyProtection="0"/>
    <xf numFmtId="184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5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2" fillId="0" borderId="0"/>
    <xf numFmtId="0" fontId="60" fillId="0" borderId="0">
      <protection locked="0"/>
    </xf>
    <xf numFmtId="0" fontId="63" fillId="0" borderId="0"/>
    <xf numFmtId="0" fontId="60" fillId="0" borderId="0">
      <protection locked="0"/>
    </xf>
    <xf numFmtId="0" fontId="63" fillId="0" borderId="0"/>
    <xf numFmtId="0" fontId="61" fillId="0" borderId="0">
      <protection locked="0"/>
    </xf>
    <xf numFmtId="0" fontId="63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83" fontId="54" fillId="0" borderId="0">
      <protection locked="0"/>
    </xf>
    <xf numFmtId="183" fontId="55" fillId="0" borderId="0">
      <protection locked="0"/>
    </xf>
    <xf numFmtId="0" fontId="63" fillId="0" borderId="0"/>
    <xf numFmtId="0" fontId="64" fillId="0" borderId="0"/>
    <xf numFmtId="0" fontId="63" fillId="0" borderId="0"/>
    <xf numFmtId="0" fontId="52" fillId="0" borderId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38" fontId="67" fillId="25" borderId="0" applyNumberFormat="0" applyBorder="0" applyAlignment="0" applyProtection="0"/>
    <xf numFmtId="0" fontId="68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3" fontId="74" fillId="0" borderId="0">
      <protection locked="0"/>
    </xf>
    <xf numFmtId="183" fontId="75" fillId="0" borderId="0">
      <protection locked="0"/>
    </xf>
    <xf numFmtId="183" fontId="74" fillId="0" borderId="0">
      <protection locked="0"/>
    </xf>
    <xf numFmtId="183" fontId="7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/>
    <xf numFmtId="0" fontId="20" fillId="0" borderId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81" fillId="7" borderId="5" applyNumberFormat="0" applyAlignment="0" applyProtection="0"/>
    <xf numFmtId="10" fontId="67" fillId="24" borderId="8" applyNumberFormat="0" applyBorder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9" fontId="84" fillId="0" borderId="0"/>
    <xf numFmtId="0" fontId="63" fillId="0" borderId="15"/>
    <xf numFmtId="0" fontId="85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7" fillId="0" borderId="4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0" fontId="37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91" fontId="37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94" fillId="0" borderId="0"/>
    <xf numFmtId="0" fontId="9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96" fontId="48" fillId="0" borderId="0" applyFill="0" applyBorder="0" applyAlignment="0" applyProtection="0">
      <alignment horizontal="right"/>
    </xf>
    <xf numFmtId="0" fontId="59" fillId="0" borderId="0"/>
    <xf numFmtId="197" fontId="95" fillId="0" borderId="0"/>
    <xf numFmtId="0" fontId="96" fillId="0" borderId="0"/>
    <xf numFmtId="0" fontId="20" fillId="10" borderId="17" applyNumberFormat="0" applyFont="0" applyAlignment="0" applyProtection="0"/>
    <xf numFmtId="0" fontId="94" fillId="10" borderId="17" applyNumberFormat="0" applyFont="0" applyAlignment="0" applyProtection="0"/>
    <xf numFmtId="0" fontId="25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49" fontId="97" fillId="0" borderId="0"/>
    <xf numFmtId="167" fontId="98" fillId="0" borderId="0" applyFont="0" applyFill="0" applyBorder="0" applyAlignment="0" applyProtection="0"/>
    <xf numFmtId="0" fontId="99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198" fontId="59" fillId="0" borderId="0" applyFont="0" applyFill="0" applyBorder="0" applyAlignment="0" applyProtection="0"/>
    <xf numFmtId="199" fontId="59" fillId="0" borderId="0" applyFont="0" applyFill="0" applyBorder="0" applyAlignment="0" applyProtection="0"/>
    <xf numFmtId="0" fontId="52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00" fontId="26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" fontId="37" fillId="0" borderId="0" applyFont="0" applyFill="0" applyBorder="0" applyAlignment="0" applyProtection="0"/>
    <xf numFmtId="203" fontId="48" fillId="0" borderId="0" applyFill="0" applyBorder="0" applyAlignment="0">
      <alignment horizontal="centerContinuous"/>
    </xf>
    <xf numFmtId="0" fontId="22" fillId="0" borderId="0"/>
    <xf numFmtId="0" fontId="101" fillId="0" borderId="4" applyNumberFormat="0" applyFill="0" applyBorder="0" applyAlignment="0" applyProtection="0">
      <protection hidden="1"/>
    </xf>
    <xf numFmtId="168" fontId="102" fillId="0" borderId="0"/>
    <xf numFmtId="0" fontId="103" fillId="0" borderId="0"/>
    <xf numFmtId="0" fontId="26" fillId="0" borderId="0" applyNumberForma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22" borderId="4"/>
    <xf numFmtId="183" fontId="54" fillId="0" borderId="19">
      <protection locked="0"/>
    </xf>
    <xf numFmtId="0" fontId="106" fillId="0" borderId="20" applyNumberFormat="0" applyFill="0" applyAlignment="0" applyProtection="0"/>
    <xf numFmtId="183" fontId="55" fillId="0" borderId="19">
      <protection locked="0"/>
    </xf>
    <xf numFmtId="0" fontId="60" fillId="0" borderId="19">
      <protection locked="0"/>
    </xf>
    <xf numFmtId="0" fontId="89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8" fontId="111" fillId="0" borderId="0">
      <alignment horizontal="right"/>
    </xf>
    <xf numFmtId="0" fontId="27" fillId="27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2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81" fillId="7" borderId="5" applyNumberFormat="0" applyAlignment="0" applyProtection="0"/>
    <xf numFmtId="0" fontId="81" fillId="13" borderId="5" applyNumberFormat="0" applyAlignment="0" applyProtection="0"/>
    <xf numFmtId="0" fontId="99" fillId="29" borderId="18" applyNumberFormat="0" applyAlignment="0" applyProtection="0"/>
    <xf numFmtId="0" fontId="112" fillId="29" borderId="5" applyNumberFormat="0" applyAlignment="0" applyProtection="0"/>
    <xf numFmtId="0" fontId="113" fillId="0" borderId="0" applyProtection="0"/>
    <xf numFmtId="204" fontId="114" fillId="0" borderId="0" applyFont="0" applyFill="0" applyBorder="0" applyAlignment="0" applyProtection="0"/>
    <xf numFmtId="0" fontId="65" fillId="4" borderId="0" applyNumberFormat="0" applyBorder="0" applyAlignment="0" applyProtection="0"/>
    <xf numFmtId="0" fontId="23" fillId="0" borderId="21">
      <alignment horizontal="centerContinuous" vertical="top" wrapText="1"/>
    </xf>
    <xf numFmtId="0" fontId="115" fillId="0" borderId="22" applyNumberFormat="0" applyFill="0" applyAlignment="0" applyProtection="0"/>
    <xf numFmtId="0" fontId="116" fillId="0" borderId="23" applyNumberFormat="0" applyFill="0" applyAlignment="0" applyProtection="0"/>
    <xf numFmtId="0" fontId="117" fillId="0" borderId="24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Protection="0"/>
    <xf numFmtId="0" fontId="119" fillId="0" borderId="0" applyProtection="0"/>
    <xf numFmtId="0" fontId="92" fillId="0" borderId="0">
      <alignment wrapText="1"/>
    </xf>
    <xf numFmtId="0" fontId="85" fillId="0" borderId="16" applyNumberFormat="0" applyFill="0" applyAlignment="0" applyProtection="0"/>
    <xf numFmtId="0" fontId="120" fillId="0" borderId="25" applyNumberFormat="0" applyFill="0" applyAlignment="0" applyProtection="0"/>
    <xf numFmtId="0" fontId="113" fillId="0" borderId="19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10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35" fillId="22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3" fillId="0" borderId="0"/>
    <xf numFmtId="0" fontId="24" fillId="0" borderId="0"/>
    <xf numFmtId="0" fontId="92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4" fillId="0" borderId="0"/>
    <xf numFmtId="0" fontId="21" fillId="0" borderId="0"/>
    <xf numFmtId="0" fontId="92" fillId="0" borderId="0"/>
    <xf numFmtId="0" fontId="20" fillId="0" borderId="0"/>
    <xf numFmtId="0" fontId="20" fillId="0" borderId="0"/>
    <xf numFmtId="0" fontId="24" fillId="0" borderId="0"/>
    <xf numFmtId="0" fontId="124" fillId="0" borderId="0"/>
    <xf numFmtId="0" fontId="124" fillId="0" borderId="0"/>
    <xf numFmtId="0" fontId="20" fillId="0" borderId="0"/>
    <xf numFmtId="0" fontId="20" fillId="0" borderId="0"/>
    <xf numFmtId="0" fontId="125" fillId="0" borderId="0"/>
    <xf numFmtId="0" fontId="19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92" fillId="0" borderId="0"/>
    <xf numFmtId="0" fontId="24" fillId="0" borderId="0"/>
    <xf numFmtId="0" fontId="24" fillId="0" borderId="0"/>
    <xf numFmtId="0" fontId="24" fillId="0" borderId="0"/>
    <xf numFmtId="0" fontId="120" fillId="0" borderId="20" applyNumberFormat="0" applyFill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10" borderId="17" applyNumberFormat="0" applyFont="0" applyAlignment="0" applyProtection="0"/>
    <xf numFmtId="0" fontId="24" fillId="10" borderId="17" applyNumberFormat="0" applyFont="0" applyAlignment="0" applyProtection="0"/>
    <xf numFmtId="0" fontId="20" fillId="10" borderId="17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9" fillId="22" borderId="18" applyNumberFormat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7" fillId="0" borderId="26" applyNumberFormat="0" applyFill="0" applyAlignment="0" applyProtection="0"/>
    <xf numFmtId="0" fontId="90" fillId="13" borderId="0" applyNumberFormat="0" applyBorder="0" applyAlignment="0" applyProtection="0"/>
    <xf numFmtId="0" fontId="95" fillId="0" borderId="0"/>
    <xf numFmtId="0" fontId="113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8" fontId="114" fillId="0" borderId="0" applyFont="0" applyFill="0" applyBorder="0" applyAlignment="0" applyProtection="0"/>
    <xf numFmtId="40" fontId="114" fillId="0" borderId="0" applyFont="0" applyFill="0" applyBorder="0" applyAlignment="0" applyProtection="0"/>
    <xf numFmtId="2" fontId="113" fillId="0" borderId="0" applyProtection="0"/>
    <xf numFmtId="165" fontId="24" fillId="0" borderId="0" applyFont="0" applyFill="0" applyBorder="0" applyAlignment="0" applyProtection="0"/>
    <xf numFmtId="177" fontId="20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65" fillId="6" borderId="0" applyNumberFormat="0" applyBorder="0" applyAlignment="0" applyProtection="0"/>
    <xf numFmtId="49" fontId="23" fillId="0" borderId="8">
      <alignment horizontal="center" vertical="center" wrapText="1"/>
    </xf>
    <xf numFmtId="0" fontId="24" fillId="8" borderId="0" applyNumberFormat="0" applyBorder="0" applyAlignment="0" applyProtection="0"/>
    <xf numFmtId="0" fontId="18" fillId="38" borderId="0" applyNumberFormat="0" applyBorder="0" applyAlignment="0" applyProtection="0"/>
    <xf numFmtId="0" fontId="24" fillId="9" borderId="0" applyNumberFormat="0" applyBorder="0" applyAlignment="0" applyProtection="0"/>
    <xf numFmtId="0" fontId="18" fillId="42" borderId="0" applyNumberFormat="0" applyBorder="0" applyAlignment="0" applyProtection="0"/>
    <xf numFmtId="0" fontId="24" fillId="10" borderId="0" applyNumberFormat="0" applyBorder="0" applyAlignment="0" applyProtection="0"/>
    <xf numFmtId="0" fontId="18" fillId="46" borderId="0" applyNumberFormat="0" applyBorder="0" applyAlignment="0" applyProtection="0"/>
    <xf numFmtId="0" fontId="24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52" borderId="0" applyNumberFormat="0" applyBorder="0" applyAlignment="0" applyProtection="0"/>
    <xf numFmtId="0" fontId="18" fillId="56" borderId="0" applyNumberFormat="0" applyBorder="0" applyAlignment="0" applyProtection="0"/>
    <xf numFmtId="0" fontId="18" fillId="39" borderId="0" applyNumberFormat="0" applyBorder="0" applyAlignment="0" applyProtection="0"/>
    <xf numFmtId="0" fontId="18" fillId="43" borderId="0" applyNumberFormat="0" applyBorder="0" applyAlignment="0" applyProtection="0"/>
    <xf numFmtId="0" fontId="24" fillId="13" borderId="0" applyNumberFormat="0" applyBorder="0" applyAlignment="0" applyProtection="0"/>
    <xf numFmtId="0" fontId="18" fillId="47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7" borderId="0" applyNumberFormat="0" applyBorder="0" applyAlignment="0" applyProtection="0"/>
    <xf numFmtId="0" fontId="143" fillId="40" borderId="0" applyNumberFormat="0" applyBorder="0" applyAlignment="0" applyProtection="0"/>
    <xf numFmtId="0" fontId="143" fillId="44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143" fillId="54" borderId="0" applyNumberFormat="0" applyBorder="0" applyAlignment="0" applyProtection="0"/>
    <xf numFmtId="0" fontId="27" fillId="9" borderId="0" applyNumberFormat="0" applyBorder="0" applyAlignment="0" applyProtection="0"/>
    <xf numFmtId="0" fontId="145" fillId="29" borderId="0">
      <alignment horizontal="right" vertical="top"/>
    </xf>
    <xf numFmtId="0" fontId="146" fillId="29" borderId="0">
      <alignment horizontal="center" vertical="center"/>
    </xf>
    <xf numFmtId="0" fontId="145" fillId="29" borderId="0">
      <alignment horizontal="left" vertical="top"/>
    </xf>
    <xf numFmtId="0" fontId="145" fillId="29" borderId="0">
      <alignment horizontal="left" vertical="top"/>
    </xf>
    <xf numFmtId="0" fontId="146" fillId="29" borderId="0">
      <alignment horizontal="left" vertical="top"/>
    </xf>
    <xf numFmtId="0" fontId="146" fillId="29" borderId="0">
      <alignment horizontal="right" vertical="top"/>
    </xf>
    <xf numFmtId="0" fontId="146" fillId="29" borderId="0">
      <alignment horizontal="right" vertical="top"/>
    </xf>
    <xf numFmtId="0" fontId="143" fillId="37" borderId="0" applyNumberFormat="0" applyBorder="0" applyAlignment="0" applyProtection="0"/>
    <xf numFmtId="0" fontId="143" fillId="41" borderId="0" applyNumberFormat="0" applyBorder="0" applyAlignment="0" applyProtection="0"/>
    <xf numFmtId="0" fontId="143" fillId="45" borderId="0" applyNumberFormat="0" applyBorder="0" applyAlignment="0" applyProtection="0"/>
    <xf numFmtId="0" fontId="143" fillId="48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35" fillId="33" borderId="33" applyNumberFormat="0" applyAlignment="0" applyProtection="0"/>
    <xf numFmtId="0" fontId="136" fillId="34" borderId="34" applyNumberFormat="0" applyAlignment="0" applyProtection="0"/>
    <xf numFmtId="0" fontId="137" fillId="34" borderId="33" applyNumberFormat="0" applyAlignment="0" applyProtection="0"/>
    <xf numFmtId="0" fontId="147" fillId="0" borderId="0" applyNumberFormat="0" applyFill="0" applyBorder="0" applyAlignment="0" applyProtection="0"/>
    <xf numFmtId="0" fontId="129" fillId="0" borderId="30" applyNumberFormat="0" applyFill="0" applyAlignment="0" applyProtection="0"/>
    <xf numFmtId="0" fontId="130" fillId="0" borderId="31" applyNumberFormat="0" applyFill="0" applyAlignment="0" applyProtection="0"/>
    <xf numFmtId="0" fontId="131" fillId="0" borderId="32" applyNumberFormat="0" applyFill="0" applyAlignment="0" applyProtection="0"/>
    <xf numFmtId="0" fontId="131" fillId="0" borderId="0" applyNumberFormat="0" applyFill="0" applyBorder="0" applyAlignment="0" applyProtection="0"/>
    <xf numFmtId="0" fontId="142" fillId="0" borderId="38" applyNumberFormat="0" applyFill="0" applyAlignment="0" applyProtection="0"/>
    <xf numFmtId="0" fontId="139" fillId="35" borderId="36" applyNumberFormat="0" applyAlignment="0" applyProtection="0"/>
    <xf numFmtId="0" fontId="128" fillId="0" borderId="0" applyNumberFormat="0" applyFill="0" applyBorder="0" applyAlignment="0" applyProtection="0"/>
    <xf numFmtId="0" fontId="134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4" fillId="0" borderId="0"/>
    <xf numFmtId="0" fontId="24" fillId="0" borderId="0"/>
    <xf numFmtId="0" fontId="133" fillId="31" borderId="0" applyNumberFormat="0" applyBorder="0" applyAlignment="0" applyProtection="0"/>
    <xf numFmtId="0" fontId="141" fillId="0" borderId="0" applyNumberFormat="0" applyFill="0" applyBorder="0" applyAlignment="0" applyProtection="0"/>
    <xf numFmtId="0" fontId="18" fillId="36" borderId="37" applyNumberFormat="0" applyFont="0" applyAlignment="0" applyProtection="0"/>
    <xf numFmtId="0" fontId="24" fillId="10" borderId="17" applyNumberFormat="0" applyFont="0" applyAlignment="0" applyProtection="0"/>
    <xf numFmtId="9" fontId="20" fillId="0" borderId="0" applyFont="0" applyFill="0" applyBorder="0" applyAlignment="0" applyProtection="0"/>
    <xf numFmtId="0" fontId="138" fillId="0" borderId="35" applyNumberFormat="0" applyFill="0" applyAlignment="0" applyProtection="0"/>
    <xf numFmtId="0" fontId="140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32" fillId="30" borderId="0" applyNumberFormat="0" applyBorder="0" applyAlignment="0" applyProtection="0"/>
    <xf numFmtId="0" fontId="114" fillId="0" borderId="0"/>
    <xf numFmtId="0" fontId="2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9" fillId="0" borderId="0"/>
    <xf numFmtId="0" fontId="65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0" fillId="0" borderId="0"/>
    <xf numFmtId="0" fontId="92" fillId="0" borderId="0"/>
    <xf numFmtId="0" fontId="21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59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918" applyFont="1"/>
    <xf numFmtId="0" fontId="144" fillId="0" borderId="0" xfId="918" applyFont="1" applyBorder="1" applyAlignment="1">
      <alignment horizontal="center" wrapText="1"/>
    </xf>
    <xf numFmtId="3" fontId="151" fillId="0" borderId="0" xfId="964" applyNumberFormat="1" applyFont="1" applyFill="1"/>
    <xf numFmtId="0" fontId="21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4" fillId="61" borderId="0" xfId="918" applyFont="1" applyFill="1" applyBorder="1"/>
    <xf numFmtId="0" fontId="156" fillId="0" borderId="0" xfId="918" applyFont="1" applyBorder="1"/>
    <xf numFmtId="0" fontId="154" fillId="61" borderId="0" xfId="918" applyFont="1" applyFill="1" applyBorder="1" applyAlignment="1">
      <alignment horizontal="left" indent="1"/>
    </xf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81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8" fillId="0" borderId="0" xfId="923" applyFont="1"/>
    <xf numFmtId="1" fontId="156" fillId="0" borderId="0" xfId="923" applyNumberFormat="1" applyFont="1" applyFill="1" applyBorder="1" applyAlignment="1">
      <alignment horizontal="center" vertical="center"/>
    </xf>
    <xf numFmtId="1" fontId="156" fillId="0" borderId="50" xfId="923" applyNumberFormat="1" applyFont="1" applyFill="1" applyBorder="1" applyAlignment="1">
      <alignment horizontal="center" vertical="center"/>
    </xf>
    <xf numFmtId="0" fontId="154" fillId="0" borderId="50" xfId="923" applyFont="1" applyFill="1" applyBorder="1" applyAlignment="1">
      <alignment horizontal="left" vertical="center" wrapText="1" indent="1"/>
    </xf>
    <xf numFmtId="168" fontId="154" fillId="60" borderId="73" xfId="923" applyNumberFormat="1" applyFont="1" applyFill="1" applyBorder="1" applyAlignment="1">
      <alignment horizontal="center" vertical="center"/>
    </xf>
    <xf numFmtId="168" fontId="154" fillId="60" borderId="0" xfId="923" applyNumberFormat="1" applyFont="1" applyFill="1" applyBorder="1" applyAlignment="1">
      <alignment horizontal="center" vertical="center"/>
    </xf>
    <xf numFmtId="168" fontId="154" fillId="60" borderId="74" xfId="923" applyNumberFormat="1" applyFont="1" applyFill="1" applyBorder="1" applyAlignment="1">
      <alignment horizontal="center" vertical="center"/>
    </xf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54" fillId="0" borderId="0" xfId="0" applyFont="1" applyAlignment="1">
      <alignment horizontal="left"/>
    </xf>
    <xf numFmtId="0" fontId="162" fillId="0" borderId="8" xfId="0" applyFont="1" applyBorder="1" applyAlignment="1">
      <alignment horizontal="left" wrapText="1"/>
    </xf>
    <xf numFmtId="168" fontId="162" fillId="0" borderId="8" xfId="0" applyNumberFormat="1" applyFont="1" applyBorder="1" applyAlignment="1">
      <alignment horizontal="center"/>
    </xf>
    <xf numFmtId="0" fontId="162" fillId="0" borderId="8" xfId="0" applyFont="1" applyBorder="1" applyAlignment="1">
      <alignment horizontal="center"/>
    </xf>
    <xf numFmtId="0" fontId="160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60" fillId="0" borderId="50" xfId="923" applyFont="1" applyFill="1" applyBorder="1" applyAlignment="1">
      <alignment horizontal="left" vertical="center" wrapText="1" indent="1"/>
    </xf>
    <xf numFmtId="0" fontId="157" fillId="0" borderId="73" xfId="923" applyFont="1" applyBorder="1"/>
    <xf numFmtId="0" fontId="157" fillId="0" borderId="0" xfId="923" applyFont="1" applyBorder="1"/>
    <xf numFmtId="168" fontId="160" fillId="60" borderId="74" xfId="923" applyNumberFormat="1" applyFont="1" applyFill="1" applyBorder="1" applyAlignment="1">
      <alignment horizontal="center" vertical="center"/>
    </xf>
    <xf numFmtId="168" fontId="160" fillId="60" borderId="73" xfId="923" applyNumberFormat="1" applyFont="1" applyFill="1" applyBorder="1" applyAlignment="1">
      <alignment horizontal="center" vertical="center"/>
    </xf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0" xfId="0" applyFont="1" applyBorder="1"/>
    <xf numFmtId="0" fontId="154" fillId="0" borderId="8" xfId="0" applyFont="1" applyBorder="1" applyAlignment="1">
      <alignment horizontal="left" indent="2"/>
    </xf>
    <xf numFmtId="168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60" borderId="0" xfId="923" applyFont="1" applyFill="1"/>
    <xf numFmtId="1" fontId="156" fillId="0" borderId="65" xfId="923" applyNumberFormat="1" applyFont="1" applyFill="1" applyBorder="1" applyAlignment="1">
      <alignment horizontal="center" vertical="center"/>
    </xf>
    <xf numFmtId="1" fontId="156" fillId="60" borderId="0" xfId="923" applyNumberFormat="1" applyFont="1" applyFill="1" applyBorder="1" applyAlignment="1">
      <alignment horizontal="center" vertical="center"/>
    </xf>
    <xf numFmtId="2" fontId="157" fillId="60" borderId="0" xfId="923" applyNumberFormat="1" applyFont="1" applyFill="1" applyBorder="1"/>
    <xf numFmtId="168" fontId="154" fillId="60" borderId="65" xfId="923" applyNumberFormat="1" applyFont="1" applyFill="1" applyBorder="1" applyAlignment="1">
      <alignment horizontal="center" vertical="center"/>
    </xf>
    <xf numFmtId="168" fontId="157" fillId="60" borderId="0" xfId="923" applyNumberFormat="1" applyFont="1" applyFill="1" applyBorder="1"/>
    <xf numFmtId="168" fontId="160" fillId="60" borderId="65" xfId="923" applyNumberFormat="1" applyFont="1" applyFill="1" applyBorder="1" applyAlignment="1">
      <alignment horizontal="center" vertical="center"/>
    </xf>
    <xf numFmtId="168" fontId="156" fillId="60" borderId="65" xfId="923" applyNumberFormat="1" applyFont="1" applyFill="1" applyBorder="1" applyAlignment="1">
      <alignment horizontal="center" vertical="center"/>
    </xf>
    <xf numFmtId="168" fontId="157" fillId="60" borderId="0" xfId="923" applyNumberFormat="1" applyFont="1" applyFill="1"/>
    <xf numFmtId="168" fontId="154" fillId="60" borderId="72" xfId="923" applyNumberFormat="1" applyFont="1" applyFill="1" applyBorder="1" applyAlignment="1">
      <alignment horizontal="center" vertical="center"/>
    </xf>
    <xf numFmtId="168" fontId="154" fillId="60" borderId="58" xfId="923" applyNumberFormat="1" applyFont="1" applyFill="1" applyBorder="1" applyAlignment="1">
      <alignment horizontal="center" vertical="center"/>
    </xf>
    <xf numFmtId="0" fontId="157" fillId="0" borderId="0" xfId="923" applyFont="1" applyFill="1" applyBorder="1"/>
    <xf numFmtId="168" fontId="154" fillId="60" borderId="74" xfId="942" applyNumberFormat="1" applyFont="1" applyFill="1" applyBorder="1" applyAlignment="1">
      <alignment horizontal="center" vertical="center"/>
    </xf>
    <xf numFmtId="168" fontId="154" fillId="60" borderId="65" xfId="942" applyNumberFormat="1" applyFont="1" applyFill="1" applyBorder="1" applyAlignment="1">
      <alignment horizontal="center" vertical="center"/>
    </xf>
    <xf numFmtId="168" fontId="160" fillId="60" borderId="74" xfId="942" applyNumberFormat="1" applyFont="1" applyFill="1" applyBorder="1" applyAlignment="1">
      <alignment horizontal="center" vertical="center"/>
    </xf>
    <xf numFmtId="168" fontId="156" fillId="60" borderId="65" xfId="942" applyNumberFormat="1" applyFont="1" applyFill="1" applyBorder="1" applyAlignment="1">
      <alignment horizontal="center" vertical="center"/>
    </xf>
    <xf numFmtId="0" fontId="157" fillId="0" borderId="0" xfId="923" applyFont="1" applyFill="1"/>
    <xf numFmtId="168" fontId="154" fillId="0" borderId="65" xfId="942" applyNumberFormat="1" applyFont="1" applyFill="1" applyBorder="1" applyAlignment="1">
      <alignment horizontal="center"/>
    </xf>
    <xf numFmtId="168" fontId="154" fillId="60" borderId="72" xfId="942" applyNumberFormat="1" applyFont="1" applyFill="1" applyBorder="1" applyAlignment="1">
      <alignment horizontal="center" vertical="center"/>
    </xf>
    <xf numFmtId="168" fontId="154" fillId="0" borderId="58" xfId="942" applyNumberFormat="1" applyFont="1" applyFill="1" applyBorder="1" applyAlignment="1">
      <alignment horizontal="center"/>
    </xf>
    <xf numFmtId="168" fontId="160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89" fontId="156" fillId="0" borderId="62" xfId="0" applyNumberFormat="1" applyFont="1" applyFill="1" applyBorder="1" applyAlignment="1" applyProtection="1">
      <alignment horizontal="center"/>
    </xf>
    <xf numFmtId="189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89" fontId="156" fillId="0" borderId="66" xfId="0" applyNumberFormat="1" applyFont="1" applyFill="1" applyBorder="1" applyAlignment="1" applyProtection="1">
      <alignment horizontal="center"/>
    </xf>
    <xf numFmtId="189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89" fontId="154" fillId="0" borderId="66" xfId="0" applyNumberFormat="1" applyFont="1" applyFill="1" applyBorder="1" applyAlignment="1" applyProtection="1">
      <alignment horizontal="center"/>
    </xf>
    <xf numFmtId="189" fontId="154" fillId="0" borderId="65" xfId="0" applyNumberFormat="1" applyFont="1" applyFill="1" applyBorder="1" applyAlignment="1" applyProtection="1">
      <alignment horizontal="center"/>
    </xf>
    <xf numFmtId="210" fontId="156" fillId="0" borderId="66" xfId="0" applyNumberFormat="1" applyFont="1" applyFill="1" applyBorder="1" applyAlignment="1" applyProtection="1">
      <alignment horizontal="center"/>
    </xf>
    <xf numFmtId="210" fontId="156" fillId="0" borderId="63" xfId="0" applyNumberFormat="1" applyFont="1" applyFill="1" applyBorder="1" applyAlignment="1" applyProtection="1">
      <alignment horizontal="center"/>
    </xf>
    <xf numFmtId="4" fontId="164" fillId="0" borderId="65" xfId="0" applyNumberFormat="1" applyFont="1" applyFill="1" applyBorder="1" applyAlignment="1" applyProtection="1">
      <alignment horizontal="center"/>
    </xf>
    <xf numFmtId="189" fontId="156" fillId="0" borderId="64" xfId="0" applyNumberFormat="1" applyFont="1" applyFill="1" applyBorder="1" applyAlignment="1" applyProtection="1">
      <alignment horizontal="center"/>
    </xf>
    <xf numFmtId="189" fontId="156" fillId="0" borderId="0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3" xfId="0" applyNumberFormat="1" applyFont="1" applyFill="1" applyBorder="1" applyAlignment="1" applyProtection="1">
      <alignment horizontal="center"/>
    </xf>
    <xf numFmtId="3" fontId="165" fillId="0" borderId="66" xfId="0" applyNumberFormat="1" applyFont="1" applyFill="1" applyBorder="1" applyAlignment="1" applyProtection="1">
      <alignment horizontal="center"/>
    </xf>
    <xf numFmtId="3" fontId="165" fillId="0" borderId="65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210" fontId="165" fillId="0" borderId="66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54" fillId="0" borderId="65" xfId="0" applyNumberFormat="1" applyFont="1" applyFill="1" applyBorder="1" applyAlignment="1" applyProtection="1">
      <alignment horizontal="center"/>
    </xf>
    <xf numFmtId="210" fontId="154" fillId="0" borderId="66" xfId="0" applyNumberFormat="1" applyFont="1" applyFill="1" applyBorder="1" applyAlignment="1" applyProtection="1">
      <alignment horizontal="center"/>
    </xf>
    <xf numFmtId="210" fontId="165" fillId="0" borderId="63" xfId="0" applyNumberFormat="1" applyFont="1" applyFill="1" applyBorder="1" applyAlignment="1" applyProtection="1">
      <alignment horizontal="center"/>
    </xf>
    <xf numFmtId="168" fontId="156" fillId="0" borderId="64" xfId="0" applyNumberFormat="1" applyFont="1" applyFill="1" applyBorder="1" applyAlignment="1" applyProtection="1">
      <alignment horizontal="center"/>
    </xf>
    <xf numFmtId="168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64" fillId="0" borderId="63" xfId="0" applyNumberFormat="1" applyFont="1" applyFill="1" applyBorder="1" applyAlignment="1" applyProtection="1">
      <alignment horizontal="center"/>
    </xf>
    <xf numFmtId="206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168" fontId="154" fillId="0" borderId="64" xfId="0" applyNumberFormat="1" applyFont="1" applyFill="1" applyBorder="1" applyAlignment="1" applyProtection="1">
      <alignment horizontal="center"/>
    </xf>
    <xf numFmtId="168" fontId="154" fillId="0" borderId="0" xfId="0" applyNumberFormat="1" applyFont="1" applyFill="1" applyBorder="1" applyAlignment="1" applyProtection="1">
      <alignment horizontal="center"/>
    </xf>
    <xf numFmtId="207" fontId="154" fillId="0" borderId="66" xfId="0" applyNumberFormat="1" applyFont="1" applyFill="1" applyBorder="1" applyAlignment="1" applyProtection="1">
      <alignment horizontal="center"/>
    </xf>
    <xf numFmtId="207" fontId="165" fillId="0" borderId="63" xfId="0" applyNumberFormat="1" applyFont="1" applyFill="1" applyBorder="1" applyAlignment="1" applyProtection="1">
      <alignment horizontal="center"/>
    </xf>
    <xf numFmtId="206" fontId="167" fillId="0" borderId="66" xfId="0" applyNumberFormat="1" applyFont="1" applyFill="1" applyBorder="1" applyAlignment="1" applyProtection="1">
      <alignment horizontal="center"/>
    </xf>
    <xf numFmtId="4" fontId="167" fillId="0" borderId="65" xfId="0" applyNumberFormat="1" applyFont="1" applyFill="1" applyBorder="1" applyAlignment="1" applyProtection="1">
      <alignment horizontal="center"/>
    </xf>
    <xf numFmtId="0" fontId="154" fillId="0" borderId="81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60" fillId="0" borderId="0" xfId="918" applyFont="1" applyBorder="1" applyAlignment="1">
      <alignment horizontal="left" wrapText="1" indent="1"/>
    </xf>
    <xf numFmtId="168" fontId="154" fillId="0" borderId="0" xfId="918" applyNumberFormat="1" applyFont="1" applyBorder="1"/>
    <xf numFmtId="168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80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168" fontId="157" fillId="0" borderId="0" xfId="923" applyNumberFormat="1" applyFont="1" applyFill="1" applyBorder="1"/>
    <xf numFmtId="0" fontId="156" fillId="0" borderId="50" xfId="923" applyFont="1" applyFill="1" applyBorder="1" applyAlignment="1">
      <alignment horizontal="left" vertical="center" wrapText="1" indent="1"/>
    </xf>
    <xf numFmtId="168" fontId="156" fillId="60" borderId="73" xfId="923" applyNumberFormat="1" applyFont="1" applyFill="1" applyBorder="1" applyAlignment="1">
      <alignment horizontal="center" vertical="center"/>
    </xf>
    <xf numFmtId="168" fontId="156" fillId="60" borderId="0" xfId="923" applyNumberFormat="1" applyFont="1" applyFill="1" applyBorder="1" applyAlignment="1">
      <alignment horizontal="center" vertical="center"/>
    </xf>
    <xf numFmtId="168" fontId="156" fillId="60" borderId="74" xfId="923" applyNumberFormat="1" applyFont="1" applyFill="1" applyBorder="1" applyAlignment="1">
      <alignment horizontal="center" vertical="center"/>
    </xf>
    <xf numFmtId="168" fontId="160" fillId="60" borderId="0" xfId="923" applyNumberFormat="1" applyFont="1" applyFill="1" applyBorder="1" applyAlignment="1">
      <alignment horizontal="center" vertical="center"/>
    </xf>
    <xf numFmtId="168" fontId="154" fillId="0" borderId="73" xfId="923" applyNumberFormat="1" applyFont="1" applyFill="1" applyBorder="1" applyAlignment="1">
      <alignment horizontal="center"/>
    </xf>
    <xf numFmtId="168" fontId="154" fillId="0" borderId="0" xfId="923" applyNumberFormat="1" applyFont="1" applyFill="1" applyBorder="1" applyAlignment="1">
      <alignment horizontal="center"/>
    </xf>
    <xf numFmtId="168" fontId="154" fillId="60" borderId="0" xfId="942" applyNumberFormat="1" applyFont="1" applyFill="1" applyBorder="1" applyAlignment="1">
      <alignment horizontal="center" vertical="center"/>
    </xf>
    <xf numFmtId="0" fontId="168" fillId="0" borderId="50" xfId="923" applyFont="1" applyFill="1" applyBorder="1" applyAlignment="1">
      <alignment horizontal="left" vertical="center" wrapText="1" indent="3"/>
    </xf>
    <xf numFmtId="0" fontId="154" fillId="0" borderId="55" xfId="923" applyFont="1" applyFill="1" applyBorder="1" applyAlignment="1">
      <alignment horizontal="left" vertical="center" wrapText="1" indent="1"/>
    </xf>
    <xf numFmtId="168" fontId="154" fillId="60" borderId="71" xfId="923" applyNumberFormat="1" applyFont="1" applyFill="1" applyBorder="1" applyAlignment="1">
      <alignment horizontal="center" vertical="center"/>
    </xf>
    <xf numFmtId="168" fontId="154" fillId="60" borderId="51" xfId="923" applyNumberFormat="1" applyFont="1" applyFill="1" applyBorder="1" applyAlignment="1">
      <alignment horizontal="center" vertical="center"/>
    </xf>
    <xf numFmtId="2" fontId="157" fillId="0" borderId="0" xfId="923" applyNumberFormat="1" applyFont="1" applyFill="1" applyBorder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55" xfId="942" applyFont="1" applyFill="1" applyBorder="1" applyAlignment="1">
      <alignment horizontal="left" vertical="center" wrapText="1" indent="2"/>
    </xf>
    <xf numFmtId="168" fontId="154" fillId="0" borderId="71" xfId="923" applyNumberFormat="1" applyFont="1" applyFill="1" applyBorder="1" applyAlignment="1">
      <alignment horizontal="center"/>
    </xf>
    <xf numFmtId="168" fontId="154" fillId="0" borderId="51" xfId="923" applyNumberFormat="1" applyFont="1" applyFill="1" applyBorder="1" applyAlignment="1">
      <alignment horizontal="center"/>
    </xf>
    <xf numFmtId="168" fontId="154" fillId="60" borderId="51" xfId="942" applyNumberFormat="1" applyFont="1" applyFill="1" applyBorder="1" applyAlignment="1">
      <alignment horizontal="center" vertical="center"/>
    </xf>
    <xf numFmtId="0" fontId="154" fillId="0" borderId="0" xfId="942" applyFont="1" applyFill="1" applyBorder="1" applyAlignment="1">
      <alignment horizontal="left" vertical="center" wrapText="1" indent="1"/>
    </xf>
    <xf numFmtId="168" fontId="154" fillId="60" borderId="0" xfId="942" applyNumberFormat="1" applyFont="1" applyFill="1" applyBorder="1" applyAlignment="1">
      <alignment horizontal="center" vertical="center" wrapText="1"/>
    </xf>
    <xf numFmtId="0" fontId="168" fillId="0" borderId="0" xfId="923" applyFont="1"/>
    <xf numFmtId="0" fontId="154" fillId="0" borderId="8" xfId="0" applyFont="1" applyBorder="1" applyAlignment="1">
      <alignment horizontal="left" wrapText="1"/>
    </xf>
    <xf numFmtId="168" fontId="154" fillId="0" borderId="8" xfId="0" applyNumberFormat="1" applyFont="1" applyBorder="1" applyAlignment="1">
      <alignment horizontal="center" vertical="center" wrapText="1"/>
    </xf>
    <xf numFmtId="168" fontId="156" fillId="0" borderId="0" xfId="918" applyNumberFormat="1" applyFont="1" applyBorder="1"/>
    <xf numFmtId="168" fontId="156" fillId="0" borderId="0" xfId="918" applyNumberFormat="1" applyFont="1"/>
    <xf numFmtId="168" fontId="154" fillId="61" borderId="0" xfId="918" applyNumberFormat="1" applyFont="1" applyFill="1" applyBorder="1"/>
    <xf numFmtId="168" fontId="154" fillId="0" borderId="0" xfId="918" applyNumberFormat="1" applyFont="1"/>
    <xf numFmtId="168" fontId="160" fillId="0" borderId="0" xfId="918" applyNumberFormat="1" applyFont="1"/>
    <xf numFmtId="168" fontId="160" fillId="0" borderId="0" xfId="918" applyNumberFormat="1" applyFont="1" applyFill="1"/>
    <xf numFmtId="168" fontId="160" fillId="0" borderId="0" xfId="918" applyNumberFormat="1" applyFont="1" applyFill="1" applyBorder="1"/>
    <xf numFmtId="168" fontId="160" fillId="0" borderId="0" xfId="918" applyNumberFormat="1" applyFont="1" applyBorder="1"/>
    <xf numFmtId="168" fontId="154" fillId="0" borderId="0" xfId="918" applyNumberFormat="1" applyFont="1" applyFill="1"/>
    <xf numFmtId="0" fontId="154" fillId="0" borderId="81" xfId="918" applyFont="1" applyFill="1" applyBorder="1"/>
    <xf numFmtId="168" fontId="154" fillId="0" borderId="0" xfId="918" applyNumberFormat="1" applyFont="1" applyFill="1" applyBorder="1"/>
    <xf numFmtId="168" fontId="154" fillId="0" borderId="51" xfId="918" applyNumberFormat="1" applyFont="1" applyBorder="1"/>
    <xf numFmtId="168" fontId="154" fillId="0" borderId="51" xfId="918" applyNumberFormat="1" applyFont="1" applyFill="1" applyBorder="1"/>
    <xf numFmtId="168" fontId="154" fillId="61" borderId="0" xfId="918" applyNumberFormat="1" applyFont="1" applyFill="1"/>
    <xf numFmtId="17" fontId="154" fillId="0" borderId="81" xfId="918" applyNumberFormat="1" applyFont="1" applyBorder="1" applyAlignment="1"/>
    <xf numFmtId="168" fontId="169" fillId="0" borderId="8" xfId="0" applyNumberFormat="1" applyFont="1" applyBorder="1" applyAlignment="1">
      <alignment horizontal="center"/>
    </xf>
    <xf numFmtId="0" fontId="169" fillId="0" borderId="8" xfId="0" applyFont="1" applyBorder="1" applyAlignment="1">
      <alignment horizontal="center"/>
    </xf>
    <xf numFmtId="49" fontId="169" fillId="0" borderId="8" xfId="0" applyNumberFormat="1" applyFont="1" applyBorder="1" applyAlignment="1">
      <alignment horizontal="center"/>
    </xf>
    <xf numFmtId="3" fontId="156" fillId="0" borderId="104" xfId="0" applyNumberFormat="1" applyFont="1" applyFill="1" applyBorder="1" applyAlignment="1" applyProtection="1">
      <alignment horizontal="center"/>
    </xf>
    <xf numFmtId="3" fontId="156" fillId="0" borderId="105" xfId="0" applyNumberFormat="1" applyFont="1" applyFill="1" applyBorder="1" applyAlignment="1" applyProtection="1">
      <alignment horizontal="center"/>
    </xf>
    <xf numFmtId="3" fontId="154" fillId="0" borderId="105" xfId="0" applyNumberFormat="1" applyFont="1" applyFill="1" applyBorder="1" applyAlignment="1" applyProtection="1">
      <alignment horizontal="center"/>
    </xf>
    <xf numFmtId="189" fontId="156" fillId="0" borderId="105" xfId="0" applyNumberFormat="1" applyFont="1" applyFill="1" applyBorder="1" applyAlignment="1" applyProtection="1">
      <alignment horizontal="center"/>
    </xf>
    <xf numFmtId="168" fontId="156" fillId="0" borderId="105" xfId="0" applyNumberFormat="1" applyFont="1" applyFill="1" applyBorder="1" applyAlignment="1" applyProtection="1">
      <alignment horizontal="center"/>
    </xf>
    <xf numFmtId="168" fontId="154" fillId="0" borderId="105" xfId="0" applyNumberFormat="1" applyFont="1" applyFill="1" applyBorder="1" applyAlignment="1" applyProtection="1">
      <alignment horizontal="center"/>
    </xf>
    <xf numFmtId="0" fontId="154" fillId="0" borderId="53" xfId="0" applyNumberFormat="1" applyFont="1" applyFill="1" applyBorder="1" applyAlignment="1" applyProtection="1"/>
    <xf numFmtId="168" fontId="154" fillId="0" borderId="67" xfId="0" applyNumberFormat="1" applyFont="1" applyFill="1" applyBorder="1" applyAlignment="1" applyProtection="1">
      <alignment horizontal="center"/>
    </xf>
    <xf numFmtId="168" fontId="154" fillId="0" borderId="51" xfId="0" applyNumberFormat="1" applyFont="1" applyFill="1" applyBorder="1" applyAlignment="1" applyProtection="1">
      <alignment horizontal="center"/>
    </xf>
    <xf numFmtId="168" fontId="154" fillId="0" borderId="91" xfId="0" applyNumberFormat="1" applyFont="1" applyFill="1" applyBorder="1" applyAlignment="1" applyProtection="1">
      <alignment horizontal="center"/>
    </xf>
    <xf numFmtId="207" fontId="154" fillId="0" borderId="68" xfId="0" applyNumberFormat="1" applyFont="1" applyFill="1" applyBorder="1" applyAlignment="1" applyProtection="1">
      <alignment horizontal="center"/>
    </xf>
    <xf numFmtId="207" fontId="165" fillId="0" borderId="58" xfId="0" applyNumberFormat="1" applyFont="1" applyFill="1" applyBorder="1" applyAlignment="1" applyProtection="1">
      <alignment horizontal="center"/>
    </xf>
    <xf numFmtId="206" fontId="167" fillId="0" borderId="68" xfId="0" applyNumberFormat="1" applyFont="1" applyFill="1" applyBorder="1" applyAlignment="1" applyProtection="1">
      <alignment horizontal="center"/>
    </xf>
    <xf numFmtId="4" fontId="167" fillId="0" borderId="58" xfId="0" applyNumberFormat="1" applyFont="1" applyFill="1" applyBorder="1" applyAlignment="1" applyProtection="1">
      <alignment horizontal="center"/>
    </xf>
    <xf numFmtId="0" fontId="148" fillId="0" borderId="0" xfId="967" applyFont="1"/>
    <xf numFmtId="0" fontId="156" fillId="63" borderId="8" xfId="0" applyFont="1" applyFill="1" applyBorder="1"/>
    <xf numFmtId="168" fontId="156" fillId="63" borderId="8" xfId="0" applyNumberFormat="1" applyFont="1" applyFill="1" applyBorder="1" applyAlignment="1">
      <alignment horizontal="center" wrapText="1"/>
    </xf>
    <xf numFmtId="0" fontId="156" fillId="64" borderId="8" xfId="0" applyFont="1" applyFill="1" applyBorder="1" applyAlignment="1">
      <alignment horizontal="left" indent="1"/>
    </xf>
    <xf numFmtId="168" fontId="156" fillId="64" borderId="8" xfId="0" applyNumberFormat="1" applyFont="1" applyFill="1" applyBorder="1" applyAlignment="1">
      <alignment horizontal="center" wrapText="1"/>
    </xf>
    <xf numFmtId="3" fontId="156" fillId="0" borderId="108" xfId="0" applyNumberFormat="1" applyFont="1" applyFill="1" applyBorder="1" applyAlignment="1" applyProtection="1">
      <alignment horizontal="center"/>
    </xf>
    <xf numFmtId="3" fontId="156" fillId="0" borderId="109" xfId="0" applyNumberFormat="1" applyFont="1" applyFill="1" applyBorder="1" applyAlignment="1" applyProtection="1">
      <alignment horizontal="center"/>
    </xf>
    <xf numFmtId="3" fontId="154" fillId="0" borderId="109" xfId="0" applyNumberFormat="1" applyFont="1" applyFill="1" applyBorder="1" applyAlignment="1" applyProtection="1">
      <alignment horizontal="center"/>
    </xf>
    <xf numFmtId="189" fontId="156" fillId="0" borderId="109" xfId="0" applyNumberFormat="1" applyFont="1" applyFill="1" applyBorder="1" applyAlignment="1" applyProtection="1">
      <alignment horizontal="center"/>
    </xf>
    <xf numFmtId="168" fontId="156" fillId="0" borderId="109" xfId="0" applyNumberFormat="1" applyFont="1" applyFill="1" applyBorder="1" applyAlignment="1" applyProtection="1">
      <alignment horizontal="center"/>
    </xf>
    <xf numFmtId="168" fontId="154" fillId="0" borderId="109" xfId="0" applyNumberFormat="1" applyFont="1" applyFill="1" applyBorder="1" applyAlignment="1" applyProtection="1">
      <alignment horizontal="center"/>
    </xf>
    <xf numFmtId="168" fontId="154" fillId="0" borderId="103" xfId="0" applyNumberFormat="1" applyFont="1" applyFill="1" applyBorder="1" applyAlignment="1" applyProtection="1">
      <alignment horizontal="center"/>
    </xf>
    <xf numFmtId="207" fontId="165" fillId="0" borderId="65" xfId="0" applyNumberFormat="1" applyFont="1" applyFill="1" applyBorder="1" applyAlignment="1" applyProtection="1">
      <alignment horizontal="center"/>
    </xf>
    <xf numFmtId="168" fontId="156" fillId="60" borderId="0" xfId="942" applyNumberFormat="1" applyFont="1" applyFill="1" applyBorder="1" applyAlignment="1">
      <alignment horizontal="center" vertical="center"/>
    </xf>
    <xf numFmtId="168" fontId="156" fillId="60" borderId="74" xfId="942" applyNumberFormat="1" applyFont="1" applyFill="1" applyBorder="1" applyAlignment="1">
      <alignment horizontal="center" vertical="center"/>
    </xf>
    <xf numFmtId="168" fontId="162" fillId="63" borderId="8" xfId="0" applyNumberFormat="1" applyFont="1" applyFill="1" applyBorder="1" applyAlignment="1">
      <alignment horizontal="center" vertical="center" wrapText="1"/>
    </xf>
    <xf numFmtId="168" fontId="162" fillId="63" borderId="8" xfId="0" applyNumberFormat="1" applyFont="1" applyFill="1" applyBorder="1" applyAlignment="1">
      <alignment horizontal="center"/>
    </xf>
    <xf numFmtId="0" fontId="161" fillId="64" borderId="8" xfId="0" applyFont="1" applyFill="1" applyBorder="1" applyAlignment="1">
      <alignment horizontal="center" vertical="center" wrapText="1"/>
    </xf>
    <xf numFmtId="17" fontId="161" fillId="64" borderId="8" xfId="0" applyNumberFormat="1" applyFont="1" applyFill="1" applyBorder="1" applyAlignment="1">
      <alignment horizontal="center" vertical="center" wrapText="1"/>
    </xf>
    <xf numFmtId="0" fontId="163" fillId="64" borderId="8" xfId="0" applyFont="1" applyFill="1" applyBorder="1" applyAlignment="1">
      <alignment horizontal="center" vertical="center" wrapText="1"/>
    </xf>
    <xf numFmtId="168" fontId="162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/>
    </xf>
    <xf numFmtId="0" fontId="1" fillId="0" borderId="0" xfId="967" applyFont="1"/>
    <xf numFmtId="0" fontId="156" fillId="64" borderId="81" xfId="923" applyFont="1" applyFill="1" applyBorder="1" applyAlignment="1">
      <alignment horizontal="center" vertical="center" wrapText="1"/>
    </xf>
    <xf numFmtId="0" fontId="156" fillId="64" borderId="75" xfId="923" applyFont="1" applyFill="1" applyBorder="1" applyAlignment="1">
      <alignment vertical="center" wrapText="1"/>
    </xf>
    <xf numFmtId="168" fontId="160" fillId="64" borderId="51" xfId="923" applyNumberFormat="1" applyFont="1" applyFill="1" applyBorder="1" applyAlignment="1">
      <alignment vertical="center"/>
    </xf>
    <xf numFmtId="168" fontId="160" fillId="64" borderId="72" xfId="923" applyNumberFormat="1" applyFont="1" applyFill="1" applyBorder="1" applyAlignment="1"/>
    <xf numFmtId="0" fontId="156" fillId="63" borderId="50" xfId="923" applyFont="1" applyFill="1" applyBorder="1" applyAlignment="1">
      <alignment horizontal="left" vertical="center" wrapText="1" indent="1"/>
    </xf>
    <xf numFmtId="168" fontId="156" fillId="63" borderId="73" xfId="923" applyNumberFormat="1" applyFont="1" applyFill="1" applyBorder="1" applyAlignment="1">
      <alignment horizontal="center" vertical="center"/>
    </xf>
    <xf numFmtId="168" fontId="156" fillId="63" borderId="0" xfId="923" applyNumberFormat="1" applyFont="1" applyFill="1" applyBorder="1" applyAlignment="1">
      <alignment horizontal="center" vertical="center"/>
    </xf>
    <xf numFmtId="168" fontId="156" fillId="63" borderId="75" xfId="923" applyNumberFormat="1" applyFont="1" applyFill="1" applyBorder="1" applyAlignment="1">
      <alignment horizontal="center" vertical="center"/>
    </xf>
    <xf numFmtId="168" fontId="156" fillId="63" borderId="78" xfId="923" applyNumberFormat="1" applyFont="1" applyFill="1" applyBorder="1" applyAlignment="1">
      <alignment horizontal="center" vertical="center"/>
    </xf>
    <xf numFmtId="1" fontId="156" fillId="63" borderId="78" xfId="923" applyNumberFormat="1" applyFont="1" applyFill="1" applyBorder="1" applyAlignment="1">
      <alignment horizontal="center" vertical="center"/>
    </xf>
    <xf numFmtId="1" fontId="156" fillId="63" borderId="75" xfId="923" applyNumberFormat="1" applyFont="1" applyFill="1" applyBorder="1" applyAlignment="1">
      <alignment horizontal="center" vertical="center"/>
    </xf>
    <xf numFmtId="168" fontId="156" fillId="63" borderId="84" xfId="923" applyNumberFormat="1" applyFont="1" applyFill="1" applyBorder="1" applyAlignment="1">
      <alignment horizontal="center" vertical="center"/>
    </xf>
    <xf numFmtId="168" fontId="156" fillId="63" borderId="74" xfId="923" applyNumberFormat="1" applyFont="1" applyFill="1" applyBorder="1" applyAlignment="1">
      <alignment horizontal="center" vertical="center"/>
    </xf>
    <xf numFmtId="1" fontId="156" fillId="63" borderId="73" xfId="923" applyNumberFormat="1" applyFont="1" applyFill="1" applyBorder="1" applyAlignment="1">
      <alignment horizontal="center" vertical="center"/>
    </xf>
    <xf numFmtId="1" fontId="156" fillId="63" borderId="74" xfId="923" applyNumberFormat="1" applyFont="1" applyFill="1" applyBorder="1" applyAlignment="1">
      <alignment horizontal="center" vertical="center"/>
    </xf>
    <xf numFmtId="168" fontId="156" fillId="63" borderId="65" xfId="923" applyNumberFormat="1" applyFont="1" applyFill="1" applyBorder="1" applyAlignment="1">
      <alignment horizontal="center" vertical="center"/>
    </xf>
    <xf numFmtId="168" fontId="160" fillId="63" borderId="0" xfId="923" applyNumberFormat="1" applyFont="1" applyFill="1" applyBorder="1" applyAlignment="1">
      <alignment horizontal="center" vertical="center"/>
    </xf>
    <xf numFmtId="168" fontId="160" fillId="63" borderId="74" xfId="923" applyNumberFormat="1" applyFont="1" applyFill="1" applyBorder="1" applyAlignment="1">
      <alignment horizontal="center" vertical="center"/>
    </xf>
    <xf numFmtId="168" fontId="160" fillId="63" borderId="65" xfId="923" applyNumberFormat="1" applyFont="1" applyFill="1" applyBorder="1" applyAlignment="1">
      <alignment horizontal="center" vertical="center"/>
    </xf>
    <xf numFmtId="168" fontId="156" fillId="63" borderId="73" xfId="923" applyNumberFormat="1" applyFont="1" applyFill="1" applyBorder="1" applyAlignment="1">
      <alignment horizontal="center" vertical="center" wrapText="1"/>
    </xf>
    <xf numFmtId="168" fontId="156" fillId="63" borderId="0" xfId="923" applyNumberFormat="1" applyFont="1" applyFill="1" applyBorder="1" applyAlignment="1">
      <alignment horizontal="center" vertical="center" wrapText="1"/>
    </xf>
    <xf numFmtId="0" fontId="156" fillId="63" borderId="50" xfId="942" applyFont="1" applyFill="1" applyBorder="1" applyAlignment="1">
      <alignment horizontal="left" vertical="center" wrapText="1" indent="1"/>
    </xf>
    <xf numFmtId="168" fontId="156" fillId="63" borderId="0" xfId="942" applyNumberFormat="1" applyFont="1" applyFill="1" applyBorder="1" applyAlignment="1">
      <alignment horizontal="center" vertical="center"/>
    </xf>
    <xf numFmtId="168" fontId="156" fillId="63" borderId="74" xfId="942" applyNumberFormat="1" applyFont="1" applyFill="1" applyBorder="1" applyAlignment="1">
      <alignment horizontal="center" vertical="center"/>
    </xf>
    <xf numFmtId="168" fontId="160" fillId="63" borderId="0" xfId="942" applyNumberFormat="1" applyFont="1" applyFill="1" applyBorder="1" applyAlignment="1">
      <alignment horizontal="center" vertical="center"/>
    </xf>
    <xf numFmtId="168" fontId="160" fillId="63" borderId="74" xfId="942" applyNumberFormat="1" applyFont="1" applyFill="1" applyBorder="1" applyAlignment="1">
      <alignment horizontal="center" vertical="center"/>
    </xf>
    <xf numFmtId="168" fontId="156" fillId="63" borderId="65" xfId="942" applyNumberFormat="1" applyFont="1" applyFill="1" applyBorder="1" applyAlignment="1">
      <alignment horizontal="center" vertical="center"/>
    </xf>
    <xf numFmtId="168" fontId="160" fillId="63" borderId="65" xfId="942" applyNumberFormat="1" applyFont="1" applyFill="1" applyBorder="1" applyAlignment="1">
      <alignment horizontal="center" vertical="center"/>
    </xf>
    <xf numFmtId="14" fontId="156" fillId="64" borderId="68" xfId="0" applyNumberFormat="1" applyFont="1" applyFill="1" applyBorder="1" applyAlignment="1" applyProtection="1">
      <alignment horizontal="center" vertical="center"/>
    </xf>
    <xf numFmtId="14" fontId="156" fillId="64" borderId="67" xfId="0" applyNumberFormat="1" applyFont="1" applyFill="1" applyBorder="1" applyAlignment="1" applyProtection="1">
      <alignment horizontal="center" vertical="center"/>
    </xf>
    <xf numFmtId="14" fontId="156" fillId="64" borderId="103" xfId="0" applyNumberFormat="1" applyFont="1" applyFill="1" applyBorder="1" applyAlignment="1" applyProtection="1">
      <alignment horizontal="center" vertical="center"/>
    </xf>
    <xf numFmtId="14" fontId="156" fillId="64" borderId="102" xfId="0" applyNumberFormat="1" applyFont="1" applyFill="1" applyBorder="1" applyAlignment="1" applyProtection="1">
      <alignment horizontal="center" vertical="center"/>
    </xf>
    <xf numFmtId="14" fontId="154" fillId="64" borderId="57" xfId="0" applyNumberFormat="1" applyFont="1" applyFill="1" applyBorder="1" applyAlignment="1" applyProtection="1">
      <alignment horizontal="center" vertical="center" wrapText="1"/>
    </xf>
    <xf numFmtId="14" fontId="154" fillId="64" borderId="58" xfId="0" applyNumberFormat="1" applyFont="1" applyFill="1" applyBorder="1" applyAlignment="1" applyProtection="1">
      <alignment horizontal="center" vertical="center" wrapText="1"/>
    </xf>
    <xf numFmtId="208" fontId="154" fillId="59" borderId="0" xfId="949" applyNumberFormat="1" applyFont="1" applyFill="1" applyBorder="1" applyAlignment="1" applyProtection="1"/>
    <xf numFmtId="0" fontId="154" fillId="64" borderId="96" xfId="918" applyFont="1" applyFill="1" applyBorder="1"/>
    <xf numFmtId="0" fontId="156" fillId="64" borderId="96" xfId="918" applyFont="1" applyFill="1" applyBorder="1" applyAlignment="1">
      <alignment horizontal="center"/>
    </xf>
    <xf numFmtId="0" fontId="156" fillId="64" borderId="96" xfId="918" applyFont="1" applyFill="1" applyBorder="1" applyAlignment="1">
      <alignment horizontal="center" wrapText="1"/>
    </xf>
    <xf numFmtId="0" fontId="154" fillId="64" borderId="0" xfId="918" applyFont="1" applyFill="1" applyBorder="1"/>
    <xf numFmtId="0" fontId="156" fillId="64" borderId="0" xfId="918" applyFont="1" applyFill="1" applyBorder="1" applyAlignment="1">
      <alignment horizontal="center"/>
    </xf>
    <xf numFmtId="0" fontId="154" fillId="64" borderId="0" xfId="918" applyFont="1" applyFill="1" applyBorder="1" applyAlignment="1">
      <alignment horizontal="left" indent="1"/>
    </xf>
    <xf numFmtId="168" fontId="154" fillId="64" borderId="0" xfId="918" applyNumberFormat="1" applyFont="1" applyFill="1" applyBorder="1"/>
    <xf numFmtId="168" fontId="156" fillId="64" borderId="0" xfId="918" applyNumberFormat="1" applyFont="1" applyFill="1" applyBorder="1"/>
    <xf numFmtId="0" fontId="160" fillId="64" borderId="0" xfId="918" applyFont="1" applyFill="1" applyBorder="1" applyAlignment="1">
      <alignment horizontal="left" indent="1"/>
    </xf>
    <xf numFmtId="168" fontId="160" fillId="64" borderId="0" xfId="918" applyNumberFormat="1" applyFont="1" applyFill="1"/>
    <xf numFmtId="168" fontId="160" fillId="64" borderId="0" xfId="918" applyNumberFormat="1" applyFont="1" applyFill="1" applyBorder="1"/>
    <xf numFmtId="0" fontId="156" fillId="64" borderId="0" xfId="918" applyFont="1" applyFill="1" applyBorder="1"/>
    <xf numFmtId="0" fontId="156" fillId="64" borderId="0" xfId="918" applyFont="1" applyFill="1" applyBorder="1" applyAlignment="1">
      <alignment wrapText="1"/>
    </xf>
    <xf numFmtId="168" fontId="156" fillId="64" borderId="0" xfId="918" applyNumberFormat="1" applyFont="1" applyFill="1"/>
    <xf numFmtId="168" fontId="156" fillId="64" borderId="51" xfId="918" applyNumberFormat="1" applyFont="1" applyFill="1" applyBorder="1"/>
    <xf numFmtId="168" fontId="156" fillId="64" borderId="0" xfId="918" applyNumberFormat="1" applyFont="1" applyFill="1" applyBorder="1" applyAlignment="1">
      <alignment horizontal="right"/>
    </xf>
    <xf numFmtId="0" fontId="173" fillId="64" borderId="93" xfId="920" quotePrefix="1" applyNumberFormat="1" applyFont="1" applyFill="1" applyBorder="1" applyAlignment="1" applyProtection="1">
      <alignment horizontal="center" vertical="center" wrapText="1"/>
    </xf>
    <xf numFmtId="0" fontId="173" fillId="64" borderId="94" xfId="920" quotePrefix="1" applyNumberFormat="1" applyFont="1" applyFill="1" applyBorder="1" applyAlignment="1" applyProtection="1">
      <alignment horizontal="center" vertical="center" wrapText="1"/>
    </xf>
    <xf numFmtId="0" fontId="173" fillId="64" borderId="95" xfId="920" quotePrefix="1" applyNumberFormat="1" applyFont="1" applyFill="1" applyBorder="1" applyAlignment="1" applyProtection="1">
      <alignment horizontal="center" vertical="center" wrapText="1"/>
    </xf>
    <xf numFmtId="0" fontId="173" fillId="64" borderId="88" xfId="920" quotePrefix="1" applyNumberFormat="1" applyFont="1" applyFill="1" applyBorder="1" applyAlignment="1" applyProtection="1">
      <alignment horizontal="center" vertical="center" wrapText="1"/>
    </xf>
    <xf numFmtId="0" fontId="173" fillId="64" borderId="87" xfId="920" applyNumberFormat="1" applyFont="1" applyFill="1" applyBorder="1" applyAlignment="1" applyProtection="1">
      <alignment horizontal="center" vertical="center" wrapText="1"/>
    </xf>
    <xf numFmtId="0" fontId="175" fillId="59" borderId="44" xfId="920" applyNumberFormat="1" applyFont="1" applyFill="1" applyBorder="1" applyAlignment="1" applyProtection="1">
      <alignment horizontal="left" vertical="center" wrapText="1"/>
    </xf>
    <xf numFmtId="0" fontId="175" fillId="0" borderId="2" xfId="920" applyNumberFormat="1" applyFont="1" applyFill="1" applyBorder="1" applyAlignment="1" applyProtection="1">
      <alignment horizontal="center" vertical="center" wrapText="1"/>
    </xf>
    <xf numFmtId="1" fontId="173" fillId="0" borderId="51" xfId="920" applyNumberFormat="1" applyFont="1" applyFill="1" applyBorder="1" applyAlignment="1" applyProtection="1">
      <alignment horizontal="center" vertical="center" wrapText="1"/>
    </xf>
    <xf numFmtId="1" fontId="173" fillId="0" borderId="44" xfId="920" applyNumberFormat="1" applyFont="1" applyFill="1" applyBorder="1" applyAlignment="1" applyProtection="1">
      <alignment horizontal="center" vertical="center" wrapText="1"/>
    </xf>
    <xf numFmtId="1" fontId="175" fillId="0" borderId="39" xfId="920" applyNumberFormat="1" applyFont="1" applyFill="1" applyBorder="1" applyAlignment="1" applyProtection="1">
      <alignment horizontal="center" vertical="center" wrapText="1"/>
    </xf>
    <xf numFmtId="1" fontId="175" fillId="0" borderId="86" xfId="920" applyNumberFormat="1" applyFont="1" applyFill="1" applyBorder="1" applyAlignment="1" applyProtection="1">
      <alignment horizontal="center" vertical="center" wrapText="1"/>
    </xf>
    <xf numFmtId="1" fontId="175" fillId="60" borderId="86" xfId="920" applyNumberFormat="1" applyFont="1" applyFill="1" applyBorder="1" applyAlignment="1" applyProtection="1">
      <alignment horizontal="center" vertical="center" wrapText="1"/>
    </xf>
    <xf numFmtId="1" fontId="175" fillId="62" borderId="86" xfId="920" applyNumberFormat="1" applyFont="1" applyFill="1" applyBorder="1" applyAlignment="1" applyProtection="1">
      <alignment horizontal="center" vertical="center" wrapText="1"/>
    </xf>
    <xf numFmtId="1" fontId="175" fillId="60" borderId="40" xfId="920" applyNumberFormat="1" applyFont="1" applyFill="1" applyBorder="1" applyAlignment="1" applyProtection="1">
      <alignment horizontal="center" vertical="center" wrapText="1"/>
    </xf>
    <xf numFmtId="1" fontId="173" fillId="59" borderId="2" xfId="920" applyNumberFormat="1" applyFont="1" applyFill="1" applyBorder="1" applyAlignment="1" applyProtection="1">
      <alignment horizontal="center" vertical="center" wrapText="1"/>
    </xf>
    <xf numFmtId="1" fontId="175" fillId="60" borderId="40" xfId="920" quotePrefix="1" applyNumberFormat="1" applyFont="1" applyFill="1" applyBorder="1" applyAlignment="1" applyProtection="1">
      <alignment horizontal="center" vertical="center" wrapText="1"/>
    </xf>
    <xf numFmtId="1" fontId="173" fillId="59" borderId="51" xfId="920" quotePrefix="1" applyNumberFormat="1" applyFont="1" applyFill="1" applyBorder="1" applyAlignment="1" applyProtection="1">
      <alignment horizontal="center" vertical="center" wrapText="1"/>
    </xf>
    <xf numFmtId="1" fontId="175" fillId="60" borderId="112" xfId="920" quotePrefix="1" applyNumberFormat="1" applyFont="1" applyFill="1" applyBorder="1" applyAlignment="1" applyProtection="1">
      <alignment horizontal="center" vertical="center" wrapText="1"/>
    </xf>
    <xf numFmtId="1" fontId="175" fillId="60" borderId="53" xfId="920" quotePrefix="1" applyNumberFormat="1" applyFont="1" applyFill="1" applyBorder="1" applyAlignment="1" applyProtection="1">
      <alignment horizontal="center" vertical="center" wrapText="1"/>
    </xf>
    <xf numFmtId="1" fontId="175" fillId="60" borderId="113" xfId="920" applyNumberFormat="1" applyFont="1" applyFill="1" applyBorder="1" applyAlignment="1" applyProtection="1">
      <alignment horizontal="center" vertical="center" wrapText="1"/>
    </xf>
    <xf numFmtId="168" fontId="175" fillId="60" borderId="106" xfId="920" applyNumberFormat="1" applyFont="1" applyFill="1" applyBorder="1" applyAlignment="1" applyProtection="1">
      <alignment horizontal="center" vertical="center"/>
    </xf>
    <xf numFmtId="168" fontId="175" fillId="60" borderId="40" xfId="920" applyNumberFormat="1" applyFont="1" applyFill="1" applyBorder="1" applyAlignment="1" applyProtection="1">
      <alignment horizontal="center" vertical="center"/>
    </xf>
    <xf numFmtId="0" fontId="175" fillId="59" borderId="27" xfId="920" applyNumberFormat="1" applyFont="1" applyFill="1" applyBorder="1" applyAlignment="1" applyProtection="1">
      <alignment horizontal="left" vertical="center" wrapText="1"/>
    </xf>
    <xf numFmtId="0" fontId="175" fillId="0" borderId="3" xfId="920" applyNumberFormat="1" applyFont="1" applyFill="1" applyBorder="1" applyAlignment="1" applyProtection="1">
      <alignment horizontal="center" vertical="center" wrapText="1"/>
    </xf>
    <xf numFmtId="168" fontId="173" fillId="0" borderId="28" xfId="920" applyNumberFormat="1" applyFont="1" applyFill="1" applyBorder="1" applyAlignment="1" applyProtection="1">
      <alignment horizontal="center" vertical="center"/>
    </xf>
    <xf numFmtId="168" fontId="173" fillId="0" borderId="27" xfId="920" applyNumberFormat="1" applyFont="1" applyFill="1" applyBorder="1" applyAlignment="1" applyProtection="1">
      <alignment horizontal="center" vertical="center"/>
    </xf>
    <xf numFmtId="168" fontId="175" fillId="0" borderId="45" xfId="920" applyNumberFormat="1" applyFont="1" applyFill="1" applyBorder="1" applyAlignment="1" applyProtection="1">
      <alignment horizontal="center" vertical="center"/>
    </xf>
    <xf numFmtId="168" fontId="175" fillId="0" borderId="8" xfId="920" applyNumberFormat="1" applyFont="1" applyFill="1" applyBorder="1" applyAlignment="1" applyProtection="1">
      <alignment horizontal="center" vertical="center"/>
    </xf>
    <xf numFmtId="168" fontId="175" fillId="0" borderId="46" xfId="920" applyNumberFormat="1" applyFont="1" applyFill="1" applyBorder="1" applyAlignment="1" applyProtection="1">
      <alignment horizontal="center" vertical="center"/>
    </xf>
    <xf numFmtId="168" fontId="173" fillId="0" borderId="3" xfId="920" applyNumberFormat="1" applyFont="1" applyFill="1" applyBorder="1" applyAlignment="1" applyProtection="1">
      <alignment horizontal="center" vertical="center"/>
    </xf>
    <xf numFmtId="168" fontId="175" fillId="60" borderId="45" xfId="920" applyNumberFormat="1" applyFont="1" applyFill="1" applyBorder="1" applyAlignment="1" applyProtection="1">
      <alignment horizontal="center" vertical="center"/>
    </xf>
    <xf numFmtId="168" fontId="175" fillId="60" borderId="8" xfId="920" applyNumberFormat="1" applyFont="1" applyFill="1" applyBorder="1" applyAlignment="1" applyProtection="1">
      <alignment horizontal="center" vertical="center"/>
    </xf>
    <xf numFmtId="168" fontId="175" fillId="60" borderId="46" xfId="920" applyNumberFormat="1" applyFont="1" applyFill="1" applyBorder="1" applyAlignment="1" applyProtection="1">
      <alignment horizontal="center" vertical="center"/>
    </xf>
    <xf numFmtId="168" fontId="175" fillId="60" borderId="56" xfId="920" applyNumberFormat="1" applyFont="1" applyFill="1" applyBorder="1" applyAlignment="1" applyProtection="1">
      <alignment horizontal="center" vertical="center"/>
    </xf>
    <xf numFmtId="0" fontId="175" fillId="60" borderId="27" xfId="920" applyNumberFormat="1" applyFont="1" applyFill="1" applyBorder="1" applyAlignment="1" applyProtection="1">
      <alignment horizontal="left" vertical="center" wrapText="1"/>
    </xf>
    <xf numFmtId="168" fontId="175" fillId="60" borderId="56" xfId="920" quotePrefix="1" applyNumberFormat="1" applyFont="1" applyFill="1" applyBorder="1" applyAlignment="1" applyProtection="1">
      <alignment horizontal="center" vertical="center"/>
    </xf>
    <xf numFmtId="168" fontId="175" fillId="60" borderId="46" xfId="920" quotePrefix="1" applyNumberFormat="1" applyFont="1" applyFill="1" applyBorder="1" applyAlignment="1" applyProtection="1">
      <alignment horizontal="center" vertical="center"/>
    </xf>
    <xf numFmtId="1" fontId="173" fillId="0" borderId="28" xfId="920" applyNumberFormat="1" applyFont="1" applyFill="1" applyBorder="1" applyAlignment="1" applyProtection="1">
      <alignment horizontal="center" vertical="center"/>
    </xf>
    <xf numFmtId="1" fontId="173" fillId="0" borderId="27" xfId="920" applyNumberFormat="1" applyFont="1" applyFill="1" applyBorder="1" applyAlignment="1" applyProtection="1">
      <alignment horizontal="center" vertical="center"/>
    </xf>
    <xf numFmtId="1" fontId="175" fillId="0" borderId="45" xfId="920" applyNumberFormat="1" applyFont="1" applyFill="1" applyBorder="1" applyAlignment="1" applyProtection="1">
      <alignment horizontal="center" vertical="center"/>
    </xf>
    <xf numFmtId="1" fontId="175" fillId="0" borderId="8" xfId="920" applyNumberFormat="1" applyFont="1" applyFill="1" applyBorder="1" applyAlignment="1" applyProtection="1">
      <alignment horizontal="center" vertical="center"/>
    </xf>
    <xf numFmtId="1" fontId="175" fillId="0" borderId="46" xfId="920" applyNumberFormat="1" applyFont="1" applyFill="1" applyBorder="1" applyAlignment="1" applyProtection="1">
      <alignment horizontal="center" vertical="center"/>
    </xf>
    <xf numFmtId="1" fontId="173" fillId="0" borderId="3" xfId="920" applyNumberFormat="1" applyFont="1" applyFill="1" applyBorder="1" applyAlignment="1" applyProtection="1">
      <alignment horizontal="center" vertical="center"/>
    </xf>
    <xf numFmtId="1" fontId="175" fillId="60" borderId="45" xfId="920" applyNumberFormat="1" applyFont="1" applyFill="1" applyBorder="1" applyAlignment="1" applyProtection="1">
      <alignment horizontal="center" vertical="center"/>
    </xf>
    <xf numFmtId="1" fontId="175" fillId="60" borderId="8" xfId="920" applyNumberFormat="1" applyFont="1" applyFill="1" applyBorder="1" applyAlignment="1" applyProtection="1">
      <alignment horizontal="center" vertical="center"/>
    </xf>
    <xf numFmtId="1" fontId="175" fillId="60" borderId="46" xfId="920" applyNumberFormat="1" applyFont="1" applyFill="1" applyBorder="1" applyAlignment="1" applyProtection="1">
      <alignment horizontal="center" vertical="center"/>
    </xf>
    <xf numFmtId="168" fontId="175" fillId="0" borderId="46" xfId="920" quotePrefix="1" applyNumberFormat="1" applyFont="1" applyFill="1" applyBorder="1" applyAlignment="1" applyProtection="1">
      <alignment horizontal="center" vertical="center"/>
    </xf>
    <xf numFmtId="168" fontId="173" fillId="0" borderId="28" xfId="920" quotePrefix="1" applyNumberFormat="1" applyFont="1" applyFill="1" applyBorder="1" applyAlignment="1" applyProtection="1">
      <alignment horizontal="center" vertical="center"/>
    </xf>
    <xf numFmtId="0" fontId="175" fillId="60" borderId="46" xfId="920" applyNumberFormat="1" applyFont="1" applyFill="1" applyBorder="1" applyAlignment="1" applyProtection="1">
      <alignment horizontal="center" vertical="center"/>
    </xf>
    <xf numFmtId="0" fontId="175" fillId="60" borderId="56" xfId="920" quotePrefix="1" applyNumberFormat="1" applyFont="1" applyFill="1" applyBorder="1" applyAlignment="1" applyProtection="1">
      <alignment horizontal="center" vertical="center"/>
    </xf>
    <xf numFmtId="0" fontId="175" fillId="60" borderId="46" xfId="920" quotePrefix="1" applyNumberFormat="1" applyFont="1" applyFill="1" applyBorder="1" applyAlignment="1" applyProtection="1">
      <alignment horizontal="center" vertical="center"/>
    </xf>
    <xf numFmtId="168" fontId="175" fillId="0" borderId="8" xfId="920" quotePrefix="1" applyNumberFormat="1" applyFont="1" applyFill="1" applyBorder="1" applyAlignment="1" applyProtection="1">
      <alignment horizontal="center" vertical="center"/>
    </xf>
    <xf numFmtId="168" fontId="173" fillId="59" borderId="27" xfId="920" applyNumberFormat="1" applyFont="1" applyFill="1" applyBorder="1" applyAlignment="1" applyProtection="1">
      <alignment horizontal="center" vertical="center"/>
    </xf>
    <xf numFmtId="168" fontId="173" fillId="59" borderId="3" xfId="920" applyNumberFormat="1" applyFont="1" applyFill="1" applyBorder="1" applyAlignment="1" applyProtection="1">
      <alignment horizontal="center" vertical="center"/>
    </xf>
    <xf numFmtId="168" fontId="173" fillId="59" borderId="28" xfId="920" applyNumberFormat="1" applyFont="1" applyFill="1" applyBorder="1" applyAlignment="1" applyProtection="1">
      <alignment horizontal="center" vertical="center"/>
    </xf>
    <xf numFmtId="0" fontId="175" fillId="59" borderId="3" xfId="920" applyNumberFormat="1" applyFont="1" applyFill="1" applyBorder="1" applyAlignment="1" applyProtection="1">
      <alignment horizontal="center" vertical="center" wrapText="1"/>
    </xf>
    <xf numFmtId="168" fontId="175" fillId="59" borderId="45" xfId="920" applyNumberFormat="1" applyFont="1" applyFill="1" applyBorder="1" applyAlignment="1" applyProtection="1">
      <alignment horizontal="center" vertical="center"/>
    </xf>
    <xf numFmtId="168" fontId="175" fillId="59" borderId="8" xfId="920" applyNumberFormat="1" applyFont="1" applyFill="1" applyBorder="1" applyAlignment="1" applyProtection="1">
      <alignment horizontal="center" vertical="center"/>
    </xf>
    <xf numFmtId="168" fontId="175" fillId="59" borderId="46" xfId="920" applyNumberFormat="1" applyFont="1" applyFill="1" applyBorder="1" applyAlignment="1" applyProtection="1">
      <alignment horizontal="center" vertical="center"/>
    </xf>
    <xf numFmtId="0" fontId="173" fillId="0" borderId="28" xfId="920" applyNumberFormat="1" applyFont="1" applyFill="1" applyBorder="1" applyAlignment="1" applyProtection="1">
      <alignment horizontal="center" vertical="center"/>
    </xf>
    <xf numFmtId="0" fontId="173" fillId="59" borderId="27" xfId="920" applyNumberFormat="1" applyFont="1" applyFill="1" applyBorder="1" applyAlignment="1" applyProtection="1">
      <alignment horizontal="center" vertical="center"/>
    </xf>
    <xf numFmtId="1" fontId="173" fillId="59" borderId="3" xfId="920" applyNumberFormat="1" applyFont="1" applyFill="1" applyBorder="1" applyAlignment="1" applyProtection="1">
      <alignment horizontal="center" vertical="center"/>
    </xf>
    <xf numFmtId="1" fontId="173" fillId="59" borderId="28" xfId="920" applyNumberFormat="1" applyFont="1" applyFill="1" applyBorder="1" applyAlignment="1" applyProtection="1">
      <alignment horizontal="center" vertical="center"/>
    </xf>
    <xf numFmtId="0" fontId="173" fillId="0" borderId="27" xfId="920" applyNumberFormat="1" applyFont="1" applyFill="1" applyBorder="1" applyAlignment="1" applyProtection="1">
      <alignment horizontal="center" vertical="center"/>
    </xf>
    <xf numFmtId="0" fontId="175" fillId="60" borderId="29" xfId="920" applyNumberFormat="1" applyFont="1" applyFill="1" applyBorder="1" applyAlignment="1" applyProtection="1">
      <alignment horizontal="left" vertical="center" wrapText="1"/>
    </xf>
    <xf numFmtId="0" fontId="175" fillId="0" borderId="47" xfId="920" applyNumberFormat="1" applyFont="1" applyFill="1" applyBorder="1" applyAlignment="1" applyProtection="1">
      <alignment horizontal="center" vertical="center" wrapText="1"/>
    </xf>
    <xf numFmtId="0" fontId="173" fillId="0" borderId="48" xfId="920" applyNumberFormat="1" applyFont="1" applyFill="1" applyBorder="1" applyAlignment="1" applyProtection="1">
      <alignment horizontal="center" vertical="center"/>
    </xf>
    <xf numFmtId="0" fontId="173" fillId="0" borderId="29" xfId="920" applyNumberFormat="1" applyFont="1" applyFill="1" applyBorder="1" applyAlignment="1" applyProtection="1">
      <alignment horizontal="center" vertical="center"/>
    </xf>
    <xf numFmtId="1" fontId="175" fillId="0" borderId="42" xfId="920" applyNumberFormat="1" applyFont="1" applyFill="1" applyBorder="1" applyAlignment="1" applyProtection="1">
      <alignment horizontal="center" vertical="center"/>
    </xf>
    <xf numFmtId="1" fontId="175" fillId="0" borderId="43" xfId="920" applyNumberFormat="1" applyFont="1" applyFill="1" applyBorder="1" applyAlignment="1" applyProtection="1">
      <alignment horizontal="center" vertical="center"/>
    </xf>
    <xf numFmtId="1" fontId="175" fillId="0" borderId="49" xfId="920" applyNumberFormat="1" applyFont="1" applyFill="1" applyBorder="1" applyAlignment="1" applyProtection="1">
      <alignment horizontal="center" vertical="center"/>
    </xf>
    <xf numFmtId="1" fontId="173" fillId="0" borderId="47" xfId="920" applyNumberFormat="1" applyFont="1" applyFill="1" applyBorder="1" applyAlignment="1" applyProtection="1">
      <alignment horizontal="center" vertical="center"/>
    </xf>
    <xf numFmtId="1" fontId="173" fillId="0" borderId="48" xfId="920" applyNumberFormat="1" applyFont="1" applyFill="1" applyBorder="1" applyAlignment="1" applyProtection="1">
      <alignment horizontal="center" vertical="center"/>
    </xf>
    <xf numFmtId="1" fontId="175" fillId="60" borderId="42" xfId="920" applyNumberFormat="1" applyFont="1" applyFill="1" applyBorder="1" applyAlignment="1" applyProtection="1">
      <alignment horizontal="center" vertical="center"/>
    </xf>
    <xf numFmtId="1" fontId="175" fillId="60" borderId="43" xfId="920" applyNumberFormat="1" applyFont="1" applyFill="1" applyBorder="1" applyAlignment="1" applyProtection="1">
      <alignment horizontal="center" vertical="center"/>
    </xf>
    <xf numFmtId="1" fontId="175" fillId="60" borderId="49" xfId="920" applyNumberFormat="1" applyFont="1" applyFill="1" applyBorder="1" applyAlignment="1" applyProtection="1">
      <alignment horizontal="center" vertical="center"/>
    </xf>
    <xf numFmtId="168" fontId="175" fillId="60" borderId="107" xfId="920" applyNumberFormat="1" applyFont="1" applyFill="1" applyBorder="1" applyAlignment="1" applyProtection="1">
      <alignment horizontal="center" vertical="center"/>
    </xf>
    <xf numFmtId="168" fontId="175" fillId="60" borderId="49" xfId="920" applyNumberFormat="1" applyFont="1" applyFill="1" applyBorder="1" applyAlignment="1" applyProtection="1">
      <alignment horizontal="center" vertical="center"/>
    </xf>
    <xf numFmtId="0" fontId="175" fillId="59" borderId="0" xfId="920" applyNumberFormat="1" applyFont="1" applyFill="1" applyBorder="1" applyAlignment="1" applyProtection="1"/>
    <xf numFmtId="0" fontId="177" fillId="0" borderId="0" xfId="920" applyNumberFormat="1" applyFont="1" applyFill="1" applyBorder="1" applyAlignment="1" applyProtection="1">
      <alignment horizontal="left" wrapText="1"/>
    </xf>
    <xf numFmtId="0" fontId="174" fillId="0" borderId="0" xfId="920" quotePrefix="1" applyFont="1"/>
    <xf numFmtId="0" fontId="176" fillId="0" borderId="0" xfId="920" quotePrefix="1" applyFont="1"/>
    <xf numFmtId="0" fontId="178" fillId="0" borderId="0" xfId="920" applyFont="1"/>
    <xf numFmtId="0" fontId="156" fillId="58" borderId="80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55" xfId="0" applyFont="1" applyFill="1" applyBorder="1" applyAlignment="1">
      <alignment horizontal="center" wrapText="1"/>
    </xf>
    <xf numFmtId="0" fontId="156" fillId="58" borderId="51" xfId="0" applyFont="1" applyFill="1" applyBorder="1" applyAlignment="1">
      <alignment horizontal="center" wrapText="1"/>
    </xf>
    <xf numFmtId="0" fontId="156" fillId="58" borderId="58" xfId="0" applyFont="1" applyFill="1" applyBorder="1" applyAlignment="1">
      <alignment horizontal="center" wrapText="1"/>
    </xf>
    <xf numFmtId="14" fontId="156" fillId="64" borderId="114" xfId="0" applyNumberFormat="1" applyFont="1" applyFill="1" applyBorder="1" applyAlignment="1" applyProtection="1">
      <alignment horizontal="center" vertical="center"/>
    </xf>
    <xf numFmtId="189" fontId="164" fillId="0" borderId="65" xfId="0" applyNumberFormat="1" applyFont="1" applyFill="1" applyBorder="1" applyAlignment="1" applyProtection="1">
      <alignment horizontal="center"/>
    </xf>
    <xf numFmtId="0" fontId="175" fillId="0" borderId="0" xfId="739" applyFont="1" applyAlignment="1"/>
    <xf numFmtId="0" fontId="175" fillId="0" borderId="0" xfId="920" applyNumberFormat="1" applyFont="1" applyFill="1" applyBorder="1" applyAlignment="1" applyProtection="1"/>
    <xf numFmtId="0" fontId="174" fillId="0" borderId="0" xfId="920" applyNumberFormat="1" applyFont="1" applyFill="1" applyBorder="1" applyAlignment="1" applyProtection="1">
      <alignment horizontal="left"/>
    </xf>
    <xf numFmtId="0" fontId="174" fillId="0" borderId="0" xfId="920" applyNumberFormat="1" applyFont="1" applyFill="1" applyBorder="1" applyAlignment="1" applyProtection="1">
      <alignment horizontal="left" wrapText="1"/>
    </xf>
    <xf numFmtId="0" fontId="173" fillId="64" borderId="116" xfId="920" quotePrefix="1" applyNumberFormat="1" applyFont="1" applyFill="1" applyBorder="1" applyAlignment="1" applyProtection="1">
      <alignment horizontal="center" vertical="center" wrapText="1"/>
    </xf>
    <xf numFmtId="0" fontId="173" fillId="64" borderId="117" xfId="920" quotePrefix="1" applyNumberFormat="1" applyFont="1" applyFill="1" applyBorder="1" applyAlignment="1" applyProtection="1">
      <alignment horizontal="center" vertical="center" wrapText="1"/>
    </xf>
    <xf numFmtId="0" fontId="173" fillId="64" borderId="118" xfId="920" quotePrefix="1" applyNumberFormat="1" applyFont="1" applyFill="1" applyBorder="1" applyAlignment="1" applyProtection="1">
      <alignment horizontal="center" vertical="center" wrapText="1"/>
    </xf>
    <xf numFmtId="168" fontId="154" fillId="60" borderId="119" xfId="923" applyNumberFormat="1" applyFont="1" applyFill="1" applyBorder="1" applyAlignment="1">
      <alignment horizontal="center" vertical="center"/>
    </xf>
    <xf numFmtId="2" fontId="154" fillId="60" borderId="74" xfId="923" applyNumberFormat="1" applyFont="1" applyFill="1" applyBorder="1" applyAlignment="1">
      <alignment horizontal="center" vertical="center"/>
    </xf>
    <xf numFmtId="168" fontId="180" fillId="64" borderId="101" xfId="923" applyNumberFormat="1" applyFont="1" applyFill="1" applyBorder="1" applyAlignment="1">
      <alignment horizontal="center" wrapText="1"/>
    </xf>
    <xf numFmtId="0" fontId="144" fillId="0" borderId="0" xfId="918" applyFont="1" applyFill="1" applyBorder="1" applyAlignment="1">
      <alignment horizontal="center" wrapText="1"/>
    </xf>
    <xf numFmtId="0" fontId="144" fillId="0" borderId="0" xfId="918" applyFont="1" applyFill="1" applyBorder="1" applyAlignment="1">
      <alignment horizontal="center"/>
    </xf>
    <xf numFmtId="0" fontId="21" fillId="0" borderId="0" xfId="918" applyFont="1" applyFill="1" applyBorder="1"/>
    <xf numFmtId="0" fontId="144" fillId="0" borderId="0" xfId="918" applyFont="1" applyFill="1" applyBorder="1" applyAlignment="1">
      <alignment horizontal="center" vertical="center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6" fillId="58" borderId="82" xfId="0" applyFont="1" applyFill="1" applyBorder="1" applyAlignment="1">
      <alignment horizontal="center" vertical="center" wrapText="1"/>
    </xf>
    <xf numFmtId="0" fontId="156" fillId="58" borderId="80" xfId="0" applyFont="1" applyFill="1" applyBorder="1" applyAlignment="1">
      <alignment horizontal="center" vertical="center" wrapText="1"/>
    </xf>
    <xf numFmtId="0" fontId="156" fillId="58" borderId="53" xfId="0" applyFont="1" applyFill="1" applyBorder="1" applyAlignment="1">
      <alignment horizontal="center" vertical="center" wrapText="1"/>
    </xf>
    <xf numFmtId="0" fontId="156" fillId="58" borderId="82" xfId="0" applyFont="1" applyFill="1" applyBorder="1" applyAlignment="1">
      <alignment horizontal="center" wrapText="1"/>
    </xf>
    <xf numFmtId="0" fontId="156" fillId="58" borderId="80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54" xfId="0" applyFont="1" applyFill="1" applyBorder="1" applyAlignment="1">
      <alignment horizontal="center" wrapText="1"/>
    </xf>
    <xf numFmtId="0" fontId="156" fillId="58" borderId="28" xfId="0" applyFont="1" applyFill="1" applyBorder="1" applyAlignment="1">
      <alignment horizontal="center" wrapText="1"/>
    </xf>
    <xf numFmtId="0" fontId="156" fillId="58" borderId="56" xfId="0" applyFont="1" applyFill="1" applyBorder="1" applyAlignment="1">
      <alignment horizontal="center" wrapText="1"/>
    </xf>
    <xf numFmtId="0" fontId="156" fillId="58" borderId="55" xfId="0" applyFont="1" applyFill="1" applyBorder="1" applyAlignment="1">
      <alignment horizontal="center" wrapText="1"/>
    </xf>
    <xf numFmtId="0" fontId="156" fillId="58" borderId="51" xfId="0" applyFont="1" applyFill="1" applyBorder="1" applyAlignment="1">
      <alignment horizontal="center" wrapText="1"/>
    </xf>
    <xf numFmtId="0" fontId="156" fillId="58" borderId="58" xfId="0" applyFont="1" applyFill="1" applyBorder="1" applyAlignment="1">
      <alignment horizontal="center" wrapText="1"/>
    </xf>
    <xf numFmtId="0" fontId="154" fillId="0" borderId="83" xfId="0" applyFont="1" applyBorder="1" applyAlignment="1">
      <alignment horizontal="left" wrapText="1"/>
    </xf>
    <xf numFmtId="0" fontId="154" fillId="0" borderId="81" xfId="0" applyFont="1" applyBorder="1" applyAlignment="1">
      <alignment horizontal="left" wrapText="1"/>
    </xf>
    <xf numFmtId="0" fontId="154" fillId="0" borderId="84" xfId="0" applyFont="1" applyBorder="1" applyAlignment="1">
      <alignment horizontal="left" wrapText="1"/>
    </xf>
    <xf numFmtId="0" fontId="154" fillId="0" borderId="55" xfId="0" applyFont="1" applyBorder="1" applyAlignment="1">
      <alignment horizontal="left" wrapText="1"/>
    </xf>
    <xf numFmtId="0" fontId="154" fillId="0" borderId="51" xfId="0" applyFont="1" applyBorder="1" applyAlignment="1">
      <alignment horizontal="left" wrapText="1"/>
    </xf>
    <xf numFmtId="0" fontId="154" fillId="0" borderId="58" xfId="0" applyFont="1" applyBorder="1" applyAlignment="1">
      <alignment horizontal="left" wrapText="1"/>
    </xf>
    <xf numFmtId="0" fontId="156" fillId="64" borderId="8" xfId="0" applyFont="1" applyFill="1" applyBorder="1" applyAlignment="1">
      <alignment horizontal="center" vertical="center" wrapText="1"/>
    </xf>
    <xf numFmtId="168" fontId="162" fillId="0" borderId="8" xfId="0" applyNumberFormat="1" applyFont="1" applyBorder="1" applyAlignment="1">
      <alignment horizontal="center" vertical="center" wrapText="1"/>
    </xf>
    <xf numFmtId="0" fontId="0" fillId="0" borderId="28" xfId="0" applyBorder="1" applyAlignment="1"/>
    <xf numFmtId="0" fontId="0" fillId="0" borderId="56" xfId="0" applyBorder="1" applyAlignment="1"/>
    <xf numFmtId="0" fontId="161" fillId="64" borderId="55" xfId="0" applyFont="1" applyFill="1" applyBorder="1" applyAlignment="1">
      <alignment horizontal="center" vertical="center" wrapText="1"/>
    </xf>
    <xf numFmtId="0" fontId="0" fillId="64" borderId="51" xfId="0" applyFill="1" applyBorder="1" applyAlignment="1">
      <alignment wrapText="1"/>
    </xf>
    <xf numFmtId="0" fontId="176" fillId="0" borderId="0" xfId="920" quotePrefix="1" applyFont="1" applyAlignment="1"/>
    <xf numFmtId="0" fontId="175" fillId="0" borderId="0" xfId="739" applyFont="1" applyAlignment="1"/>
    <xf numFmtId="0" fontId="175" fillId="0" borderId="0" xfId="920" applyNumberFormat="1" applyFont="1" applyFill="1" applyBorder="1" applyAlignment="1" applyProtection="1"/>
    <xf numFmtId="0" fontId="174" fillId="0" borderId="0" xfId="920" applyNumberFormat="1" applyFont="1" applyFill="1" applyBorder="1" applyAlignment="1" applyProtection="1">
      <alignment horizontal="left"/>
    </xf>
    <xf numFmtId="0" fontId="174" fillId="0" borderId="0" xfId="920" applyNumberFormat="1" applyFont="1" applyFill="1" applyBorder="1" applyAlignment="1" applyProtection="1">
      <alignment horizontal="left" wrapText="1"/>
    </xf>
    <xf numFmtId="0" fontId="176" fillId="0" borderId="0" xfId="920" applyNumberFormat="1" applyFont="1" applyFill="1" applyBorder="1" applyAlignment="1" applyProtection="1">
      <alignment horizontal="left" wrapText="1"/>
    </xf>
    <xf numFmtId="0" fontId="175" fillId="0" borderId="0" xfId="739" applyFont="1" applyAlignment="1">
      <alignment horizontal="left" wrapText="1"/>
    </xf>
    <xf numFmtId="0" fontId="173" fillId="64" borderId="69" xfId="920" applyNumberFormat="1" applyFont="1" applyFill="1" applyBorder="1" applyAlignment="1" applyProtection="1">
      <alignment horizontal="center" vertical="center"/>
    </xf>
    <xf numFmtId="0" fontId="173" fillId="64" borderId="41" xfId="920" applyNumberFormat="1" applyFont="1" applyFill="1" applyBorder="1" applyAlignment="1" applyProtection="1">
      <alignment horizontal="center" vertical="center"/>
    </xf>
    <xf numFmtId="0" fontId="173" fillId="64" borderId="92" xfId="920" quotePrefix="1" applyNumberFormat="1" applyFont="1" applyFill="1" applyBorder="1" applyAlignment="1" applyProtection="1">
      <alignment horizontal="center" vertical="center"/>
    </xf>
    <xf numFmtId="0" fontId="173" fillId="64" borderId="89" xfId="920" quotePrefix="1" applyNumberFormat="1" applyFont="1" applyFill="1" applyBorder="1" applyAlignment="1" applyProtection="1">
      <alignment horizontal="center" vertical="center"/>
    </xf>
    <xf numFmtId="0" fontId="173" fillId="64" borderId="85" xfId="920" quotePrefix="1" applyNumberFormat="1" applyFont="1" applyFill="1" applyBorder="1" applyAlignment="1" applyProtection="1">
      <alignment horizontal="center" vertical="center"/>
    </xf>
    <xf numFmtId="0" fontId="172" fillId="0" borderId="83" xfId="920" applyNumberFormat="1" applyFont="1" applyFill="1" applyBorder="1" applyAlignment="1" applyProtection="1">
      <alignment horizontal="center"/>
    </xf>
    <xf numFmtId="0" fontId="172" fillId="0" borderId="81" xfId="920" applyNumberFormat="1" applyFont="1" applyFill="1" applyBorder="1" applyAlignment="1" applyProtection="1">
      <alignment horizontal="center"/>
    </xf>
    <xf numFmtId="0" fontId="172" fillId="0" borderId="84" xfId="920" applyNumberFormat="1" applyFont="1" applyFill="1" applyBorder="1" applyAlignment="1" applyProtection="1">
      <alignment horizontal="center"/>
    </xf>
    <xf numFmtId="0" fontId="173" fillId="64" borderId="110" xfId="920" quotePrefix="1" applyNumberFormat="1" applyFont="1" applyFill="1" applyBorder="1" applyAlignment="1" applyProtection="1">
      <alignment horizontal="center" vertical="center"/>
    </xf>
    <xf numFmtId="0" fontId="173" fillId="64" borderId="111" xfId="920" quotePrefix="1" applyNumberFormat="1" applyFont="1" applyFill="1" applyBorder="1" applyAlignment="1" applyProtection="1">
      <alignment horizontal="center" vertical="center"/>
    </xf>
    <xf numFmtId="0" fontId="173" fillId="64" borderId="87" xfId="920" quotePrefix="1" applyNumberFormat="1" applyFont="1" applyFill="1" applyBorder="1" applyAlignment="1" applyProtection="1">
      <alignment horizontal="center" vertical="center"/>
    </xf>
    <xf numFmtId="0" fontId="173" fillId="64" borderId="90" xfId="920" applyNumberFormat="1" applyFont="1" applyFill="1" applyBorder="1" applyAlignment="1" applyProtection="1">
      <alignment horizontal="center" vertical="center"/>
    </xf>
    <xf numFmtId="0" fontId="173" fillId="64" borderId="47" xfId="920" applyNumberFormat="1" applyFont="1" applyFill="1" applyBorder="1" applyAlignment="1" applyProtection="1">
      <alignment horizontal="center" vertical="center"/>
    </xf>
    <xf numFmtId="0" fontId="173" fillId="64" borderId="115" xfId="920" applyNumberFormat="1" applyFont="1" applyFill="1" applyBorder="1" applyAlignment="1" applyProtection="1">
      <alignment horizontal="center" vertical="center"/>
    </xf>
    <xf numFmtId="0" fontId="173" fillId="64" borderId="48" xfId="920" applyNumberFormat="1" applyFont="1" applyFill="1" applyBorder="1" applyAlignment="1" applyProtection="1">
      <alignment horizontal="center" vertical="center"/>
    </xf>
    <xf numFmtId="0" fontId="173" fillId="64" borderId="69" xfId="920" applyNumberFormat="1" applyFont="1" applyFill="1" applyBorder="1" applyAlignment="1" applyProtection="1">
      <alignment horizontal="center" vertical="center" wrapText="1"/>
    </xf>
    <xf numFmtId="0" fontId="173" fillId="64" borderId="41" xfId="920" applyNumberFormat="1" applyFont="1" applyFill="1" applyBorder="1" applyAlignment="1" applyProtection="1">
      <alignment horizontal="center" vertical="center" wrapText="1"/>
    </xf>
    <xf numFmtId="0" fontId="173" fillId="64" borderId="70" xfId="920" applyNumberFormat="1" applyFont="1" applyFill="1" applyBorder="1" applyAlignment="1" applyProtection="1">
      <alignment horizontal="center" vertical="center"/>
    </xf>
    <xf numFmtId="0" fontId="173" fillId="64" borderId="1" xfId="920" applyNumberFormat="1" applyFont="1" applyFill="1" applyBorder="1" applyAlignment="1" applyProtection="1">
      <alignment horizontal="center" vertical="center"/>
    </xf>
    <xf numFmtId="0" fontId="159" fillId="0" borderId="83" xfId="923" applyFont="1" applyBorder="1" applyAlignment="1">
      <alignment horizontal="center"/>
    </xf>
    <xf numFmtId="0" fontId="159" fillId="0" borderId="81" xfId="923" applyFont="1" applyBorder="1" applyAlignment="1">
      <alignment horizontal="center"/>
    </xf>
    <xf numFmtId="0" fontId="159" fillId="0" borderId="84" xfId="923" applyFont="1" applyBorder="1" applyAlignment="1">
      <alignment horizontal="center"/>
    </xf>
    <xf numFmtId="0" fontId="156" fillId="64" borderId="84" xfId="923" applyFont="1" applyFill="1" applyBorder="1" applyAlignment="1">
      <alignment horizontal="center" vertical="center"/>
    </xf>
    <xf numFmtId="0" fontId="156" fillId="64" borderId="79" xfId="923" applyFont="1" applyFill="1" applyBorder="1" applyAlignment="1">
      <alignment horizontal="center" vertical="center"/>
    </xf>
    <xf numFmtId="0" fontId="168" fillId="64" borderId="76" xfId="923" applyFont="1" applyFill="1" applyBorder="1" applyAlignment="1">
      <alignment horizontal="center" vertical="center" wrapText="1"/>
    </xf>
    <xf numFmtId="0" fontId="168" fillId="64" borderId="99" xfId="923" applyFont="1" applyFill="1" applyBorder="1" applyAlignment="1">
      <alignment horizontal="center" vertical="center" wrapText="1"/>
    </xf>
    <xf numFmtId="0" fontId="156" fillId="64" borderId="78" xfId="923" applyFont="1" applyFill="1" applyBorder="1" applyAlignment="1">
      <alignment horizontal="center" vertical="center"/>
    </xf>
    <xf numFmtId="0" fontId="156" fillId="64" borderId="77" xfId="923" applyFont="1" applyFill="1" applyBorder="1" applyAlignment="1">
      <alignment horizontal="center" vertical="center"/>
    </xf>
    <xf numFmtId="0" fontId="156" fillId="64" borderId="97" xfId="923" applyFont="1" applyFill="1" applyBorder="1" applyAlignment="1">
      <alignment horizontal="center" vertical="center" wrapText="1"/>
    </xf>
    <xf numFmtId="0" fontId="156" fillId="64" borderId="98" xfId="923" applyFont="1" applyFill="1" applyBorder="1" applyAlignment="1">
      <alignment horizontal="center" vertical="center" wrapText="1"/>
    </xf>
    <xf numFmtId="0" fontId="160" fillId="64" borderId="51" xfId="923" applyFont="1" applyFill="1" applyBorder="1" applyAlignment="1">
      <alignment horizontal="center" vertical="center" wrapText="1"/>
    </xf>
    <xf numFmtId="0" fontId="159" fillId="0" borderId="54" xfId="942" applyFont="1" applyBorder="1" applyAlignment="1">
      <alignment horizontal="center"/>
    </xf>
    <xf numFmtId="0" fontId="159" fillId="0" borderId="28" xfId="942" applyFont="1" applyBorder="1" applyAlignment="1">
      <alignment horizontal="center"/>
    </xf>
    <xf numFmtId="0" fontId="159" fillId="0" borderId="56" xfId="942" applyFont="1" applyBorder="1" applyAlignment="1">
      <alignment horizontal="center"/>
    </xf>
    <xf numFmtId="0" fontId="156" fillId="64" borderId="83" xfId="923" applyFont="1" applyFill="1" applyBorder="1" applyAlignment="1">
      <alignment horizontal="center" vertical="center"/>
    </xf>
    <xf numFmtId="0" fontId="156" fillId="64" borderId="50" xfId="923" applyFont="1" applyFill="1" applyBorder="1" applyAlignment="1">
      <alignment horizontal="center" vertical="center"/>
    </xf>
    <xf numFmtId="0" fontId="156" fillId="64" borderId="55" xfId="923" applyFont="1" applyFill="1" applyBorder="1" applyAlignment="1">
      <alignment horizontal="center" vertical="center"/>
    </xf>
    <xf numFmtId="0" fontId="156" fillId="64" borderId="78" xfId="923" applyFont="1" applyFill="1" applyBorder="1" applyAlignment="1">
      <alignment horizontal="center" vertical="center" wrapText="1"/>
    </xf>
    <xf numFmtId="0" fontId="156" fillId="64" borderId="77" xfId="923" applyFont="1" applyFill="1" applyBorder="1" applyAlignment="1">
      <alignment horizontal="center" vertical="center" wrapText="1"/>
    </xf>
    <xf numFmtId="0" fontId="156" fillId="64" borderId="81" xfId="923" applyFont="1" applyFill="1" applyBorder="1" applyAlignment="1">
      <alignment horizontal="center" vertical="center" wrapText="1"/>
    </xf>
    <xf numFmtId="0" fontId="156" fillId="64" borderId="76" xfId="923" applyFont="1" applyFill="1" applyBorder="1" applyAlignment="1">
      <alignment horizontal="center" vertical="center" wrapText="1"/>
    </xf>
    <xf numFmtId="0" fontId="160" fillId="64" borderId="71" xfId="923" applyFont="1" applyFill="1" applyBorder="1" applyAlignment="1">
      <alignment horizontal="center" vertical="center" wrapText="1"/>
    </xf>
    <xf numFmtId="0" fontId="160" fillId="64" borderId="100" xfId="923" applyFont="1" applyFill="1" applyBorder="1" applyAlignment="1">
      <alignment horizontal="center" vertical="center" wrapText="1"/>
    </xf>
    <xf numFmtId="14" fontId="156" fillId="64" borderId="54" xfId="0" applyNumberFormat="1" applyFont="1" applyFill="1" applyBorder="1" applyAlignment="1" applyProtection="1">
      <alignment horizontal="center" vertical="center"/>
    </xf>
    <xf numFmtId="14" fontId="156" fillId="64" borderId="28" xfId="0" applyNumberFormat="1" applyFont="1" applyFill="1" applyBorder="1" applyAlignment="1" applyProtection="1">
      <alignment horizontal="center" vertical="center"/>
    </xf>
    <xf numFmtId="14" fontId="156" fillId="64" borderId="54" xfId="0" applyNumberFormat="1" applyFont="1" applyFill="1" applyBorder="1" applyAlignment="1" applyProtection="1">
      <alignment horizontal="center" vertical="center" wrapText="1"/>
    </xf>
    <xf numFmtId="14" fontId="156" fillId="64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4" borderId="52" xfId="0" applyNumberFormat="1" applyFont="1" applyFill="1" applyBorder="1" applyAlignment="1" applyProtection="1">
      <alignment horizontal="center" vertical="center"/>
    </xf>
    <xf numFmtId="0" fontId="156" fillId="64" borderId="53" xfId="0" applyNumberFormat="1" applyFont="1" applyFill="1" applyBorder="1" applyAlignment="1" applyProtection="1">
      <alignment horizontal="center" vertical="center"/>
    </xf>
    <xf numFmtId="14" fontId="156" fillId="64" borderId="102" xfId="0" applyNumberFormat="1" applyFont="1" applyFill="1" applyBorder="1" applyAlignment="1" applyProtection="1">
      <alignment horizontal="center" vertical="center" wrapText="1"/>
    </xf>
    <xf numFmtId="14" fontId="156" fillId="64" borderId="28" xfId="0" applyNumberFormat="1" applyFont="1" applyFill="1" applyBorder="1" applyAlignment="1" applyProtection="1">
      <alignment horizontal="center" vertical="center" wrapText="1"/>
    </xf>
    <xf numFmtId="0" fontId="170" fillId="0" borderId="0" xfId="918" applyFont="1" applyAlignment="1">
      <alignment horizontal="center"/>
    </xf>
  </cellXfs>
  <cellStyles count="96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AD4C5"/>
      <color rgb="FFD6E6DD"/>
      <color rgb="FFC5D9F1"/>
      <color rgb="FF7CBE87"/>
      <color rgb="FF8CBA97"/>
      <color rgb="FF31AC10"/>
      <color rgb="FF6FBF7C"/>
      <color rgb="FF48C860"/>
      <color rgb="FF08B425"/>
      <color rgb="FF14A8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showGridLines="0" zoomScale="90" zoomScaleNormal="90" zoomScalePageLayoutView="90" workbookViewId="0">
      <selection activeCell="A14" sqref="A14"/>
    </sheetView>
  </sheetViews>
  <sheetFormatPr defaultColWidth="9.140625" defaultRowHeight="12.75"/>
  <cols>
    <col min="1" max="1" width="56" style="33" customWidth="1"/>
    <col min="2" max="2" width="8.85546875" style="33" customWidth="1"/>
    <col min="3" max="3" width="8.5703125" style="33" customWidth="1"/>
    <col min="4" max="5" width="8.85546875" style="33" customWidth="1"/>
    <col min="6" max="7" width="9.140625" style="33"/>
    <col min="8" max="8" width="8.85546875" style="33" customWidth="1"/>
    <col min="9" max="16384" width="9.140625" style="33"/>
  </cols>
  <sheetData>
    <row r="1" spans="1:20" ht="15.75">
      <c r="A1" s="368" t="s">
        <v>188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70"/>
    </row>
    <row r="2" spans="1:20" ht="15.6" customHeight="1">
      <c r="A2" s="371" t="s">
        <v>141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3"/>
    </row>
    <row r="3" spans="1:20" ht="13.35" customHeight="1">
      <c r="A3" s="374"/>
      <c r="B3" s="377" t="s">
        <v>34</v>
      </c>
      <c r="C3" s="380" t="s">
        <v>148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2"/>
      <c r="T3" s="374" t="s">
        <v>305</v>
      </c>
    </row>
    <row r="4" spans="1:20" ht="13.35" customHeight="1">
      <c r="A4" s="375"/>
      <c r="B4" s="378"/>
      <c r="C4" s="383" t="s">
        <v>158</v>
      </c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5"/>
      <c r="O4" s="380" t="s">
        <v>187</v>
      </c>
      <c r="P4" s="381"/>
      <c r="Q4" s="381"/>
      <c r="R4" s="381"/>
      <c r="S4" s="382"/>
      <c r="T4" s="375"/>
    </row>
    <row r="5" spans="1:20">
      <c r="A5" s="375"/>
      <c r="B5" s="378"/>
      <c r="C5" s="347" t="s">
        <v>91</v>
      </c>
      <c r="D5" s="347" t="s">
        <v>90</v>
      </c>
      <c r="E5" s="347" t="s">
        <v>130</v>
      </c>
      <c r="F5" s="347" t="s">
        <v>136</v>
      </c>
      <c r="G5" s="347" t="s">
        <v>138</v>
      </c>
      <c r="H5" s="347" t="s">
        <v>140</v>
      </c>
      <c r="I5" s="347" t="s">
        <v>143</v>
      </c>
      <c r="J5" s="347" t="s">
        <v>144</v>
      </c>
      <c r="K5" s="347" t="s">
        <v>147</v>
      </c>
      <c r="L5" s="347" t="s">
        <v>149</v>
      </c>
      <c r="M5" s="347" t="s">
        <v>153</v>
      </c>
      <c r="N5" s="347" t="s">
        <v>156</v>
      </c>
      <c r="O5" s="347" t="s">
        <v>91</v>
      </c>
      <c r="P5" s="347" t="s">
        <v>90</v>
      </c>
      <c r="Q5" s="347" t="s">
        <v>130</v>
      </c>
      <c r="R5" s="347" t="s">
        <v>136</v>
      </c>
      <c r="S5" s="347" t="s">
        <v>138</v>
      </c>
      <c r="T5" s="375"/>
    </row>
    <row r="6" spans="1:20">
      <c r="A6" s="376" t="s">
        <v>35</v>
      </c>
      <c r="B6" s="379">
        <v>100</v>
      </c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76"/>
    </row>
    <row r="7" spans="1:20">
      <c r="A7" s="191" t="s">
        <v>36</v>
      </c>
      <c r="B7" s="192">
        <v>100</v>
      </c>
      <c r="C7" s="192">
        <v>28.48356419872249</v>
      </c>
      <c r="D7" s="192">
        <v>34.48627544856339</v>
      </c>
      <c r="E7" s="192">
        <v>45.803124458912151</v>
      </c>
      <c r="F7" s="192">
        <v>60.905674620677473</v>
      </c>
      <c r="G7" s="192">
        <v>58.425433008027397</v>
      </c>
      <c r="H7" s="192">
        <v>57.484291821841083</v>
      </c>
      <c r="I7" s="192">
        <v>55.288295720739683</v>
      </c>
      <c r="J7" s="192">
        <v>52.823402137870829</v>
      </c>
      <c r="K7" s="192">
        <v>51.932303583131073</v>
      </c>
      <c r="L7" s="192">
        <v>46.442562145068678</v>
      </c>
      <c r="M7" s="192">
        <v>46.6</v>
      </c>
      <c r="N7" s="192">
        <v>43.3</v>
      </c>
      <c r="O7" s="192">
        <v>40.299999999999997</v>
      </c>
      <c r="P7" s="192">
        <v>32.700000000000003</v>
      </c>
      <c r="Q7" s="192">
        <v>20.9</v>
      </c>
      <c r="R7" s="192">
        <v>9.8000000000000007</v>
      </c>
      <c r="S7" s="192">
        <v>7.5</v>
      </c>
      <c r="T7" s="192">
        <v>0.1</v>
      </c>
    </row>
    <row r="8" spans="1:20">
      <c r="A8" s="193" t="s">
        <v>37</v>
      </c>
      <c r="B8" s="194">
        <v>46.7775399288671</v>
      </c>
      <c r="C8" s="194">
        <v>26.138506238080097</v>
      </c>
      <c r="D8" s="194">
        <v>33.222657372014453</v>
      </c>
      <c r="E8" s="194">
        <v>44.592056223357446</v>
      </c>
      <c r="F8" s="194">
        <v>47.123823744778093</v>
      </c>
      <c r="G8" s="194">
        <v>46.548559526812198</v>
      </c>
      <c r="H8" s="194">
        <v>45.138819977431979</v>
      </c>
      <c r="I8" s="194">
        <v>43.8</v>
      </c>
      <c r="J8" s="194">
        <v>42.4</v>
      </c>
      <c r="K8" s="194">
        <v>42.8</v>
      </c>
      <c r="L8" s="194">
        <v>40.1</v>
      </c>
      <c r="M8" s="194">
        <v>37.9</v>
      </c>
      <c r="N8" s="194">
        <v>34.700000000000003</v>
      </c>
      <c r="O8" s="194">
        <v>31.3</v>
      </c>
      <c r="P8" s="194">
        <v>25.1</v>
      </c>
      <c r="Q8" s="194">
        <v>15</v>
      </c>
      <c r="R8" s="194">
        <v>10.6</v>
      </c>
      <c r="S8" s="194">
        <v>8.8000000000000007</v>
      </c>
      <c r="T8" s="194">
        <v>0.2</v>
      </c>
    </row>
    <row r="9" spans="1:20">
      <c r="A9" s="193" t="s">
        <v>150</v>
      </c>
      <c r="B9" s="194">
        <v>53.2224600711329</v>
      </c>
      <c r="C9" s="194">
        <v>30.29152835630714</v>
      </c>
      <c r="D9" s="194">
        <v>35.141959485721799</v>
      </c>
      <c r="E9" s="194">
        <v>46.535139861400751</v>
      </c>
      <c r="F9" s="194">
        <v>70.914573789780349</v>
      </c>
      <c r="G9" s="194">
        <v>67.279032891234948</v>
      </c>
      <c r="H9" s="194">
        <v>66.787008450880705</v>
      </c>
      <c r="I9" s="194">
        <v>64.370285869170516</v>
      </c>
      <c r="J9" s="194">
        <v>61.26470861823222</v>
      </c>
      <c r="K9" s="194">
        <v>58.909022812071953</v>
      </c>
      <c r="L9" s="194">
        <v>50.654183242548129</v>
      </c>
      <c r="M9" s="194">
        <v>52.716049635585449</v>
      </c>
      <c r="N9" s="194">
        <v>49.720671127329581</v>
      </c>
      <c r="O9" s="194">
        <v>46.91580210425289</v>
      </c>
      <c r="P9" s="194">
        <v>38.479753338960222</v>
      </c>
      <c r="Q9" s="194">
        <v>25.217278811934122</v>
      </c>
      <c r="R9" s="194">
        <v>9.4317204910627623</v>
      </c>
      <c r="S9" s="194">
        <v>6.3520279678493523</v>
      </c>
      <c r="T9" s="194">
        <v>0</v>
      </c>
    </row>
    <row r="10" spans="1:20">
      <c r="A10" s="52" t="s">
        <v>38</v>
      </c>
      <c r="B10" s="53">
        <v>28.285124546664978</v>
      </c>
      <c r="C10" s="53">
        <v>28.047312518277977</v>
      </c>
      <c r="D10" s="53">
        <v>32.926700179944476</v>
      </c>
      <c r="E10" s="53">
        <v>49.077803064973153</v>
      </c>
      <c r="F10" s="53">
        <v>45.045184209230172</v>
      </c>
      <c r="G10" s="53">
        <v>46.638974448255084</v>
      </c>
      <c r="H10" s="53">
        <v>46.472297758433683</v>
      </c>
      <c r="I10" s="53">
        <v>44.817862594539463</v>
      </c>
      <c r="J10" s="53">
        <v>41.926710686155474</v>
      </c>
      <c r="K10" s="53">
        <v>39.510256304898377</v>
      </c>
      <c r="L10" s="53">
        <v>38.724806473836111</v>
      </c>
      <c r="M10" s="53">
        <v>43.829018425254162</v>
      </c>
      <c r="N10" s="53">
        <v>40.739054087029359</v>
      </c>
      <c r="O10" s="53">
        <v>38.250332808789011</v>
      </c>
      <c r="P10" s="53">
        <v>28.419362134929315</v>
      </c>
      <c r="Q10" s="53">
        <v>9.1649913577729762</v>
      </c>
      <c r="R10" s="53">
        <v>6.2392871162203249</v>
      </c>
      <c r="S10" s="53">
        <v>1.5690282506718205</v>
      </c>
      <c r="T10" s="53">
        <v>0.2</v>
      </c>
    </row>
    <row r="11" spans="1:20">
      <c r="A11" s="52" t="s">
        <v>39</v>
      </c>
      <c r="B11" s="53">
        <v>22.522625098538281</v>
      </c>
      <c r="C11" s="53">
        <v>30.991712685016921</v>
      </c>
      <c r="D11" s="53">
        <v>33.832190277586562</v>
      </c>
      <c r="E11" s="53">
        <v>39.773109740573972</v>
      </c>
      <c r="F11" s="53">
        <v>110.29037788757395</v>
      </c>
      <c r="G11" s="53">
        <v>98.57528120974456</v>
      </c>
      <c r="H11" s="53">
        <v>96.879863100257325</v>
      </c>
      <c r="I11" s="53">
        <v>91.866649779140261</v>
      </c>
      <c r="J11" s="53">
        <v>88.227757865663335</v>
      </c>
      <c r="K11" s="53">
        <v>87.169089300444995</v>
      </c>
      <c r="L11" s="53">
        <v>68.48654311239207</v>
      </c>
      <c r="M11" s="53">
        <v>67.019536666469492</v>
      </c>
      <c r="N11" s="53">
        <v>64.351104424069035</v>
      </c>
      <c r="O11" s="53">
        <v>61.16352126335579</v>
      </c>
      <c r="P11" s="53">
        <v>56.967020166191787</v>
      </c>
      <c r="Q11" s="53">
        <v>52.971849404721837</v>
      </c>
      <c r="R11" s="53">
        <v>13.308599424023143</v>
      </c>
      <c r="S11" s="53">
        <v>11.422292865934608</v>
      </c>
      <c r="T11" s="53">
        <v>-0.5</v>
      </c>
    </row>
    <row r="12" spans="1:20">
      <c r="A12" s="52" t="s">
        <v>40</v>
      </c>
      <c r="B12" s="53">
        <v>2.4147104259296408</v>
      </c>
      <c r="C12" s="53">
        <v>59.479463802832299</v>
      </c>
      <c r="D12" s="53">
        <v>83.8</v>
      </c>
      <c r="E12" s="53">
        <v>80.8</v>
      </c>
      <c r="F12" s="53">
        <v>40.4</v>
      </c>
      <c r="G12" s="53">
        <v>34.5</v>
      </c>
      <c r="H12" s="53">
        <v>34.5</v>
      </c>
      <c r="I12" s="53">
        <v>33.1</v>
      </c>
      <c r="J12" s="53">
        <v>25.628187910407192</v>
      </c>
      <c r="K12" s="53">
        <v>15.558753001557776</v>
      </c>
      <c r="L12" s="53">
        <v>16.8</v>
      </c>
      <c r="M12" s="53">
        <v>14.9</v>
      </c>
      <c r="N12" s="53">
        <v>12.5</v>
      </c>
      <c r="O12" s="53">
        <v>11.081970533644565</v>
      </c>
      <c r="P12" s="53">
        <v>-8.1999999999999993</v>
      </c>
      <c r="Q12" s="53">
        <v>-14.69687406930052</v>
      </c>
      <c r="R12" s="53">
        <v>-1.9</v>
      </c>
      <c r="S12" s="53">
        <v>3.7</v>
      </c>
      <c r="T12" s="53">
        <v>5.8</v>
      </c>
    </row>
    <row r="13" spans="1:20" ht="15.6" customHeight="1">
      <c r="A13" s="371" t="s">
        <v>151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3"/>
    </row>
    <row r="14" spans="1:20">
      <c r="A14" s="193" t="s">
        <v>41</v>
      </c>
      <c r="B14" s="194">
        <v>50.773364940295487</v>
      </c>
      <c r="C14" s="194">
        <v>30.099999999999994</v>
      </c>
      <c r="D14" s="194">
        <v>35.900000000000006</v>
      </c>
      <c r="E14" s="194">
        <v>53.400000000000006</v>
      </c>
      <c r="F14" s="194">
        <v>53.699999999999989</v>
      </c>
      <c r="G14" s="194">
        <v>53</v>
      </c>
      <c r="H14" s="194">
        <v>51.900000000000006</v>
      </c>
      <c r="I14" s="194">
        <v>49.900000000000006</v>
      </c>
      <c r="J14" s="194">
        <v>47.5</v>
      </c>
      <c r="K14" s="194">
        <v>45.099999999999994</v>
      </c>
      <c r="L14" s="194">
        <v>43</v>
      </c>
      <c r="M14" s="194">
        <v>44.7</v>
      </c>
      <c r="N14" s="194">
        <v>41.5</v>
      </c>
      <c r="O14" s="194">
        <v>38.1</v>
      </c>
      <c r="P14" s="194">
        <v>29.7</v>
      </c>
      <c r="Q14" s="194">
        <v>11.4</v>
      </c>
      <c r="R14" s="194">
        <v>6.9</v>
      </c>
      <c r="S14" s="194">
        <v>3.9</v>
      </c>
      <c r="T14" s="194">
        <v>0.2</v>
      </c>
    </row>
    <row r="15" spans="1:20">
      <c r="A15" s="193" t="s">
        <v>42</v>
      </c>
      <c r="B15" s="194">
        <v>6.8841582437555822</v>
      </c>
      <c r="C15" s="194">
        <v>30.199999999999989</v>
      </c>
      <c r="D15" s="194">
        <v>33.5</v>
      </c>
      <c r="E15" s="194">
        <v>36.900000000000006</v>
      </c>
      <c r="F15" s="194">
        <v>37.900000000000006</v>
      </c>
      <c r="G15" s="194">
        <v>38.900000000000006</v>
      </c>
      <c r="H15" s="194">
        <v>39.599999999999994</v>
      </c>
      <c r="I15" s="194">
        <v>38.099999999999994</v>
      </c>
      <c r="J15" s="194">
        <v>34.300000000000011</v>
      </c>
      <c r="K15" s="194">
        <v>32.199999999999989</v>
      </c>
      <c r="L15" s="194">
        <v>29.599999999999994</v>
      </c>
      <c r="M15" s="194">
        <v>27.3</v>
      </c>
      <c r="N15" s="194">
        <v>22.7</v>
      </c>
      <c r="O15" s="194">
        <v>15.1</v>
      </c>
      <c r="P15" s="194">
        <v>9.8000000000000007</v>
      </c>
      <c r="Q15" s="194">
        <v>7.7</v>
      </c>
      <c r="R15" s="194">
        <v>8.8000000000000007</v>
      </c>
      <c r="S15" s="194">
        <v>9.9</v>
      </c>
      <c r="T15" s="194">
        <v>3.3</v>
      </c>
    </row>
    <row r="16" spans="1:20">
      <c r="A16" s="193" t="s">
        <v>43</v>
      </c>
      <c r="B16" s="194">
        <v>7.1243797560479951</v>
      </c>
      <c r="C16" s="194">
        <v>14.299999999999997</v>
      </c>
      <c r="D16" s="194">
        <v>22.799999999999997</v>
      </c>
      <c r="E16" s="194">
        <v>31.199999999999989</v>
      </c>
      <c r="F16" s="194">
        <v>33.699999999999989</v>
      </c>
      <c r="G16" s="194">
        <v>34.5</v>
      </c>
      <c r="H16" s="194">
        <v>34.5</v>
      </c>
      <c r="I16" s="194">
        <v>32.400000000000006</v>
      </c>
      <c r="J16" s="194">
        <v>31.900000000000006</v>
      </c>
      <c r="K16" s="194">
        <v>44.599999999999994</v>
      </c>
      <c r="L16" s="194">
        <v>40.800000000000011</v>
      </c>
      <c r="M16" s="194">
        <v>38.6</v>
      </c>
      <c r="N16" s="194">
        <v>35</v>
      </c>
      <c r="O16" s="194">
        <v>31.5</v>
      </c>
      <c r="P16" s="194">
        <v>26.1</v>
      </c>
      <c r="Q16" s="194">
        <v>23</v>
      </c>
      <c r="R16" s="194">
        <v>19.600000000000001</v>
      </c>
      <c r="S16" s="194">
        <v>18.399999999999999</v>
      </c>
      <c r="T16" s="194">
        <v>0</v>
      </c>
    </row>
    <row r="17" spans="1:20">
      <c r="A17" s="193" t="s">
        <v>44</v>
      </c>
      <c r="B17" s="194">
        <v>11.312028480716418</v>
      </c>
      <c r="C17" s="194">
        <v>34.599999999999994</v>
      </c>
      <c r="D17" s="194">
        <v>36.5</v>
      </c>
      <c r="E17" s="194">
        <v>37.699999999999989</v>
      </c>
      <c r="F17" s="194">
        <v>188.2</v>
      </c>
      <c r="G17" s="194">
        <v>158.5</v>
      </c>
      <c r="H17" s="194">
        <v>157.19999999999999</v>
      </c>
      <c r="I17" s="194">
        <v>147.80000000000001</v>
      </c>
      <c r="J17" s="194">
        <v>144.4</v>
      </c>
      <c r="K17" s="194">
        <v>146.4</v>
      </c>
      <c r="L17" s="194">
        <v>107.80000000000001</v>
      </c>
      <c r="M17" s="194">
        <v>105.6</v>
      </c>
      <c r="N17" s="194">
        <v>103</v>
      </c>
      <c r="O17" s="194">
        <v>103.4</v>
      </c>
      <c r="P17" s="194">
        <v>100.8</v>
      </c>
      <c r="Q17" s="194">
        <v>104.3</v>
      </c>
      <c r="R17" s="194">
        <v>17</v>
      </c>
      <c r="S17" s="194">
        <v>13.3</v>
      </c>
      <c r="T17" s="194">
        <v>-2</v>
      </c>
    </row>
    <row r="18" spans="1:20">
      <c r="A18" s="54" t="s">
        <v>45</v>
      </c>
      <c r="B18" s="53">
        <v>1.2857433884595193</v>
      </c>
      <c r="C18" s="53">
        <v>2.2000000000000028</v>
      </c>
      <c r="D18" s="53">
        <v>2.5</v>
      </c>
      <c r="E18" s="53">
        <v>2.5999999999999943</v>
      </c>
      <c r="F18" s="53">
        <v>3.5</v>
      </c>
      <c r="G18" s="53">
        <v>4.4000000000000057</v>
      </c>
      <c r="H18" s="53">
        <v>5.7000000000000028</v>
      </c>
      <c r="I18" s="53">
        <v>6.5</v>
      </c>
      <c r="J18" s="53">
        <v>7</v>
      </c>
      <c r="K18" s="53">
        <v>7.2999999999999972</v>
      </c>
      <c r="L18" s="53">
        <v>6.4000000000000057</v>
      </c>
      <c r="M18" s="53">
        <v>6.3688573241044111</v>
      </c>
      <c r="N18" s="53">
        <v>5.4</v>
      </c>
      <c r="O18" s="53">
        <v>5.3</v>
      </c>
      <c r="P18" s="53">
        <v>5.3</v>
      </c>
      <c r="Q18" s="53">
        <v>5.4</v>
      </c>
      <c r="R18" s="53">
        <v>6.6</v>
      </c>
      <c r="S18" s="53">
        <v>6.8</v>
      </c>
      <c r="T18" s="53">
        <v>1.1000000000000001</v>
      </c>
    </row>
    <row r="19" spans="1:20">
      <c r="A19" s="54" t="s">
        <v>189</v>
      </c>
      <c r="B19" s="53">
        <v>6.3110824575151551E-3</v>
      </c>
      <c r="C19" s="53">
        <v>48.900000000000006</v>
      </c>
      <c r="D19" s="53">
        <v>52</v>
      </c>
      <c r="E19" s="53">
        <v>52.300000000000011</v>
      </c>
      <c r="F19" s="53">
        <v>52.699999999999989</v>
      </c>
      <c r="G19" s="53">
        <v>63.300000000000011</v>
      </c>
      <c r="H19" s="53">
        <v>76.099999999999994</v>
      </c>
      <c r="I19" s="53">
        <v>35.699999999999989</v>
      </c>
      <c r="J19" s="53">
        <v>26.299999999999997</v>
      </c>
      <c r="K19" s="53">
        <v>23.299999999999997</v>
      </c>
      <c r="L19" s="53">
        <v>23</v>
      </c>
      <c r="M19" s="53">
        <v>23.299999999999997</v>
      </c>
      <c r="N19" s="53">
        <v>23</v>
      </c>
      <c r="O19" s="53">
        <v>36.5</v>
      </c>
      <c r="P19" s="53">
        <v>36.299999999999997</v>
      </c>
      <c r="Q19" s="53">
        <v>37</v>
      </c>
      <c r="R19" s="53">
        <v>37.200000000000003</v>
      </c>
      <c r="S19" s="53">
        <v>28.6</v>
      </c>
      <c r="T19" s="53">
        <v>0.3</v>
      </c>
    </row>
    <row r="20" spans="1:20">
      <c r="A20" s="54" t="s">
        <v>46</v>
      </c>
      <c r="B20" s="53">
        <v>0.35847106685489943</v>
      </c>
      <c r="C20" s="53">
        <v>47.559211448769588</v>
      </c>
      <c r="D20" s="53">
        <v>47.559211448769616</v>
      </c>
      <c r="E20" s="53">
        <v>47.559211448769616</v>
      </c>
      <c r="F20" s="53">
        <v>48.759702245893976</v>
      </c>
      <c r="G20" s="53">
        <v>115.12521887857534</v>
      </c>
      <c r="H20" s="53">
        <v>132.48832579982326</v>
      </c>
      <c r="I20" s="53">
        <v>73.033883447322978</v>
      </c>
      <c r="J20" s="53">
        <v>70.396514632446753</v>
      </c>
      <c r="K20" s="53">
        <v>70.444225656543892</v>
      </c>
      <c r="L20" s="53">
        <v>69.51378860642032</v>
      </c>
      <c r="M20" s="53">
        <v>58.8</v>
      </c>
      <c r="N20" s="53">
        <v>55.8</v>
      </c>
      <c r="O20" s="53">
        <v>55.8</v>
      </c>
      <c r="P20" s="53">
        <v>55.6</v>
      </c>
      <c r="Q20" s="53">
        <v>55.456948255735057</v>
      </c>
      <c r="R20" s="53">
        <v>55.456948255735057</v>
      </c>
      <c r="S20" s="53">
        <v>7.9685716677436318</v>
      </c>
      <c r="T20" s="53">
        <v>0.23300000000000001</v>
      </c>
    </row>
    <row r="21" spans="1:20">
      <c r="A21" s="54" t="s">
        <v>47</v>
      </c>
      <c r="B21" s="53">
        <v>2.2880583741301361</v>
      </c>
      <c r="C21" s="53">
        <v>62.800000000000011</v>
      </c>
      <c r="D21" s="53">
        <v>62.800000000000011</v>
      </c>
      <c r="E21" s="53">
        <v>62.800000000000011</v>
      </c>
      <c r="F21" s="53">
        <v>800.9</v>
      </c>
      <c r="G21" s="53">
        <v>453.4</v>
      </c>
      <c r="H21" s="53">
        <v>453.4</v>
      </c>
      <c r="I21" s="53">
        <v>453.4</v>
      </c>
      <c r="J21" s="53">
        <v>453.4</v>
      </c>
      <c r="K21" s="53">
        <v>453.4</v>
      </c>
      <c r="L21" s="53">
        <v>273</v>
      </c>
      <c r="M21" s="53">
        <v>272.99160000000006</v>
      </c>
      <c r="N21" s="53">
        <v>273</v>
      </c>
      <c r="O21" s="53">
        <v>273</v>
      </c>
      <c r="P21" s="53">
        <v>273</v>
      </c>
      <c r="Q21" s="53">
        <v>273</v>
      </c>
      <c r="R21" s="53">
        <v>0</v>
      </c>
      <c r="S21" s="53">
        <v>-4.3</v>
      </c>
      <c r="T21" s="53">
        <v>-4.3</v>
      </c>
    </row>
    <row r="22" spans="1:20">
      <c r="A22" s="54" t="s">
        <v>48</v>
      </c>
      <c r="B22" s="53">
        <v>1.7811200542097445</v>
      </c>
      <c r="C22" s="53">
        <v>44.236266716093553</v>
      </c>
      <c r="D22" s="53">
        <v>43.733631273118561</v>
      </c>
      <c r="E22" s="53">
        <v>44.562167371961891</v>
      </c>
      <c r="F22" s="53">
        <v>47.81512678879858</v>
      </c>
      <c r="G22" s="53">
        <v>47.707057480894719</v>
      </c>
      <c r="H22" s="53">
        <v>47.857833269124313</v>
      </c>
      <c r="I22" s="53">
        <v>47.693893047841129</v>
      </c>
      <c r="J22" s="53">
        <v>46.136082409357414</v>
      </c>
      <c r="K22" s="53">
        <v>45.819653760696667</v>
      </c>
      <c r="L22" s="53">
        <v>96.107010742575824</v>
      </c>
      <c r="M22" s="53">
        <v>85</v>
      </c>
      <c r="N22" s="53">
        <v>78.7</v>
      </c>
      <c r="O22" s="53">
        <v>77.8</v>
      </c>
      <c r="P22" s="53">
        <v>77.5</v>
      </c>
      <c r="Q22" s="53">
        <v>77.672408174349385</v>
      </c>
      <c r="R22" s="53">
        <v>77.809321351790288</v>
      </c>
      <c r="S22" s="53">
        <v>78.210294514447753</v>
      </c>
      <c r="T22" s="53">
        <v>0</v>
      </c>
    </row>
    <row r="23" spans="1:20">
      <c r="A23" s="193" t="s">
        <v>49</v>
      </c>
      <c r="B23" s="194">
        <v>5.0778299802995468</v>
      </c>
      <c r="C23" s="194">
        <v>42.699999999999989</v>
      </c>
      <c r="D23" s="194">
        <v>62.900000000000006</v>
      </c>
      <c r="E23" s="194">
        <v>65.5</v>
      </c>
      <c r="F23" s="194">
        <v>43.800000000000011</v>
      </c>
      <c r="G23" s="194">
        <v>39.099999999999994</v>
      </c>
      <c r="H23" s="194">
        <v>38</v>
      </c>
      <c r="I23" s="194">
        <v>37.300000000000011</v>
      </c>
      <c r="J23" s="194">
        <v>31.800000000000011</v>
      </c>
      <c r="K23" s="194">
        <v>25.5</v>
      </c>
      <c r="L23" s="194">
        <v>25.700000000000003</v>
      </c>
      <c r="M23" s="194">
        <v>23.9</v>
      </c>
      <c r="N23" s="194">
        <v>20.399999999999999</v>
      </c>
      <c r="O23" s="194">
        <v>18.5</v>
      </c>
      <c r="P23" s="194">
        <v>1.8</v>
      </c>
      <c r="Q23" s="194">
        <v>-4.2</v>
      </c>
      <c r="R23" s="194">
        <v>2.5</v>
      </c>
      <c r="S23" s="194">
        <v>5.0999999999999996</v>
      </c>
      <c r="T23" s="194">
        <v>2.8</v>
      </c>
    </row>
    <row r="24" spans="1:20">
      <c r="A24" s="193" t="s">
        <v>50</v>
      </c>
      <c r="B24" s="194">
        <v>3.2606313708647217</v>
      </c>
      <c r="C24" s="194">
        <v>3</v>
      </c>
      <c r="D24" s="194">
        <v>4</v>
      </c>
      <c r="E24" s="194">
        <v>5.5999999999999943</v>
      </c>
      <c r="F24" s="194">
        <v>5.5</v>
      </c>
      <c r="G24" s="194">
        <v>5.9000000000000057</v>
      </c>
      <c r="H24" s="194">
        <v>6.4000000000000057</v>
      </c>
      <c r="I24" s="194">
        <v>6.5999999999999943</v>
      </c>
      <c r="J24" s="194">
        <v>6.5999999999999943</v>
      </c>
      <c r="K24" s="194">
        <v>6.2000000000000028</v>
      </c>
      <c r="L24" s="194">
        <v>7</v>
      </c>
      <c r="M24" s="194">
        <v>7.2</v>
      </c>
      <c r="N24" s="194">
        <v>7</v>
      </c>
      <c r="O24" s="194">
        <v>6.7</v>
      </c>
      <c r="P24" s="194">
        <v>5.8</v>
      </c>
      <c r="Q24" s="194">
        <v>4.2</v>
      </c>
      <c r="R24" s="194">
        <v>4.7</v>
      </c>
      <c r="S24" s="194">
        <v>4.2</v>
      </c>
      <c r="T24" s="194">
        <v>0.1</v>
      </c>
    </row>
    <row r="25" spans="1:20">
      <c r="A25" s="193" t="s">
        <v>51</v>
      </c>
      <c r="B25" s="194">
        <v>1.3379646859626484</v>
      </c>
      <c r="C25" s="194">
        <v>7.2000000000000028</v>
      </c>
      <c r="D25" s="194">
        <v>11.099999999999994</v>
      </c>
      <c r="E25" s="194">
        <v>13.400000000000006</v>
      </c>
      <c r="F25" s="194">
        <v>15.200000000000003</v>
      </c>
      <c r="G25" s="194">
        <v>16.900000000000006</v>
      </c>
      <c r="H25" s="194">
        <v>17.599999999999994</v>
      </c>
      <c r="I25" s="194">
        <v>18.299999999999997</v>
      </c>
      <c r="J25" s="194">
        <v>18.299999999999997</v>
      </c>
      <c r="K25" s="194">
        <v>23.700000000000003</v>
      </c>
      <c r="L25" s="194">
        <v>23.900000000000006</v>
      </c>
      <c r="M25" s="194">
        <v>24.1</v>
      </c>
      <c r="N25" s="194">
        <v>24.2</v>
      </c>
      <c r="O25" s="194">
        <v>24.2</v>
      </c>
      <c r="P25" s="194">
        <v>20.5</v>
      </c>
      <c r="Q25" s="194">
        <v>19.2</v>
      </c>
      <c r="R25" s="194">
        <v>17.5</v>
      </c>
      <c r="S25" s="194">
        <v>16.5</v>
      </c>
      <c r="T25" s="194">
        <v>0.7</v>
      </c>
    </row>
    <row r="26" spans="1:20" ht="15.75">
      <c r="A26" s="371" t="s">
        <v>152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3"/>
    </row>
    <row r="27" spans="1:20" ht="13.35" customHeight="1">
      <c r="A27" s="374"/>
      <c r="B27" s="377" t="s">
        <v>137</v>
      </c>
      <c r="C27" s="380" t="s">
        <v>148</v>
      </c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2"/>
      <c r="T27" s="374" t="s">
        <v>305</v>
      </c>
    </row>
    <row r="28" spans="1:20" ht="13.35" customHeight="1">
      <c r="A28" s="375"/>
      <c r="B28" s="378"/>
      <c r="C28" s="349"/>
      <c r="D28" s="350"/>
      <c r="E28" s="350"/>
      <c r="F28" s="350"/>
      <c r="G28" s="350" t="s">
        <v>158</v>
      </c>
      <c r="H28" s="350"/>
      <c r="I28" s="350"/>
      <c r="J28" s="350"/>
      <c r="K28" s="350"/>
      <c r="L28" s="350"/>
      <c r="M28" s="350"/>
      <c r="N28" s="351"/>
      <c r="O28" s="380" t="s">
        <v>187</v>
      </c>
      <c r="P28" s="381"/>
      <c r="Q28" s="381"/>
      <c r="R28" s="381"/>
      <c r="S28" s="382"/>
      <c r="T28" s="375"/>
    </row>
    <row r="29" spans="1:20">
      <c r="A29" s="375"/>
      <c r="B29" s="378"/>
      <c r="C29" s="347" t="s">
        <v>91</v>
      </c>
      <c r="D29" s="347" t="s">
        <v>90</v>
      </c>
      <c r="E29" s="347" t="s">
        <v>130</v>
      </c>
      <c r="F29" s="347" t="s">
        <v>136</v>
      </c>
      <c r="G29" s="347" t="s">
        <v>138</v>
      </c>
      <c r="H29" s="347" t="s">
        <v>140</v>
      </c>
      <c r="I29" s="347" t="s">
        <v>143</v>
      </c>
      <c r="J29" s="347" t="s">
        <v>144</v>
      </c>
      <c r="K29" s="347" t="s">
        <v>147</v>
      </c>
      <c r="L29" s="347" t="s">
        <v>149</v>
      </c>
      <c r="M29" s="347" t="s">
        <v>153</v>
      </c>
      <c r="N29" s="347" t="s">
        <v>156</v>
      </c>
      <c r="O29" s="347" t="s">
        <v>91</v>
      </c>
      <c r="P29" s="347" t="s">
        <v>90</v>
      </c>
      <c r="Q29" s="347" t="s">
        <v>130</v>
      </c>
      <c r="R29" s="347" t="s">
        <v>136</v>
      </c>
      <c r="S29" s="347" t="s">
        <v>138</v>
      </c>
      <c r="T29" s="375"/>
    </row>
    <row r="30" spans="1:20">
      <c r="A30" s="376" t="s">
        <v>35</v>
      </c>
      <c r="B30" s="379">
        <v>100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76"/>
    </row>
    <row r="31" spans="1:20">
      <c r="A31" s="191" t="s">
        <v>52</v>
      </c>
      <c r="B31" s="192">
        <v>100</v>
      </c>
      <c r="C31" s="192">
        <v>34.099999999999994</v>
      </c>
      <c r="D31" s="192">
        <v>41</v>
      </c>
      <c r="E31" s="192">
        <v>51.699999999999989</v>
      </c>
      <c r="F31" s="192">
        <v>48.599999999999994</v>
      </c>
      <c r="G31" s="192">
        <v>42</v>
      </c>
      <c r="H31" s="192">
        <v>37.900000000000006</v>
      </c>
      <c r="I31" s="192">
        <v>37</v>
      </c>
      <c r="J31" s="192">
        <v>33</v>
      </c>
      <c r="K31" s="192">
        <v>32.5</v>
      </c>
      <c r="L31" s="192">
        <v>30.199999999999989</v>
      </c>
      <c r="M31" s="192">
        <v>25.1</v>
      </c>
      <c r="N31" s="192">
        <v>25.4</v>
      </c>
      <c r="O31" s="192">
        <v>21.2</v>
      </c>
      <c r="P31" s="192">
        <v>17.399999999999999</v>
      </c>
      <c r="Q31" s="192">
        <v>10.5</v>
      </c>
      <c r="R31" s="192">
        <v>10.1</v>
      </c>
      <c r="S31" s="192">
        <v>16.399999999999999</v>
      </c>
      <c r="T31" s="192">
        <v>5.3</v>
      </c>
    </row>
    <row r="32" spans="1:20">
      <c r="A32" s="193" t="s">
        <v>53</v>
      </c>
      <c r="B32" s="194">
        <v>12.269462899466095</v>
      </c>
      <c r="C32" s="194">
        <v>25.299999999999997</v>
      </c>
      <c r="D32" s="194">
        <v>34</v>
      </c>
      <c r="E32" s="194">
        <v>46.5</v>
      </c>
      <c r="F32" s="194">
        <v>57.900000000000006</v>
      </c>
      <c r="G32" s="194">
        <v>44.699999999999989</v>
      </c>
      <c r="H32" s="194">
        <v>40</v>
      </c>
      <c r="I32" s="194">
        <v>42.800000000000011</v>
      </c>
      <c r="J32" s="194">
        <v>31.300000000000011</v>
      </c>
      <c r="K32" s="194">
        <v>27</v>
      </c>
      <c r="L32" s="194">
        <v>30.400000000000006</v>
      </c>
      <c r="M32" s="194">
        <v>25</v>
      </c>
      <c r="N32" s="194">
        <v>17.600000000000001</v>
      </c>
      <c r="O32" s="194">
        <v>12.7</v>
      </c>
      <c r="P32" s="194">
        <v>11.8</v>
      </c>
      <c r="Q32" s="194">
        <v>8.6999999999999993</v>
      </c>
      <c r="R32" s="194">
        <v>10.3</v>
      </c>
      <c r="S32" s="194">
        <v>37.9</v>
      </c>
      <c r="T32" s="194">
        <v>19.7</v>
      </c>
    </row>
    <row r="33" spans="1:20">
      <c r="A33" s="156" t="s">
        <v>54</v>
      </c>
      <c r="B33" s="157">
        <v>2.6462267841972777</v>
      </c>
      <c r="C33" s="157">
        <v>40.800000000000011</v>
      </c>
      <c r="D33" s="157">
        <v>41</v>
      </c>
      <c r="E33" s="157">
        <v>49.6</v>
      </c>
      <c r="F33" s="157">
        <v>48</v>
      </c>
      <c r="G33" s="157">
        <v>48</v>
      </c>
      <c r="H33" s="157">
        <v>33.400000000000006</v>
      </c>
      <c r="I33" s="157">
        <v>32.400000000000006</v>
      </c>
      <c r="J33" s="157">
        <v>25.400000000000006</v>
      </c>
      <c r="K33" s="157">
        <v>17.400000000000006</v>
      </c>
      <c r="L33" s="157">
        <v>7.2999999999999972</v>
      </c>
      <c r="M33" s="157">
        <v>0.5</v>
      </c>
      <c r="N33" s="157">
        <v>-0.8</v>
      </c>
      <c r="O33" s="157">
        <v>3.5</v>
      </c>
      <c r="P33" s="157">
        <v>21.5</v>
      </c>
      <c r="Q33" s="157">
        <v>20.7</v>
      </c>
      <c r="R33" s="157">
        <v>21.2</v>
      </c>
      <c r="S33" s="157">
        <v>20.7</v>
      </c>
      <c r="T33" s="157">
        <v>-0.1</v>
      </c>
    </row>
    <row r="34" spans="1:20">
      <c r="A34" s="156" t="s">
        <v>55</v>
      </c>
      <c r="B34" s="157">
        <v>3.9004548599648881</v>
      </c>
      <c r="C34" s="157">
        <v>18.200000000000003</v>
      </c>
      <c r="D34" s="157">
        <v>17.200000000000003</v>
      </c>
      <c r="E34" s="157">
        <v>50.699999999999989</v>
      </c>
      <c r="F34" s="157">
        <v>172.89999999999998</v>
      </c>
      <c r="G34" s="157">
        <v>171.7</v>
      </c>
      <c r="H34" s="157">
        <v>166.89999999999998</v>
      </c>
      <c r="I34" s="157">
        <v>125.4</v>
      </c>
      <c r="J34" s="157">
        <v>113</v>
      </c>
      <c r="K34" s="157">
        <v>109.4</v>
      </c>
      <c r="L34" s="157">
        <v>127.4</v>
      </c>
      <c r="M34" s="157">
        <v>126.6</v>
      </c>
      <c r="N34" s="157">
        <v>120.3</v>
      </c>
      <c r="O34" s="157">
        <v>89.4</v>
      </c>
      <c r="P34" s="157">
        <v>98.2</v>
      </c>
      <c r="Q34" s="157">
        <v>70.400000000000006</v>
      </c>
      <c r="R34" s="157">
        <v>-11.5</v>
      </c>
      <c r="S34" s="157">
        <v>47.5</v>
      </c>
      <c r="T34" s="157">
        <v>68.8</v>
      </c>
    </row>
    <row r="35" spans="1:20">
      <c r="A35" s="156" t="s">
        <v>56</v>
      </c>
      <c r="B35" s="157">
        <v>5.7227812553039294</v>
      </c>
      <c r="C35" s="157">
        <v>17.099999999999994</v>
      </c>
      <c r="D35" s="157">
        <v>33.699999999999989</v>
      </c>
      <c r="E35" s="157">
        <v>41.800000000000011</v>
      </c>
      <c r="F35" s="157">
        <v>23.900000000000006</v>
      </c>
      <c r="G35" s="157">
        <v>-2</v>
      </c>
      <c r="H35" s="157">
        <v>-0.29999999999999716</v>
      </c>
      <c r="I35" s="157">
        <v>14.799999999999997</v>
      </c>
      <c r="J35" s="157">
        <v>1.5</v>
      </c>
      <c r="K35" s="157">
        <v>0.20000000000000284</v>
      </c>
      <c r="L35" s="157">
        <v>11</v>
      </c>
      <c r="M35" s="157">
        <v>5</v>
      </c>
      <c r="N35" s="157">
        <v>-8.9</v>
      </c>
      <c r="O35" s="157">
        <v>-11.2</v>
      </c>
      <c r="P35" s="157">
        <v>-20.100000000000001</v>
      </c>
      <c r="Q35" s="157">
        <v>-22.7</v>
      </c>
      <c r="R35" s="157">
        <v>6.9</v>
      </c>
      <c r="S35" s="157">
        <v>33.200000000000003</v>
      </c>
      <c r="T35" s="157">
        <v>7.3</v>
      </c>
    </row>
    <row r="36" spans="1:20">
      <c r="A36" s="193" t="s">
        <v>57</v>
      </c>
      <c r="B36" s="194">
        <v>68.43487243637442</v>
      </c>
      <c r="C36" s="194">
        <v>37.300000000000011</v>
      </c>
      <c r="D36" s="194">
        <v>47</v>
      </c>
      <c r="E36" s="194">
        <v>55.300000000000011</v>
      </c>
      <c r="F36" s="194">
        <v>45.599999999999994</v>
      </c>
      <c r="G36" s="194">
        <v>39.800000000000011</v>
      </c>
      <c r="H36" s="194">
        <v>38.400000000000006</v>
      </c>
      <c r="I36" s="194">
        <v>37.400000000000006</v>
      </c>
      <c r="J36" s="194">
        <v>35</v>
      </c>
      <c r="K36" s="194">
        <v>31.900000000000006</v>
      </c>
      <c r="L36" s="194">
        <v>29.699999999999989</v>
      </c>
      <c r="M36" s="194">
        <v>26.7</v>
      </c>
      <c r="N36" s="194">
        <v>23.8</v>
      </c>
      <c r="O36" s="194">
        <v>21.3</v>
      </c>
      <c r="P36" s="194">
        <v>13.2</v>
      </c>
      <c r="Q36" s="194">
        <v>6.2</v>
      </c>
      <c r="R36" s="194">
        <v>7.2</v>
      </c>
      <c r="S36" s="194">
        <v>12</v>
      </c>
      <c r="T36" s="194">
        <v>4</v>
      </c>
    </row>
    <row r="37" spans="1:20">
      <c r="A37" s="156" t="s">
        <v>58</v>
      </c>
      <c r="B37" s="157">
        <v>23.620270742181351</v>
      </c>
      <c r="C37" s="157">
        <v>32.099999999999994</v>
      </c>
      <c r="D37" s="157">
        <v>41.699999999999989</v>
      </c>
      <c r="E37" s="157">
        <v>52.599999999999994</v>
      </c>
      <c r="F37" s="157">
        <v>49.199999999999989</v>
      </c>
      <c r="G37" s="157">
        <v>45.099999999999994</v>
      </c>
      <c r="H37" s="157">
        <v>44.099999999999994</v>
      </c>
      <c r="I37" s="157">
        <v>44.699999999999989</v>
      </c>
      <c r="J37" s="157">
        <v>42.699999999999989</v>
      </c>
      <c r="K37" s="157">
        <v>41.800000000000011</v>
      </c>
      <c r="L37" s="157">
        <v>40.800000000000011</v>
      </c>
      <c r="M37" s="157">
        <v>39.799999999999997</v>
      </c>
      <c r="N37" s="157">
        <v>36.4</v>
      </c>
      <c r="O37" s="157">
        <v>32.9</v>
      </c>
      <c r="P37" s="157">
        <v>25.5</v>
      </c>
      <c r="Q37" s="157">
        <v>14.7</v>
      </c>
      <c r="R37" s="157">
        <v>11.3</v>
      </c>
      <c r="S37" s="157">
        <v>11.6</v>
      </c>
      <c r="T37" s="157">
        <v>0.3</v>
      </c>
    </row>
    <row r="38" spans="1:20">
      <c r="A38" s="156" t="s">
        <v>59</v>
      </c>
      <c r="B38" s="157">
        <v>3.5398179990680645</v>
      </c>
      <c r="C38" s="157">
        <v>54.099999999999994</v>
      </c>
      <c r="D38" s="157">
        <v>76.699999999999989</v>
      </c>
      <c r="E38" s="157">
        <v>63.800000000000011</v>
      </c>
      <c r="F38" s="157">
        <v>39.400000000000006</v>
      </c>
      <c r="G38" s="157">
        <v>34.5</v>
      </c>
      <c r="H38" s="157">
        <v>35.599999999999994</v>
      </c>
      <c r="I38" s="157">
        <v>32.900000000000006</v>
      </c>
      <c r="J38" s="157">
        <v>26</v>
      </c>
      <c r="K38" s="157">
        <v>19.900000000000006</v>
      </c>
      <c r="L38" s="157">
        <v>11.599999999999994</v>
      </c>
      <c r="M38" s="157">
        <v>4.9000000000000004</v>
      </c>
      <c r="N38" s="157">
        <v>4.7</v>
      </c>
      <c r="O38" s="157">
        <v>-2.2999999999999998</v>
      </c>
      <c r="P38" s="157">
        <v>-20.6</v>
      </c>
      <c r="Q38" s="157">
        <v>-10.1</v>
      </c>
      <c r="R38" s="157">
        <v>-13.4</v>
      </c>
      <c r="S38" s="157">
        <v>-8.6</v>
      </c>
      <c r="T38" s="157">
        <v>1.6</v>
      </c>
    </row>
    <row r="39" spans="1:20">
      <c r="A39" s="156" t="s">
        <v>60</v>
      </c>
      <c r="B39" s="157">
        <v>4.2975861108736746</v>
      </c>
      <c r="C39" s="157">
        <v>56.300000000000011</v>
      </c>
      <c r="D39" s="157">
        <v>84.6</v>
      </c>
      <c r="E39" s="157">
        <v>83.5</v>
      </c>
      <c r="F39" s="157">
        <v>55.199999999999989</v>
      </c>
      <c r="G39" s="157">
        <v>50.900000000000006</v>
      </c>
      <c r="H39" s="157">
        <v>54.800000000000011</v>
      </c>
      <c r="I39" s="157">
        <v>50.699999999999989</v>
      </c>
      <c r="J39" s="157">
        <v>46.199999999999989</v>
      </c>
      <c r="K39" s="157">
        <v>40.900000000000006</v>
      </c>
      <c r="L39" s="157">
        <v>38.5</v>
      </c>
      <c r="M39" s="157">
        <v>28.1</v>
      </c>
      <c r="N39" s="157">
        <v>24.2</v>
      </c>
      <c r="O39" s="157">
        <v>20.6</v>
      </c>
      <c r="P39" s="157">
        <v>-0.1</v>
      </c>
      <c r="Q39" s="157">
        <v>-5.3</v>
      </c>
      <c r="R39" s="157">
        <v>-0.9</v>
      </c>
      <c r="S39" s="157">
        <v>0.4</v>
      </c>
      <c r="T39" s="157">
        <v>1.7</v>
      </c>
    </row>
    <row r="40" spans="1:20" ht="25.5">
      <c r="A40" s="156" t="s">
        <v>61</v>
      </c>
      <c r="B40" s="157">
        <v>5.2261519789313242</v>
      </c>
      <c r="C40" s="157">
        <v>28.800000000000011</v>
      </c>
      <c r="D40" s="157">
        <v>39.300000000000011</v>
      </c>
      <c r="E40" s="157">
        <v>49.400000000000006</v>
      </c>
      <c r="F40" s="157">
        <v>47.199999999999989</v>
      </c>
      <c r="G40" s="157">
        <v>42.099999999999994</v>
      </c>
      <c r="H40" s="157">
        <v>39.699999999999989</v>
      </c>
      <c r="I40" s="157">
        <v>40</v>
      </c>
      <c r="J40" s="157">
        <v>37.699999999999989</v>
      </c>
      <c r="K40" s="157">
        <v>34.099999999999994</v>
      </c>
      <c r="L40" s="157">
        <v>33.300000000000011</v>
      </c>
      <c r="M40" s="157">
        <v>31.7</v>
      </c>
      <c r="N40" s="157">
        <v>29.6</v>
      </c>
      <c r="O40" s="157">
        <v>26.1</v>
      </c>
      <c r="P40" s="157">
        <v>17.899999999999999</v>
      </c>
      <c r="Q40" s="157">
        <v>9.1300000000000008</v>
      </c>
      <c r="R40" s="157">
        <v>7.7</v>
      </c>
      <c r="S40" s="157">
        <v>7.1</v>
      </c>
      <c r="T40" s="157">
        <v>0.2</v>
      </c>
    </row>
    <row r="41" spans="1:20" ht="25.5">
      <c r="A41" s="156" t="s">
        <v>62</v>
      </c>
      <c r="B41" s="157">
        <v>18.488980207391965</v>
      </c>
      <c r="C41" s="157">
        <v>53.599999999999994</v>
      </c>
      <c r="D41" s="157">
        <v>55.699999999999989</v>
      </c>
      <c r="E41" s="157">
        <v>70.5</v>
      </c>
      <c r="F41" s="157">
        <v>52.699999999999989</v>
      </c>
      <c r="G41" s="157">
        <v>41.099999999999994</v>
      </c>
      <c r="H41" s="157">
        <v>36.099999999999994</v>
      </c>
      <c r="I41" s="157">
        <v>33.300000000000011</v>
      </c>
      <c r="J41" s="157">
        <v>31.099999999999994</v>
      </c>
      <c r="K41" s="157">
        <v>24.599999999999994</v>
      </c>
      <c r="L41" s="157">
        <v>21.099999999999994</v>
      </c>
      <c r="M41" s="157">
        <v>16.7</v>
      </c>
      <c r="N41" s="157">
        <v>12.4</v>
      </c>
      <c r="O41" s="157">
        <v>9.4</v>
      </c>
      <c r="P41" s="157">
        <v>7.7</v>
      </c>
      <c r="Q41" s="157">
        <v>-2.4</v>
      </c>
      <c r="R41" s="157">
        <v>4.5999999999999996</v>
      </c>
      <c r="S41" s="157">
        <v>20.399999999999999</v>
      </c>
      <c r="T41" s="157">
        <v>13.4</v>
      </c>
    </row>
    <row r="42" spans="1:20" ht="25.5">
      <c r="A42" s="156" t="s">
        <v>63</v>
      </c>
      <c r="B42" s="157">
        <v>2.6192826560719227</v>
      </c>
      <c r="C42" s="157">
        <v>9.7000000000000028</v>
      </c>
      <c r="D42" s="157">
        <v>15.400000000000006</v>
      </c>
      <c r="E42" s="157">
        <v>16.400000000000006</v>
      </c>
      <c r="F42" s="157">
        <v>14.400000000000006</v>
      </c>
      <c r="G42" s="157">
        <v>10</v>
      </c>
      <c r="H42" s="157">
        <v>11.599999999999994</v>
      </c>
      <c r="I42" s="157">
        <v>13</v>
      </c>
      <c r="J42" s="157">
        <v>11.799999999999997</v>
      </c>
      <c r="K42" s="157">
        <v>13.700000000000003</v>
      </c>
      <c r="L42" s="157">
        <v>13.5</v>
      </c>
      <c r="M42" s="157">
        <v>16.100000000000001</v>
      </c>
      <c r="N42" s="157">
        <v>15.5</v>
      </c>
      <c r="O42" s="157">
        <v>22.1</v>
      </c>
      <c r="P42" s="157">
        <v>13</v>
      </c>
      <c r="Q42" s="157">
        <v>11.9</v>
      </c>
      <c r="R42" s="157">
        <v>13.3</v>
      </c>
      <c r="S42" s="157">
        <v>15.2</v>
      </c>
      <c r="T42" s="157">
        <v>2.2000000000000002</v>
      </c>
    </row>
    <row r="43" spans="1:20">
      <c r="A43" s="193" t="s">
        <v>64</v>
      </c>
      <c r="B43" s="194">
        <v>19.295664664159489</v>
      </c>
      <c r="C43" s="194">
        <v>30</v>
      </c>
      <c r="D43" s="194">
        <v>28.199999999999989</v>
      </c>
      <c r="E43" s="194">
        <v>44.599999999999994</v>
      </c>
      <c r="F43" s="194">
        <v>52.800000000000011</v>
      </c>
      <c r="G43" s="194">
        <v>46.199999999999989</v>
      </c>
      <c r="H43" s="194">
        <v>34.800000000000011</v>
      </c>
      <c r="I43" s="194">
        <v>32.599999999999994</v>
      </c>
      <c r="J43" s="194">
        <v>28.599999999999994</v>
      </c>
      <c r="K43" s="194">
        <v>36</v>
      </c>
      <c r="L43" s="194">
        <v>31.300000000000011</v>
      </c>
      <c r="M43" s="194">
        <v>21.2</v>
      </c>
      <c r="N43" s="194">
        <v>33.200000000000003</v>
      </c>
      <c r="O43" s="194">
        <v>24.5</v>
      </c>
      <c r="P43" s="194">
        <v>32.5</v>
      </c>
      <c r="Q43" s="194">
        <v>23.6</v>
      </c>
      <c r="R43" s="194">
        <v>17.8</v>
      </c>
      <c r="S43" s="194">
        <v>18.899999999999999</v>
      </c>
      <c r="T43" s="194">
        <v>2.4</v>
      </c>
    </row>
    <row r="44" spans="1:20" ht="13.35" customHeight="1">
      <c r="A44" s="386" t="s">
        <v>157</v>
      </c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8"/>
    </row>
    <row r="45" spans="1:20">
      <c r="A45" s="389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1"/>
    </row>
    <row r="46" spans="1:20">
      <c r="A46" s="386" t="s">
        <v>306</v>
      </c>
      <c r="B46" s="387"/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8"/>
    </row>
    <row r="47" spans="1:20">
      <c r="A47" s="389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1"/>
    </row>
  </sheetData>
  <mergeCells count="17">
    <mergeCell ref="A44:T45"/>
    <mergeCell ref="A46:T47"/>
    <mergeCell ref="A13:T13"/>
    <mergeCell ref="A26:T26"/>
    <mergeCell ref="A27:A30"/>
    <mergeCell ref="B27:B30"/>
    <mergeCell ref="C27:S27"/>
    <mergeCell ref="T27:T30"/>
    <mergeCell ref="O28:S28"/>
    <mergeCell ref="A1:T1"/>
    <mergeCell ref="A2:T2"/>
    <mergeCell ref="A3:A6"/>
    <mergeCell ref="B3:B6"/>
    <mergeCell ref="C3:S3"/>
    <mergeCell ref="T3:T6"/>
    <mergeCell ref="C4:N4"/>
    <mergeCell ref="O4:S4"/>
  </mergeCells>
  <pageMargins left="0.7" right="0.7" top="0.75" bottom="0.75" header="0.3" footer="0.3"/>
  <pageSetup paperSize="9" scale="58" orientation="landscape" r:id="rId1"/>
  <headerFooter>
    <oddHeader>&amp;L&amp;"-,звичайний"&amp;12&amp;K8CBA97Макроекономічний та монетарний огляд&amp;R&amp;"-,звичайний"&amp;12&amp;K7CBE87 Червень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view="pageLayout" zoomScaleNormal="115" zoomScaleSheetLayoutView="100" workbookViewId="0">
      <selection activeCell="O16" sqref="O16"/>
    </sheetView>
  </sheetViews>
  <sheetFormatPr defaultColWidth="9.28515625" defaultRowHeight="12.75"/>
  <cols>
    <col min="1" max="1" width="9.28515625" style="1"/>
    <col min="2" max="2" width="25" style="1" customWidth="1"/>
    <col min="3" max="3" width="15.5703125" style="1" customWidth="1"/>
    <col min="4" max="11" width="9" style="1" customWidth="1"/>
    <col min="12" max="16384" width="9.28515625" style="1"/>
  </cols>
  <sheetData>
    <row r="1" spans="1:12" ht="20.25" customHeight="1">
      <c r="A1" s="33"/>
      <c r="B1" s="368" t="s">
        <v>7</v>
      </c>
      <c r="C1" s="394"/>
      <c r="D1" s="394"/>
      <c r="E1" s="394"/>
      <c r="F1" s="394"/>
      <c r="G1" s="394"/>
      <c r="H1" s="394"/>
      <c r="I1" s="394"/>
      <c r="J1" s="394"/>
      <c r="K1" s="395"/>
      <c r="L1" s="33"/>
    </row>
    <row r="2" spans="1:12" ht="27" customHeight="1">
      <c r="A2" s="33"/>
      <c r="B2" s="392" t="s">
        <v>0</v>
      </c>
      <c r="C2" s="392" t="s">
        <v>213</v>
      </c>
      <c r="D2" s="396" t="s">
        <v>142</v>
      </c>
      <c r="E2" s="397"/>
      <c r="F2" s="397"/>
      <c r="G2" s="397"/>
      <c r="H2" s="397"/>
      <c r="I2" s="397"/>
      <c r="J2" s="397"/>
      <c r="K2" s="397"/>
      <c r="L2" s="33"/>
    </row>
    <row r="3" spans="1:12" ht="25.5" customHeight="1">
      <c r="A3" s="33"/>
      <c r="B3" s="392"/>
      <c r="C3" s="392"/>
      <c r="D3" s="207">
        <v>2014</v>
      </c>
      <c r="E3" s="207">
        <v>2015</v>
      </c>
      <c r="F3" s="208" t="s">
        <v>194</v>
      </c>
      <c r="G3" s="208" t="s">
        <v>212</v>
      </c>
      <c r="H3" s="208" t="s">
        <v>224</v>
      </c>
      <c r="I3" s="208" t="s">
        <v>301</v>
      </c>
      <c r="J3" s="208" t="s">
        <v>307</v>
      </c>
      <c r="K3" s="208" t="s">
        <v>308</v>
      </c>
      <c r="L3" s="33"/>
    </row>
    <row r="4" spans="1:12" ht="18" customHeight="1">
      <c r="A4" s="33"/>
      <c r="B4" s="191" t="s">
        <v>135</v>
      </c>
      <c r="C4" s="205">
        <v>100</v>
      </c>
      <c r="D4" s="206">
        <v>-10.169471719457377</v>
      </c>
      <c r="E4" s="206">
        <v>-10.020610814604453</v>
      </c>
      <c r="F4" s="206">
        <v>-2.6256024845159258</v>
      </c>
      <c r="G4" s="206">
        <v>4.0235996109434353</v>
      </c>
      <c r="H4" s="206">
        <v>6.3860968148353168</v>
      </c>
      <c r="I4" s="206">
        <v>4.4704307933286884</v>
      </c>
      <c r="J4" s="206">
        <v>1.5381646099115933</v>
      </c>
      <c r="K4" s="206">
        <v>2.2604061986857147</v>
      </c>
      <c r="L4" s="33"/>
    </row>
    <row r="5" spans="1:12" s="2" customFormat="1">
      <c r="A5" s="34"/>
      <c r="B5" s="35" t="s">
        <v>1</v>
      </c>
      <c r="C5" s="36">
        <v>20.339526458376749</v>
      </c>
      <c r="D5" s="37">
        <v>2.7999999999999972</v>
      </c>
      <c r="E5" s="37">
        <v>-4.7999999999999972</v>
      </c>
      <c r="F5" s="173">
        <v>-2.5</v>
      </c>
      <c r="G5" s="173">
        <v>-1.6</v>
      </c>
      <c r="H5" s="173">
        <v>-1</v>
      </c>
      <c r="I5" s="173">
        <v>-1.7</v>
      </c>
      <c r="J5" s="173">
        <v>0.1</v>
      </c>
      <c r="K5" s="173">
        <v>-1.3</v>
      </c>
      <c r="L5" s="34"/>
    </row>
    <row r="6" spans="1:12" s="2" customFormat="1">
      <c r="A6" s="34"/>
      <c r="B6" s="35" t="s">
        <v>2</v>
      </c>
      <c r="C6" s="36">
        <v>9.7776165819720742</v>
      </c>
      <c r="D6" s="37">
        <v>-13.700000000000003</v>
      </c>
      <c r="E6" s="37">
        <v>-14.5</v>
      </c>
      <c r="F6" s="173">
        <v>-2.5999999999999943</v>
      </c>
      <c r="G6" s="173">
        <v>10.599999999999994</v>
      </c>
      <c r="H6" s="173">
        <v>5.7000000000000028</v>
      </c>
      <c r="I6" s="173">
        <v>3</v>
      </c>
      <c r="J6" s="173">
        <v>-3.5</v>
      </c>
      <c r="K6" s="173">
        <v>2.4</v>
      </c>
      <c r="L6" s="34"/>
    </row>
    <row r="7" spans="1:12" s="2" customFormat="1" ht="13.35" customHeight="1">
      <c r="A7" s="34"/>
      <c r="B7" s="35" t="s">
        <v>3</v>
      </c>
      <c r="C7" s="36">
        <v>20.509850755839118</v>
      </c>
      <c r="D7" s="37">
        <v>-9.2999999999999972</v>
      </c>
      <c r="E7" s="37">
        <v>-13.099999999999994</v>
      </c>
      <c r="F7" s="173">
        <v>-2.5999999999999943</v>
      </c>
      <c r="G7" s="173">
        <v>8.0999999999999943</v>
      </c>
      <c r="H7" s="173">
        <v>6.5</v>
      </c>
      <c r="I7" s="173">
        <v>5.7999999999999972</v>
      </c>
      <c r="J7" s="173">
        <v>2.5</v>
      </c>
      <c r="K7" s="173">
        <v>4.5</v>
      </c>
      <c r="L7" s="34"/>
    </row>
    <row r="8" spans="1:12" s="2" customFormat="1" ht="24" customHeight="1">
      <c r="A8" s="34"/>
      <c r="B8" s="35" t="s">
        <v>85</v>
      </c>
      <c r="C8" s="36">
        <v>5.8942225998300763</v>
      </c>
      <c r="D8" s="37">
        <v>-6.5999999999999943</v>
      </c>
      <c r="E8" s="37">
        <v>-12</v>
      </c>
      <c r="F8" s="173">
        <v>2.2000000000000028</v>
      </c>
      <c r="G8" s="173">
        <v>1.5999999999999943</v>
      </c>
      <c r="H8" s="173">
        <v>-2.2999999999999972</v>
      </c>
      <c r="I8" s="173">
        <v>-5</v>
      </c>
      <c r="J8" s="173">
        <v>-1.9</v>
      </c>
      <c r="K8" s="173">
        <v>-0.5</v>
      </c>
      <c r="L8" s="34"/>
    </row>
    <row r="9" spans="1:12" s="2" customFormat="1">
      <c r="A9" s="34"/>
      <c r="B9" s="35" t="s">
        <v>4</v>
      </c>
      <c r="C9" s="36">
        <v>3.9140523556852247</v>
      </c>
      <c r="D9" s="37">
        <v>-20.400000000000006</v>
      </c>
      <c r="E9" s="37">
        <v>-14.900000000000006</v>
      </c>
      <c r="F9" s="173">
        <v>-11.4</v>
      </c>
      <c r="G9" s="173">
        <v>1.8</v>
      </c>
      <c r="H9" s="173">
        <v>1.1000000000000001</v>
      </c>
      <c r="I9" s="173">
        <v>17.2</v>
      </c>
      <c r="J9" s="173">
        <v>5.6</v>
      </c>
      <c r="K9" s="173">
        <v>9.3000000000000007</v>
      </c>
      <c r="L9" s="34"/>
    </row>
    <row r="10" spans="1:12" s="2" customFormat="1">
      <c r="A10" s="34"/>
      <c r="B10" s="35" t="s">
        <v>5</v>
      </c>
      <c r="C10" s="36">
        <v>4.7802215418156164</v>
      </c>
      <c r="D10" s="37">
        <v>-8.9000000000000057</v>
      </c>
      <c r="E10" s="37">
        <v>-20.700000000000003</v>
      </c>
      <c r="F10" s="173">
        <v>-1.4000000000000057</v>
      </c>
      <c r="G10" s="175" t="s">
        <v>214</v>
      </c>
      <c r="H10" s="175" t="s">
        <v>225</v>
      </c>
      <c r="I10" s="175" t="s">
        <v>302</v>
      </c>
      <c r="J10" s="175" t="s">
        <v>309</v>
      </c>
      <c r="K10" s="175">
        <v>1.8</v>
      </c>
      <c r="L10" s="34"/>
    </row>
    <row r="11" spans="1:12" s="2" customFormat="1">
      <c r="A11" s="34"/>
      <c r="B11" s="35" t="s">
        <v>6</v>
      </c>
      <c r="C11" s="36">
        <v>19.120886167262466</v>
      </c>
      <c r="D11" s="37">
        <v>-17.900000000000006</v>
      </c>
      <c r="E11" s="37">
        <v>-7.5</v>
      </c>
      <c r="F11" s="173">
        <v>-3.1</v>
      </c>
      <c r="G11" s="175" t="s">
        <v>310</v>
      </c>
      <c r="H11" s="175" t="s">
        <v>311</v>
      </c>
      <c r="I11" s="175" t="s">
        <v>312</v>
      </c>
      <c r="J11" s="175" t="s">
        <v>313</v>
      </c>
      <c r="K11" s="175">
        <v>2.8</v>
      </c>
      <c r="L11" s="34"/>
    </row>
    <row r="12" spans="1:12" s="2" customFormat="1">
      <c r="A12" s="34"/>
      <c r="B12" s="35" t="s">
        <v>191</v>
      </c>
      <c r="C12" s="36">
        <v>9.8900119026626676</v>
      </c>
      <c r="D12" s="37">
        <v>-10.799999999999997</v>
      </c>
      <c r="E12" s="37">
        <v>-6</v>
      </c>
      <c r="F12" s="173">
        <v>-3.7999999999999972</v>
      </c>
      <c r="G12" s="175" t="s">
        <v>215</v>
      </c>
      <c r="H12" s="175" t="s">
        <v>226</v>
      </c>
      <c r="I12" s="175" t="s">
        <v>303</v>
      </c>
      <c r="J12" s="175" t="s">
        <v>314</v>
      </c>
      <c r="K12" s="175">
        <v>2.7999999999999972</v>
      </c>
      <c r="L12" s="34"/>
    </row>
    <row r="13" spans="1:12" s="2" customFormat="1">
      <c r="A13" s="34"/>
      <c r="B13" s="35" t="s">
        <v>192</v>
      </c>
      <c r="C13" s="36">
        <v>5.7736116365560015</v>
      </c>
      <c r="D13" s="37">
        <v>-11.700000000000003</v>
      </c>
      <c r="E13" s="37">
        <v>-8.5</v>
      </c>
      <c r="F13" s="173">
        <v>-2.7999999999999972</v>
      </c>
      <c r="G13" s="175" t="s">
        <v>216</v>
      </c>
      <c r="H13" s="175" t="s">
        <v>227</v>
      </c>
      <c r="I13" s="175" t="s">
        <v>304</v>
      </c>
      <c r="J13" s="175" t="s">
        <v>315</v>
      </c>
      <c r="K13" s="175">
        <v>1.4000000000000057</v>
      </c>
      <c r="L13" s="34"/>
    </row>
    <row r="14" spans="1:12" s="2" customFormat="1">
      <c r="A14" s="34"/>
      <c r="B14" s="209" t="s">
        <v>139</v>
      </c>
      <c r="C14" s="210"/>
      <c r="D14" s="211"/>
      <c r="E14" s="211"/>
      <c r="F14" s="211"/>
      <c r="G14" s="211"/>
      <c r="H14" s="211"/>
      <c r="I14" s="211"/>
      <c r="J14" s="211"/>
      <c r="K14" s="211"/>
      <c r="L14" s="34"/>
    </row>
    <row r="15" spans="1:12" s="2" customFormat="1" ht="13.35" customHeight="1">
      <c r="A15" s="34"/>
      <c r="B15" s="35" t="s">
        <v>86</v>
      </c>
      <c r="C15" s="393" t="s">
        <v>8</v>
      </c>
      <c r="D15" s="37">
        <v>-10.099999999999994</v>
      </c>
      <c r="E15" s="37">
        <v>-13.400000000000006</v>
      </c>
      <c r="F15" s="174">
        <v>-1.7000000000000028</v>
      </c>
      <c r="G15" s="174">
        <v>7.6</v>
      </c>
      <c r="H15" s="174">
        <v>4.8</v>
      </c>
      <c r="I15" s="174">
        <v>3.5</v>
      </c>
      <c r="J15" s="174">
        <v>0.2</v>
      </c>
      <c r="K15" s="174">
        <v>3.1</v>
      </c>
      <c r="L15" s="34"/>
    </row>
    <row r="16" spans="1:12" s="2" customFormat="1">
      <c r="A16" s="34"/>
      <c r="B16" s="35" t="s">
        <v>9</v>
      </c>
      <c r="C16" s="393"/>
      <c r="D16" s="37">
        <v>2.5</v>
      </c>
      <c r="E16" s="37">
        <v>-11.200000000000003</v>
      </c>
      <c r="F16" s="174">
        <v>-2.2000000000000028</v>
      </c>
      <c r="G16" s="173">
        <v>5</v>
      </c>
      <c r="H16" s="173">
        <v>-1.1000000000000001</v>
      </c>
      <c r="I16" s="173">
        <v>1.7</v>
      </c>
      <c r="J16" s="173">
        <v>-2.9</v>
      </c>
      <c r="K16" s="173">
        <v>0.3</v>
      </c>
      <c r="L16" s="34"/>
    </row>
    <row r="17" spans="1:12" s="2" customFormat="1" ht="24" customHeight="1">
      <c r="A17" s="34"/>
      <c r="B17" s="35" t="s">
        <v>87</v>
      </c>
      <c r="C17" s="393"/>
      <c r="D17" s="37">
        <v>-21.3</v>
      </c>
      <c r="E17" s="37">
        <v>-21.900000000000006</v>
      </c>
      <c r="F17" s="174">
        <v>5.2000000000000028</v>
      </c>
      <c r="G17" s="173">
        <v>30</v>
      </c>
      <c r="H17" s="173">
        <v>26.6</v>
      </c>
      <c r="I17" s="173">
        <v>26</v>
      </c>
      <c r="J17" s="173">
        <v>13</v>
      </c>
      <c r="K17" s="173">
        <v>21.1</v>
      </c>
      <c r="L17" s="34"/>
    </row>
    <row r="18" spans="1:12" s="2" customFormat="1">
      <c r="A18" s="34"/>
      <c r="B18" s="35" t="s">
        <v>10</v>
      </c>
      <c r="C18" s="393"/>
      <c r="D18" s="37">
        <v>-14.2</v>
      </c>
      <c r="E18" s="37">
        <v>-15.900000000000006</v>
      </c>
      <c r="F18" s="174">
        <v>-7.5</v>
      </c>
      <c r="G18" s="173">
        <v>-8</v>
      </c>
      <c r="H18" s="173">
        <v>-7.4</v>
      </c>
      <c r="I18" s="173">
        <v>0.9</v>
      </c>
      <c r="J18" s="173">
        <v>8.4</v>
      </c>
      <c r="K18" s="173">
        <v>-2.2999999999999998</v>
      </c>
      <c r="L18" s="34"/>
    </row>
    <row r="19" spans="1:12" s="2" customFormat="1">
      <c r="A19" s="34"/>
      <c r="B19" s="35" t="s">
        <v>11</v>
      </c>
      <c r="C19" s="393"/>
      <c r="D19" s="37">
        <v>-14.5</v>
      </c>
      <c r="E19" s="37">
        <v>-16.400000000000006</v>
      </c>
      <c r="F19" s="174">
        <v>-2.7999999999999972</v>
      </c>
      <c r="G19" s="174">
        <v>14.2</v>
      </c>
      <c r="H19" s="174">
        <v>19.100000000000001</v>
      </c>
      <c r="I19" s="174">
        <v>15.5</v>
      </c>
      <c r="J19" s="174">
        <v>7.4</v>
      </c>
      <c r="K19" s="174">
        <v>10.7</v>
      </c>
      <c r="L19" s="34"/>
    </row>
    <row r="20" spans="1:12" s="2" customFormat="1">
      <c r="A20" s="34"/>
      <c r="B20" s="35" t="s">
        <v>12</v>
      </c>
      <c r="C20" s="393"/>
      <c r="D20" s="49">
        <v>-20.6</v>
      </c>
      <c r="E20" s="49">
        <v>-14.599999999999994</v>
      </c>
      <c r="F20" s="174">
        <v>-3.4000000000000057</v>
      </c>
      <c r="G20" s="174">
        <v>3.9</v>
      </c>
      <c r="H20" s="174">
        <v>8.6999999999999993</v>
      </c>
      <c r="I20" s="174">
        <v>0.4</v>
      </c>
      <c r="J20" s="174">
        <v>-0.3</v>
      </c>
      <c r="K20" s="174">
        <v>2.5</v>
      </c>
      <c r="L20" s="34"/>
    </row>
    <row r="21" spans="1:12">
      <c r="A21" s="33"/>
      <c r="B21" s="50" t="s">
        <v>13</v>
      </c>
      <c r="C21" s="393"/>
      <c r="D21" s="49">
        <v>3.5</v>
      </c>
      <c r="E21" s="49">
        <v>-3.5</v>
      </c>
      <c r="F21" s="174">
        <v>-15.9</v>
      </c>
      <c r="G21" s="174">
        <v>-14.299999999999997</v>
      </c>
      <c r="H21" s="174">
        <v>-5.8</v>
      </c>
      <c r="I21" s="174">
        <v>4.5999999999999996</v>
      </c>
      <c r="J21" s="174">
        <v>8.1999999999999993</v>
      </c>
      <c r="K21" s="174">
        <v>6.7</v>
      </c>
      <c r="L21" s="33"/>
    </row>
    <row r="22" spans="1:12" ht="5.25" customHeight="1">
      <c r="A22" s="33"/>
      <c r="B22" s="51"/>
      <c r="C22" s="51"/>
      <c r="D22" s="51"/>
      <c r="E22" s="51"/>
      <c r="F22" s="51"/>
      <c r="G22" s="51"/>
      <c r="H22" s="51"/>
      <c r="I22" s="51"/>
      <c r="J22" s="51"/>
      <c r="K22" s="33"/>
      <c r="L22" s="33"/>
    </row>
    <row r="23" spans="1:12">
      <c r="A23" s="33"/>
      <c r="B23" s="33" t="s">
        <v>193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</sheetData>
  <mergeCells count="5">
    <mergeCell ref="B2:B3"/>
    <mergeCell ref="C2:C3"/>
    <mergeCell ref="C15:C21"/>
    <mergeCell ref="B1:K1"/>
    <mergeCell ref="D2:K2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&amp;L&amp;"-,обычный"&amp;12&amp;K8CBA97Макроекономічний та монетарний огляд&amp;R&amp;"-,обычный"&amp;12&amp;K7CBE87Травень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K29"/>
  <sheetViews>
    <sheetView view="pageLayout" zoomScaleNormal="100" workbookViewId="0">
      <selection activeCell="AK11" sqref="AK11"/>
    </sheetView>
  </sheetViews>
  <sheetFormatPr defaultColWidth="9.28515625" defaultRowHeight="15"/>
  <cols>
    <col min="1" max="1" width="44.7109375" style="212" customWidth="1"/>
    <col min="2" max="2" width="8.5703125" style="212" customWidth="1"/>
    <col min="3" max="3" width="7.42578125" style="212" customWidth="1"/>
    <col min="4" max="4" width="7.7109375" style="212" customWidth="1"/>
    <col min="5" max="6" width="7.42578125" style="212" hidden="1" customWidth="1"/>
    <col min="7" max="12" width="7.7109375" style="212" hidden="1" customWidth="1"/>
    <col min="13" max="16" width="8.28515625" style="212" hidden="1" customWidth="1"/>
    <col min="17" max="17" width="7.7109375" style="212" customWidth="1"/>
    <col min="18" max="18" width="7.42578125" style="212" hidden="1" customWidth="1"/>
    <col min="19" max="19" width="7.28515625" style="212" hidden="1" customWidth="1"/>
    <col min="20" max="20" width="9.28515625" style="212" hidden="1" customWidth="1"/>
    <col min="21" max="29" width="8.28515625" style="212" hidden="1" customWidth="1"/>
    <col min="30" max="32" width="8.28515625" style="212" customWidth="1"/>
    <col min="33" max="33" width="9.28515625" style="212" customWidth="1"/>
    <col min="34" max="34" width="8.5703125" style="212" customWidth="1"/>
    <col min="35" max="35" width="8.28515625" style="212" customWidth="1"/>
    <col min="36" max="16384" width="9.28515625" style="212"/>
  </cols>
  <sheetData>
    <row r="1" spans="1:37" ht="16.5" thickBot="1">
      <c r="A1" s="410" t="s">
        <v>14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2"/>
    </row>
    <row r="2" spans="1:37" ht="15.75" thickBot="1">
      <c r="A2" s="420" t="s">
        <v>15</v>
      </c>
      <c r="B2" s="422" t="s">
        <v>16</v>
      </c>
      <c r="C2" s="405" t="s">
        <v>89</v>
      </c>
      <c r="D2" s="405" t="s">
        <v>88</v>
      </c>
      <c r="E2" s="407" t="s">
        <v>229</v>
      </c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9"/>
      <c r="Q2" s="416" t="s">
        <v>84</v>
      </c>
      <c r="R2" s="407" t="s">
        <v>230</v>
      </c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9"/>
      <c r="AD2" s="418" t="s">
        <v>158</v>
      </c>
      <c r="AE2" s="413" t="s">
        <v>231</v>
      </c>
      <c r="AF2" s="414"/>
      <c r="AG2" s="414"/>
      <c r="AH2" s="414"/>
      <c r="AI2" s="415"/>
      <c r="AJ2" s="408" t="s">
        <v>17</v>
      </c>
      <c r="AK2" s="409"/>
    </row>
    <row r="3" spans="1:37" ht="39" thickBot="1">
      <c r="A3" s="421"/>
      <c r="B3" s="423"/>
      <c r="C3" s="406"/>
      <c r="D3" s="406"/>
      <c r="E3" s="264" t="s">
        <v>91</v>
      </c>
      <c r="F3" s="265" t="s">
        <v>90</v>
      </c>
      <c r="G3" s="265" t="s">
        <v>130</v>
      </c>
      <c r="H3" s="265" t="s">
        <v>136</v>
      </c>
      <c r="I3" s="265" t="s">
        <v>138</v>
      </c>
      <c r="J3" s="265" t="s">
        <v>140</v>
      </c>
      <c r="K3" s="265" t="s">
        <v>143</v>
      </c>
      <c r="L3" s="265" t="s">
        <v>144</v>
      </c>
      <c r="M3" s="265" t="s">
        <v>147</v>
      </c>
      <c r="N3" s="265" t="s">
        <v>149</v>
      </c>
      <c r="O3" s="265" t="s">
        <v>153</v>
      </c>
      <c r="P3" s="266" t="s">
        <v>156</v>
      </c>
      <c r="Q3" s="417"/>
      <c r="R3" s="264" t="s">
        <v>91</v>
      </c>
      <c r="S3" s="265" t="s">
        <v>90</v>
      </c>
      <c r="T3" s="265" t="s">
        <v>130</v>
      </c>
      <c r="U3" s="265" t="s">
        <v>136</v>
      </c>
      <c r="V3" s="265" t="s">
        <v>138</v>
      </c>
      <c r="W3" s="265" t="s">
        <v>140</v>
      </c>
      <c r="X3" s="265" t="s">
        <v>143</v>
      </c>
      <c r="Y3" s="265" t="s">
        <v>144</v>
      </c>
      <c r="Z3" s="265" t="s">
        <v>147</v>
      </c>
      <c r="AA3" s="265" t="s">
        <v>149</v>
      </c>
      <c r="AB3" s="265" t="s">
        <v>153</v>
      </c>
      <c r="AC3" s="266" t="s">
        <v>156</v>
      </c>
      <c r="AD3" s="419"/>
      <c r="AE3" s="358" t="s">
        <v>91</v>
      </c>
      <c r="AF3" s="359" t="s">
        <v>90</v>
      </c>
      <c r="AG3" s="359" t="s">
        <v>130</v>
      </c>
      <c r="AH3" s="359" t="s">
        <v>136</v>
      </c>
      <c r="AI3" s="360" t="s">
        <v>138</v>
      </c>
      <c r="AJ3" s="267" t="s">
        <v>18</v>
      </c>
      <c r="AK3" s="268" t="s">
        <v>19</v>
      </c>
    </row>
    <row r="4" spans="1:37">
      <c r="A4" s="269" t="s">
        <v>20</v>
      </c>
      <c r="B4" s="270" t="s">
        <v>21</v>
      </c>
      <c r="C4" s="271">
        <v>45633.599999999999</v>
      </c>
      <c r="D4" s="272">
        <v>45553</v>
      </c>
      <c r="E4" s="273">
        <v>43057.267</v>
      </c>
      <c r="F4" s="274">
        <v>43042.879999999997</v>
      </c>
      <c r="G4" s="274">
        <v>43023</v>
      </c>
      <c r="H4" s="275">
        <v>43009.3</v>
      </c>
      <c r="I4" s="274">
        <v>42995.5</v>
      </c>
      <c r="J4" s="275">
        <v>42988.025999999998</v>
      </c>
      <c r="K4" s="275">
        <v>42981.9</v>
      </c>
      <c r="L4" s="275">
        <v>42977.366999999998</v>
      </c>
      <c r="M4" s="275">
        <v>42973.696000000004</v>
      </c>
      <c r="N4" s="275">
        <v>42965.105000000003</v>
      </c>
      <c r="O4" s="276">
        <v>42953.889000000003</v>
      </c>
      <c r="P4" s="277">
        <v>42928.9</v>
      </c>
      <c r="Q4" s="278">
        <v>42929</v>
      </c>
      <c r="R4" s="273">
        <v>42910.9</v>
      </c>
      <c r="S4" s="274" t="s">
        <v>232</v>
      </c>
      <c r="T4" s="274" t="s">
        <v>233</v>
      </c>
      <c r="U4" s="275" t="s">
        <v>234</v>
      </c>
      <c r="V4" s="274" t="s">
        <v>235</v>
      </c>
      <c r="W4" s="275" t="s">
        <v>236</v>
      </c>
      <c r="X4" s="275" t="s">
        <v>237</v>
      </c>
      <c r="Y4" s="275" t="s">
        <v>238</v>
      </c>
      <c r="Z4" s="275" t="s">
        <v>239</v>
      </c>
      <c r="AA4" s="275" t="s">
        <v>240</v>
      </c>
      <c r="AB4" s="275" t="s">
        <v>241</v>
      </c>
      <c r="AC4" s="279" t="s">
        <v>242</v>
      </c>
      <c r="AD4" s="280" t="s">
        <v>243</v>
      </c>
      <c r="AE4" s="281" t="s">
        <v>244</v>
      </c>
      <c r="AF4" s="282" t="s">
        <v>245</v>
      </c>
      <c r="AG4" s="282" t="s">
        <v>246</v>
      </c>
      <c r="AH4" s="282" t="s">
        <v>316</v>
      </c>
      <c r="AI4" s="283" t="s">
        <v>26</v>
      </c>
      <c r="AJ4" s="284">
        <v>0</v>
      </c>
      <c r="AK4" s="285">
        <v>-0.4</v>
      </c>
    </row>
    <row r="5" spans="1:37" ht="18" customHeight="1">
      <c r="A5" s="286" t="s">
        <v>247</v>
      </c>
      <c r="B5" s="287" t="s">
        <v>22</v>
      </c>
      <c r="C5" s="288">
        <v>10.358599999999999</v>
      </c>
      <c r="D5" s="289">
        <v>9.9577000000000009</v>
      </c>
      <c r="E5" s="290">
        <v>9.5655999999999999</v>
      </c>
      <c r="F5" s="291">
        <v>9.5340000000000007</v>
      </c>
      <c r="G5" s="291">
        <v>9.5341000000000005</v>
      </c>
      <c r="H5" s="291">
        <v>9.4734999999999996</v>
      </c>
      <c r="I5" s="291">
        <v>9.4062999999999999</v>
      </c>
      <c r="J5" s="291">
        <v>9.3680000000000003</v>
      </c>
      <c r="K5" s="291" t="s">
        <v>145</v>
      </c>
      <c r="L5" s="291" t="s">
        <v>145</v>
      </c>
      <c r="M5" s="291">
        <v>8.8000000000000007</v>
      </c>
      <c r="N5" s="291">
        <v>8.6888000000000005</v>
      </c>
      <c r="O5" s="291">
        <v>8.5</v>
      </c>
      <c r="P5" s="292">
        <v>8.3930000000000007</v>
      </c>
      <c r="Q5" s="293">
        <v>8.3927999999999994</v>
      </c>
      <c r="R5" s="290">
        <v>8.1</v>
      </c>
      <c r="S5" s="291">
        <v>8.1228999999999996</v>
      </c>
      <c r="T5" s="291">
        <v>8.1318999999999999</v>
      </c>
      <c r="U5" s="291">
        <v>8.0753000000000004</v>
      </c>
      <c r="V5" s="291">
        <v>8.0393000000000008</v>
      </c>
      <c r="W5" s="291">
        <v>8.0329999999999995</v>
      </c>
      <c r="X5" s="291">
        <v>7.9909999999999997</v>
      </c>
      <c r="Y5" s="291">
        <v>7.9539999999999997</v>
      </c>
      <c r="Z5" s="291">
        <v>7.9509999999999996</v>
      </c>
      <c r="AA5" s="291">
        <v>8</v>
      </c>
      <c r="AB5" s="291">
        <v>7.931</v>
      </c>
      <c r="AC5" s="292">
        <v>7.8449999999999998</v>
      </c>
      <c r="AD5" s="288">
        <v>7.8449999999999998</v>
      </c>
      <c r="AE5" s="294">
        <v>7.8</v>
      </c>
      <c r="AF5" s="295">
        <v>7.8479999999999999</v>
      </c>
      <c r="AG5" s="295">
        <v>7.891</v>
      </c>
      <c r="AH5" s="295">
        <v>7.9</v>
      </c>
      <c r="AI5" s="296" t="s">
        <v>26</v>
      </c>
      <c r="AJ5" s="297">
        <v>0.11405398555316992</v>
      </c>
      <c r="AK5" s="296">
        <v>-2.1708171832625425</v>
      </c>
    </row>
    <row r="6" spans="1:37">
      <c r="A6" s="298" t="s">
        <v>248</v>
      </c>
      <c r="B6" s="287" t="s">
        <v>23</v>
      </c>
      <c r="C6" s="288">
        <v>1.8</v>
      </c>
      <c r="D6" s="289">
        <v>1.8</v>
      </c>
      <c r="E6" s="290">
        <v>1.9</v>
      </c>
      <c r="F6" s="291">
        <v>1.9</v>
      </c>
      <c r="G6" s="291">
        <v>1.8</v>
      </c>
      <c r="H6" s="291">
        <v>1.8</v>
      </c>
      <c r="I6" s="291">
        <v>1.7</v>
      </c>
      <c r="J6" s="291">
        <v>1.7</v>
      </c>
      <c r="K6" s="291">
        <v>1.6</v>
      </c>
      <c r="L6" s="291">
        <v>1.6</v>
      </c>
      <c r="M6" s="291">
        <v>1.6</v>
      </c>
      <c r="N6" s="291">
        <v>1.5</v>
      </c>
      <c r="O6" s="291">
        <v>1.7</v>
      </c>
      <c r="P6" s="292">
        <v>1.9</v>
      </c>
      <c r="Q6" s="293">
        <v>1.9</v>
      </c>
      <c r="R6" s="290">
        <v>2</v>
      </c>
      <c r="S6" s="291">
        <v>2</v>
      </c>
      <c r="T6" s="291">
        <v>1.9</v>
      </c>
      <c r="U6" s="291">
        <v>1.8</v>
      </c>
      <c r="V6" s="291">
        <v>1.8</v>
      </c>
      <c r="W6" s="291">
        <v>1.7</v>
      </c>
      <c r="X6" s="291">
        <v>1.6</v>
      </c>
      <c r="Y6" s="291">
        <v>1.6</v>
      </c>
      <c r="Z6" s="291">
        <v>1.5</v>
      </c>
      <c r="AA6" s="291">
        <v>1.5</v>
      </c>
      <c r="AB6" s="291">
        <v>1.6</v>
      </c>
      <c r="AC6" s="292">
        <v>1.9</v>
      </c>
      <c r="AD6" s="288">
        <v>1.9</v>
      </c>
      <c r="AE6" s="294">
        <v>1.9</v>
      </c>
      <c r="AF6" s="295">
        <v>1.9</v>
      </c>
      <c r="AG6" s="295">
        <v>1.7</v>
      </c>
      <c r="AH6" s="295">
        <v>1.6</v>
      </c>
      <c r="AI6" s="296">
        <v>1.6</v>
      </c>
      <c r="AJ6" s="299">
        <v>0</v>
      </c>
      <c r="AK6" s="300" t="s">
        <v>217</v>
      </c>
    </row>
    <row r="7" spans="1:37">
      <c r="A7" s="298" t="s">
        <v>30</v>
      </c>
      <c r="B7" s="287" t="s">
        <v>21</v>
      </c>
      <c r="C7" s="301">
        <v>506.8</v>
      </c>
      <c r="D7" s="302">
        <v>487.7</v>
      </c>
      <c r="E7" s="303">
        <v>504.9</v>
      </c>
      <c r="F7" s="304">
        <v>515.70000000000005</v>
      </c>
      <c r="G7" s="304">
        <v>492.3</v>
      </c>
      <c r="H7" s="304">
        <v>474.7</v>
      </c>
      <c r="I7" s="304">
        <v>456.1</v>
      </c>
      <c r="J7" s="304">
        <v>437.5</v>
      </c>
      <c r="K7" s="304">
        <v>433.5</v>
      </c>
      <c r="L7" s="304">
        <v>426.1</v>
      </c>
      <c r="M7" s="304">
        <v>418</v>
      </c>
      <c r="N7" s="304">
        <v>402.7</v>
      </c>
      <c r="O7" s="304">
        <v>450.6</v>
      </c>
      <c r="P7" s="305">
        <v>512.20000000000005</v>
      </c>
      <c r="Q7" s="306">
        <v>512</v>
      </c>
      <c r="R7" s="303">
        <v>524</v>
      </c>
      <c r="S7" s="304">
        <v>523</v>
      </c>
      <c r="T7" s="304">
        <v>506.8</v>
      </c>
      <c r="U7" s="304">
        <v>486.4</v>
      </c>
      <c r="V7" s="304">
        <v>469.4</v>
      </c>
      <c r="W7" s="304">
        <v>443.9</v>
      </c>
      <c r="X7" s="304">
        <v>427.5</v>
      </c>
      <c r="Y7" s="304">
        <v>414.7</v>
      </c>
      <c r="Z7" s="304">
        <v>407</v>
      </c>
      <c r="AA7" s="304">
        <v>394.1</v>
      </c>
      <c r="AB7" s="304">
        <v>433.5</v>
      </c>
      <c r="AC7" s="305">
        <v>490.8</v>
      </c>
      <c r="AD7" s="301">
        <v>491</v>
      </c>
      <c r="AE7" s="307">
        <v>508.6</v>
      </c>
      <c r="AF7" s="308">
        <v>508.2</v>
      </c>
      <c r="AG7" s="308">
        <v>467.5</v>
      </c>
      <c r="AH7" s="308">
        <v>434.7</v>
      </c>
      <c r="AI7" s="309">
        <v>416.4</v>
      </c>
      <c r="AJ7" s="297">
        <v>-4.209799861973778</v>
      </c>
      <c r="AK7" s="296">
        <v>-11.291009799744359</v>
      </c>
    </row>
    <row r="8" spans="1:37" ht="36" customHeight="1">
      <c r="A8" s="298" t="s">
        <v>146</v>
      </c>
      <c r="B8" s="287" t="s">
        <v>23</v>
      </c>
      <c r="C8" s="288">
        <v>7.5</v>
      </c>
      <c r="D8" s="289">
        <v>7.2</v>
      </c>
      <c r="E8" s="303" t="s">
        <v>26</v>
      </c>
      <c r="F8" s="304" t="s">
        <v>26</v>
      </c>
      <c r="G8" s="291">
        <v>9</v>
      </c>
      <c r="H8" s="304" t="s">
        <v>26</v>
      </c>
      <c r="I8" s="304" t="s">
        <v>26</v>
      </c>
      <c r="J8" s="291">
        <v>8.1999999999999993</v>
      </c>
      <c r="K8" s="304" t="s">
        <v>26</v>
      </c>
      <c r="L8" s="304" t="s">
        <v>26</v>
      </c>
      <c r="M8" s="291">
        <v>9.5</v>
      </c>
      <c r="N8" s="291" t="s">
        <v>26</v>
      </c>
      <c r="O8" s="291" t="s">
        <v>26</v>
      </c>
      <c r="P8" s="292">
        <v>10.6</v>
      </c>
      <c r="Q8" s="293">
        <v>9.3000000000000007</v>
      </c>
      <c r="R8" s="303" t="s">
        <v>26</v>
      </c>
      <c r="S8" s="304" t="s">
        <v>26</v>
      </c>
      <c r="T8" s="291" t="s">
        <v>249</v>
      </c>
      <c r="U8" s="304" t="s">
        <v>26</v>
      </c>
      <c r="V8" s="304" t="s">
        <v>26</v>
      </c>
      <c r="W8" s="291" t="s">
        <v>250</v>
      </c>
      <c r="X8" s="304" t="s">
        <v>26</v>
      </c>
      <c r="Y8" s="304" t="s">
        <v>26</v>
      </c>
      <c r="Z8" s="291" t="s">
        <v>251</v>
      </c>
      <c r="AA8" s="291" t="s">
        <v>26</v>
      </c>
      <c r="AB8" s="291" t="s">
        <v>26</v>
      </c>
      <c r="AC8" s="310" t="s">
        <v>252</v>
      </c>
      <c r="AD8" s="311" t="s">
        <v>253</v>
      </c>
      <c r="AE8" s="307" t="s">
        <v>26</v>
      </c>
      <c r="AF8" s="308" t="s">
        <v>26</v>
      </c>
      <c r="AG8" s="295">
        <v>9.9</v>
      </c>
      <c r="AH8" s="308" t="s">
        <v>26</v>
      </c>
      <c r="AI8" s="309" t="s">
        <v>26</v>
      </c>
      <c r="AJ8" s="297" t="s">
        <v>26</v>
      </c>
      <c r="AK8" s="296" t="s">
        <v>26</v>
      </c>
    </row>
    <row r="9" spans="1:37" ht="29.25" customHeight="1">
      <c r="A9" s="298" t="s">
        <v>24</v>
      </c>
      <c r="B9" s="287" t="s">
        <v>25</v>
      </c>
      <c r="C9" s="301">
        <v>3377</v>
      </c>
      <c r="D9" s="302">
        <v>3619</v>
      </c>
      <c r="E9" s="303">
        <v>3167</v>
      </c>
      <c r="F9" s="304">
        <v>3209</v>
      </c>
      <c r="G9" s="304">
        <v>3415</v>
      </c>
      <c r="H9" s="304">
        <v>3432</v>
      </c>
      <c r="I9" s="304">
        <v>3430</v>
      </c>
      <c r="J9" s="304">
        <v>3601</v>
      </c>
      <c r="K9" s="304">
        <v>3537</v>
      </c>
      <c r="L9" s="304">
        <v>3370</v>
      </c>
      <c r="M9" s="304">
        <v>3481</v>
      </c>
      <c r="N9" s="304">
        <v>3509</v>
      </c>
      <c r="O9" s="304">
        <v>3534</v>
      </c>
      <c r="P9" s="305">
        <v>4012</v>
      </c>
      <c r="Q9" s="306">
        <v>4012</v>
      </c>
      <c r="R9" s="303" t="s">
        <v>254</v>
      </c>
      <c r="S9" s="304" t="s">
        <v>255</v>
      </c>
      <c r="T9" s="304" t="s">
        <v>256</v>
      </c>
      <c r="U9" s="304" t="s">
        <v>257</v>
      </c>
      <c r="V9" s="304" t="s">
        <v>258</v>
      </c>
      <c r="W9" s="304" t="s">
        <v>259</v>
      </c>
      <c r="X9" s="304" t="s">
        <v>260</v>
      </c>
      <c r="Y9" s="304" t="s">
        <v>261</v>
      </c>
      <c r="Z9" s="304" t="s">
        <v>262</v>
      </c>
      <c r="AA9" s="304" t="s">
        <v>263</v>
      </c>
      <c r="AB9" s="304" t="s">
        <v>264</v>
      </c>
      <c r="AC9" s="305">
        <v>5230</v>
      </c>
      <c r="AD9" s="301">
        <v>5230</v>
      </c>
      <c r="AE9" s="307">
        <v>4362</v>
      </c>
      <c r="AF9" s="308">
        <v>4585</v>
      </c>
      <c r="AG9" s="308">
        <v>4920</v>
      </c>
      <c r="AH9" s="308">
        <v>4895</v>
      </c>
      <c r="AI9" s="309">
        <v>4984</v>
      </c>
      <c r="AJ9" s="297">
        <v>1.8</v>
      </c>
      <c r="AK9" s="296">
        <v>23.3</v>
      </c>
    </row>
    <row r="10" spans="1:37" ht="25.5">
      <c r="A10" s="298" t="s">
        <v>96</v>
      </c>
      <c r="B10" s="287" t="s">
        <v>25</v>
      </c>
      <c r="C10" s="301">
        <v>3025</v>
      </c>
      <c r="D10" s="302">
        <v>3265</v>
      </c>
      <c r="E10" s="303">
        <v>3167</v>
      </c>
      <c r="F10" s="304">
        <f>(E9+F9)/2</f>
        <v>3188</v>
      </c>
      <c r="G10" s="304">
        <v>3263</v>
      </c>
      <c r="H10" s="304">
        <v>3302</v>
      </c>
      <c r="I10" s="304">
        <v>3328</v>
      </c>
      <c r="J10" s="304">
        <v>3368</v>
      </c>
      <c r="K10" s="304">
        <v>3395</v>
      </c>
      <c r="L10" s="304">
        <v>3399</v>
      </c>
      <c r="M10" s="304">
        <v>3424</v>
      </c>
      <c r="N10" s="304">
        <v>3421</v>
      </c>
      <c r="O10" s="304">
        <v>3439</v>
      </c>
      <c r="P10" s="305">
        <v>3480</v>
      </c>
      <c r="Q10" s="306">
        <v>3480</v>
      </c>
      <c r="R10" s="303">
        <v>3455</v>
      </c>
      <c r="S10" s="304">
        <v>3536</v>
      </c>
      <c r="T10" s="304">
        <v>3641</v>
      </c>
      <c r="U10" s="304">
        <v>3728</v>
      </c>
      <c r="V10" s="304">
        <v>3788</v>
      </c>
      <c r="W10" s="304">
        <v>3870</v>
      </c>
      <c r="X10" s="304">
        <v>3944</v>
      </c>
      <c r="Y10" s="304">
        <v>3975</v>
      </c>
      <c r="Z10" s="304">
        <v>4012</v>
      </c>
      <c r="AA10" s="304">
        <v>4062</v>
      </c>
      <c r="AB10" s="304">
        <v>4096</v>
      </c>
      <c r="AC10" s="305">
        <v>4195</v>
      </c>
      <c r="AD10" s="301">
        <v>4195</v>
      </c>
      <c r="AE10" s="307">
        <v>4362</v>
      </c>
      <c r="AF10" s="308">
        <v>4467</v>
      </c>
      <c r="AG10" s="308">
        <v>4618</v>
      </c>
      <c r="AH10" s="308">
        <v>4686</v>
      </c>
      <c r="AI10" s="309">
        <v>4746</v>
      </c>
      <c r="AJ10" s="297" t="s">
        <v>26</v>
      </c>
      <c r="AK10" s="312">
        <v>25.3</v>
      </c>
    </row>
    <row r="11" spans="1:37" s="190" customFormat="1" ht="25.5">
      <c r="A11" s="298" t="s">
        <v>97</v>
      </c>
      <c r="B11" s="287" t="s">
        <v>23</v>
      </c>
      <c r="C11" s="288">
        <v>14.4</v>
      </c>
      <c r="D11" s="289">
        <v>8.1999999999999993</v>
      </c>
      <c r="E11" s="290">
        <v>4.5999999999999996</v>
      </c>
      <c r="F11" s="291">
        <v>3.6</v>
      </c>
      <c r="G11" s="291">
        <v>2.4</v>
      </c>
      <c r="H11" s="291">
        <v>-1.3</v>
      </c>
      <c r="I11" s="291">
        <v>-5.4</v>
      </c>
      <c r="J11" s="291">
        <v>-5.4</v>
      </c>
      <c r="K11" s="291">
        <v>-8.9</v>
      </c>
      <c r="L11" s="291">
        <v>-12.7</v>
      </c>
      <c r="M11" s="291">
        <v>-11.4</v>
      </c>
      <c r="N11" s="291">
        <v>-13.1</v>
      </c>
      <c r="O11" s="291">
        <v>-13.5</v>
      </c>
      <c r="P11" s="292">
        <v>-13.6</v>
      </c>
      <c r="Q11" s="293">
        <f>93.5-100</f>
        <v>-6.5</v>
      </c>
      <c r="R11" s="290">
        <f>82.7-100</f>
        <v>-17.299999999999997</v>
      </c>
      <c r="S11" s="291">
        <f>81.8-100</f>
        <v>-18.200000000000003</v>
      </c>
      <c r="T11" s="291">
        <v>-24.6</v>
      </c>
      <c r="U11" s="291">
        <v>-29.6</v>
      </c>
      <c r="V11" s="291">
        <v>-27.6</v>
      </c>
      <c r="W11" s="291">
        <v>-26.3</v>
      </c>
      <c r="X11" s="291">
        <v>-22.2</v>
      </c>
      <c r="Y11" s="291">
        <v>-19.2</v>
      </c>
      <c r="Z11" s="291">
        <v>-18.600000000000001</v>
      </c>
      <c r="AA11" s="291">
        <v>-12.7</v>
      </c>
      <c r="AB11" s="291">
        <v>-14</v>
      </c>
      <c r="AC11" s="292">
        <v>-9.9</v>
      </c>
      <c r="AD11" s="288">
        <v>-20.2</v>
      </c>
      <c r="AE11" s="294">
        <v>-13.2</v>
      </c>
      <c r="AF11" s="295">
        <v>-8.3000000000000007</v>
      </c>
      <c r="AG11" s="295">
        <v>1.6</v>
      </c>
      <c r="AH11" s="295">
        <v>7.6</v>
      </c>
      <c r="AI11" s="296">
        <v>12.2</v>
      </c>
      <c r="AJ11" s="297">
        <v>1.6</v>
      </c>
      <c r="AK11" s="300" t="s">
        <v>26</v>
      </c>
    </row>
    <row r="12" spans="1:37" ht="25.5">
      <c r="A12" s="298" t="s">
        <v>27</v>
      </c>
      <c r="B12" s="287" t="s">
        <v>23</v>
      </c>
      <c r="C12" s="288">
        <v>33.58010068107788</v>
      </c>
      <c r="D12" s="289">
        <v>33.65570599613153</v>
      </c>
      <c r="E12" s="290">
        <f>E19/E9*100</f>
        <v>38.459109567413954</v>
      </c>
      <c r="F12" s="291">
        <f>F19/F9*100</f>
        <v>37.955749454658772</v>
      </c>
      <c r="G12" s="291">
        <v>35.700000000000003</v>
      </c>
      <c r="H12" s="291">
        <v>35.5</v>
      </c>
      <c r="I12" s="291">
        <v>35.5</v>
      </c>
      <c r="J12" s="291">
        <v>33.799999999999997</v>
      </c>
      <c r="K12" s="291">
        <v>34.4</v>
      </c>
      <c r="L12" s="291">
        <v>36.1</v>
      </c>
      <c r="M12" s="291">
        <v>35</v>
      </c>
      <c r="N12" s="291">
        <v>34.700000000000003</v>
      </c>
      <c r="O12" s="291">
        <v>34.5</v>
      </c>
      <c r="P12" s="292">
        <v>30.4</v>
      </c>
      <c r="Q12" s="293">
        <v>30.4</v>
      </c>
      <c r="R12" s="290">
        <v>35.299999999999997</v>
      </c>
      <c r="S12" s="291">
        <v>33.5</v>
      </c>
      <c r="T12" s="291">
        <v>31.5</v>
      </c>
      <c r="U12" s="291">
        <v>30.5</v>
      </c>
      <c r="V12" s="291">
        <v>30.1</v>
      </c>
      <c r="W12" s="291">
        <v>28.3</v>
      </c>
      <c r="X12" s="291">
        <v>27.7</v>
      </c>
      <c r="Y12" s="291">
        <v>29</v>
      </c>
      <c r="Z12" s="291">
        <v>31.7</v>
      </c>
      <c r="AA12" s="291">
        <v>30.4</v>
      </c>
      <c r="AB12" s="291">
        <v>30.6</v>
      </c>
      <c r="AC12" s="292">
        <v>26.3</v>
      </c>
      <c r="AD12" s="288">
        <v>26.3</v>
      </c>
      <c r="AE12" s="294">
        <v>31.6</v>
      </c>
      <c r="AF12" s="295">
        <v>30.1</v>
      </c>
      <c r="AG12" s="295">
        <v>28</v>
      </c>
      <c r="AH12" s="295">
        <v>28.2</v>
      </c>
      <c r="AI12" s="296">
        <v>29.1</v>
      </c>
      <c r="AJ12" s="313" t="s">
        <v>317</v>
      </c>
      <c r="AK12" s="314" t="s">
        <v>318</v>
      </c>
    </row>
    <row r="13" spans="1:37" ht="25.5">
      <c r="A13" s="298" t="s">
        <v>28</v>
      </c>
      <c r="B13" s="287" t="s">
        <v>93</v>
      </c>
      <c r="C13" s="288">
        <v>893.702</v>
      </c>
      <c r="D13" s="289">
        <v>808.16700000000003</v>
      </c>
      <c r="E13" s="290">
        <v>748.2</v>
      </c>
      <c r="F13" s="291">
        <v>930.2</v>
      </c>
      <c r="G13" s="291">
        <v>1046.9000000000001</v>
      </c>
      <c r="H13" s="291">
        <v>1008.5</v>
      </c>
      <c r="I13" s="291">
        <v>999.3</v>
      </c>
      <c r="J13" s="291">
        <v>970.7</v>
      </c>
      <c r="K13" s="315">
        <v>1084.8</v>
      </c>
      <c r="L13" s="291">
        <v>1424.4</v>
      </c>
      <c r="M13" s="291">
        <v>1927.7</v>
      </c>
      <c r="N13" s="291">
        <v>2205.7510000000002</v>
      </c>
      <c r="O13" s="291">
        <v>2366.8690000000001</v>
      </c>
      <c r="P13" s="292">
        <v>2436.8000000000002</v>
      </c>
      <c r="Q13" s="293">
        <v>2436.8000000000002</v>
      </c>
      <c r="R13" s="290" t="s">
        <v>265</v>
      </c>
      <c r="S13" s="291" t="s">
        <v>266</v>
      </c>
      <c r="T13" s="291" t="s">
        <v>267</v>
      </c>
      <c r="U13" s="291" t="s">
        <v>268</v>
      </c>
      <c r="V13" s="291" t="s">
        <v>269</v>
      </c>
      <c r="W13" s="291" t="s">
        <v>270</v>
      </c>
      <c r="X13" s="315" t="s">
        <v>271</v>
      </c>
      <c r="Y13" s="291" t="s">
        <v>272</v>
      </c>
      <c r="Z13" s="291" t="s">
        <v>273</v>
      </c>
      <c r="AA13" s="291" t="s">
        <v>274</v>
      </c>
      <c r="AB13" s="291" t="s">
        <v>275</v>
      </c>
      <c r="AC13" s="310" t="s">
        <v>276</v>
      </c>
      <c r="AD13" s="311" t="s">
        <v>277</v>
      </c>
      <c r="AE13" s="294">
        <v>2092.5</v>
      </c>
      <c r="AF13" s="295">
        <v>2013.442</v>
      </c>
      <c r="AG13" s="295">
        <v>1949</v>
      </c>
      <c r="AH13" s="295">
        <v>1849.1</v>
      </c>
      <c r="AI13" s="296">
        <v>1866.5</v>
      </c>
      <c r="AJ13" s="297">
        <v>0.94099832350873669</v>
      </c>
      <c r="AK13" s="296">
        <v>3.0475349196709516</v>
      </c>
    </row>
    <row r="14" spans="1:37">
      <c r="A14" s="298" t="s">
        <v>29</v>
      </c>
      <c r="B14" s="287" t="s">
        <v>93</v>
      </c>
      <c r="C14" s="288">
        <v>2.581</v>
      </c>
      <c r="D14" s="289">
        <v>0.503</v>
      </c>
      <c r="E14" s="290">
        <v>0.219</v>
      </c>
      <c r="F14" s="291">
        <v>6.3E-2</v>
      </c>
      <c r="G14" s="291">
        <v>0.1</v>
      </c>
      <c r="H14" s="291">
        <v>0.2</v>
      </c>
      <c r="I14" s="291">
        <v>2.8</v>
      </c>
      <c r="J14" s="291">
        <v>3</v>
      </c>
      <c r="K14" s="291">
        <v>17.399999999999999</v>
      </c>
      <c r="L14" s="291">
        <v>126.2</v>
      </c>
      <c r="M14" s="291">
        <v>298.10000000000002</v>
      </c>
      <c r="N14" s="291">
        <v>386.12700000000001</v>
      </c>
      <c r="O14" s="291">
        <v>432.8</v>
      </c>
      <c r="P14" s="292">
        <v>463.7</v>
      </c>
      <c r="Q14" s="293">
        <v>463.7</v>
      </c>
      <c r="R14" s="290" t="s">
        <v>278</v>
      </c>
      <c r="S14" s="291" t="s">
        <v>279</v>
      </c>
      <c r="T14" s="291" t="s">
        <v>280</v>
      </c>
      <c r="U14" s="291" t="s">
        <v>281</v>
      </c>
      <c r="V14" s="291" t="s">
        <v>282</v>
      </c>
      <c r="W14" s="291" t="s">
        <v>283</v>
      </c>
      <c r="X14" s="291" t="s">
        <v>284</v>
      </c>
      <c r="Y14" s="291" t="s">
        <v>285</v>
      </c>
      <c r="Z14" s="291" t="s">
        <v>286</v>
      </c>
      <c r="AA14" s="291" t="s">
        <v>287</v>
      </c>
      <c r="AB14" s="291" t="s">
        <v>288</v>
      </c>
      <c r="AC14" s="310" t="s">
        <v>289</v>
      </c>
      <c r="AD14" s="311" t="s">
        <v>290</v>
      </c>
      <c r="AE14" s="294">
        <v>23</v>
      </c>
      <c r="AF14" s="295">
        <v>12.6</v>
      </c>
      <c r="AG14" s="295">
        <v>6.2</v>
      </c>
      <c r="AH14" s="295">
        <v>3.2</v>
      </c>
      <c r="AI14" s="296">
        <v>5.6</v>
      </c>
      <c r="AJ14" s="297">
        <v>74.999999999999972</v>
      </c>
      <c r="AK14" s="296">
        <v>-69.72972972972974</v>
      </c>
    </row>
    <row r="15" spans="1:37" ht="40.5">
      <c r="A15" s="298" t="s">
        <v>291</v>
      </c>
      <c r="B15" s="287" t="s">
        <v>94</v>
      </c>
      <c r="C15" s="288">
        <v>292.39999999999998</v>
      </c>
      <c r="D15" s="316">
        <v>272.5</v>
      </c>
      <c r="E15" s="290">
        <v>12.3</v>
      </c>
      <c r="F15" s="291">
        <v>7.8</v>
      </c>
      <c r="G15" s="291">
        <v>5</v>
      </c>
      <c r="H15" s="291">
        <v>3.9</v>
      </c>
      <c r="I15" s="291">
        <v>8.6</v>
      </c>
      <c r="J15" s="291">
        <v>8.4</v>
      </c>
      <c r="K15" s="291">
        <v>3.8</v>
      </c>
      <c r="L15" s="291">
        <v>4.5</v>
      </c>
      <c r="M15" s="291">
        <v>2.6</v>
      </c>
      <c r="N15" s="291">
        <v>21.100999999999999</v>
      </c>
      <c r="O15" s="291">
        <v>143.80000000000001</v>
      </c>
      <c r="P15" s="292">
        <v>136.4</v>
      </c>
      <c r="Q15" s="317">
        <v>348.8</v>
      </c>
      <c r="R15" s="290">
        <v>63.4</v>
      </c>
      <c r="S15" s="291">
        <v>37.299999999999997</v>
      </c>
      <c r="T15" s="291">
        <v>27</v>
      </c>
      <c r="U15" s="291">
        <v>40.5</v>
      </c>
      <c r="V15" s="291">
        <v>66.7</v>
      </c>
      <c r="W15" s="291">
        <v>141</v>
      </c>
      <c r="X15" s="291">
        <v>144.9</v>
      </c>
      <c r="Y15" s="291">
        <v>104.8</v>
      </c>
      <c r="Z15" s="291">
        <v>79.599999999999994</v>
      </c>
      <c r="AA15" s="291">
        <v>200.06226899999999</v>
      </c>
      <c r="AB15" s="291">
        <v>577.1</v>
      </c>
      <c r="AC15" s="292">
        <v>863.4</v>
      </c>
      <c r="AD15" s="318">
        <v>2345.9550129999998</v>
      </c>
      <c r="AE15" s="294">
        <v>703.6</v>
      </c>
      <c r="AF15" s="295">
        <v>703.5</v>
      </c>
      <c r="AG15" s="295">
        <v>395.755743</v>
      </c>
      <c r="AH15" s="295">
        <v>263.60000000000002</v>
      </c>
      <c r="AI15" s="296">
        <v>243.769961</v>
      </c>
      <c r="AJ15" s="297">
        <v>-7.5227765553869546</v>
      </c>
      <c r="AK15" s="296">
        <v>265.47220539730131</v>
      </c>
    </row>
    <row r="16" spans="1:37" ht="30.75" customHeight="1">
      <c r="A16" s="298" t="s">
        <v>292</v>
      </c>
      <c r="B16" s="319" t="s">
        <v>25</v>
      </c>
      <c r="C16" s="318">
        <v>142.5</v>
      </c>
      <c r="D16" s="316">
        <v>124</v>
      </c>
      <c r="E16" s="320">
        <v>203</v>
      </c>
      <c r="F16" s="321">
        <v>135.4</v>
      </c>
      <c r="G16" s="321">
        <v>88.4</v>
      </c>
      <c r="H16" s="321">
        <v>71.599999999999994</v>
      </c>
      <c r="I16" s="321">
        <v>66.7</v>
      </c>
      <c r="J16" s="321">
        <v>71.7</v>
      </c>
      <c r="K16" s="321">
        <v>72.900000000000006</v>
      </c>
      <c r="L16" s="321">
        <v>75.2</v>
      </c>
      <c r="M16" s="321">
        <v>84.7</v>
      </c>
      <c r="N16" s="321">
        <v>218.4</v>
      </c>
      <c r="O16" s="321">
        <v>311.7</v>
      </c>
      <c r="P16" s="322">
        <v>335.3</v>
      </c>
      <c r="Q16" s="317">
        <v>144.6</v>
      </c>
      <c r="R16" s="320">
        <v>354.2</v>
      </c>
      <c r="S16" s="321">
        <v>326.39999999999998</v>
      </c>
      <c r="T16" s="321">
        <v>273.89999999999998</v>
      </c>
      <c r="U16" s="321">
        <v>335.2</v>
      </c>
      <c r="V16" s="321">
        <v>267.60000000000002</v>
      </c>
      <c r="W16" s="321">
        <v>205.2</v>
      </c>
      <c r="X16" s="321">
        <v>212.8</v>
      </c>
      <c r="Y16" s="321">
        <v>190.9</v>
      </c>
      <c r="Z16" s="321">
        <v>143.80000000000001</v>
      </c>
      <c r="AA16" s="321">
        <v>321.3</v>
      </c>
      <c r="AB16" s="321">
        <v>771.5</v>
      </c>
      <c r="AC16" s="322">
        <v>1090.9000000000001</v>
      </c>
      <c r="AD16" s="318">
        <f>AVERAGE(R16:AC16)</f>
        <v>374.47500000000008</v>
      </c>
      <c r="AE16" s="294">
        <v>1319.5</v>
      </c>
      <c r="AF16" s="295">
        <v>1356</v>
      </c>
      <c r="AG16" s="295">
        <v>1196.5999999999999</v>
      </c>
      <c r="AH16" s="295">
        <v>825.1</v>
      </c>
      <c r="AI16" s="296">
        <v>414.5</v>
      </c>
      <c r="AJ16" s="297">
        <v>-49.763665010301786</v>
      </c>
      <c r="AK16" s="296">
        <v>54.895366218236177</v>
      </c>
    </row>
    <row r="17" spans="1:37" ht="25.5">
      <c r="A17" s="298" t="s">
        <v>31</v>
      </c>
      <c r="B17" s="287" t="s">
        <v>25</v>
      </c>
      <c r="C17" s="323">
        <v>966.8</v>
      </c>
      <c r="D17" s="324">
        <v>1124.9000000000001</v>
      </c>
      <c r="E17" s="303">
        <v>1154</v>
      </c>
      <c r="F17" s="304">
        <v>1128</v>
      </c>
      <c r="G17" s="304">
        <v>1252</v>
      </c>
      <c r="H17" s="304">
        <v>1150</v>
      </c>
      <c r="I17" s="304">
        <v>1161</v>
      </c>
      <c r="J17" s="304">
        <v>1145</v>
      </c>
      <c r="K17" s="304">
        <v>1201</v>
      </c>
      <c r="L17" s="304">
        <v>1185</v>
      </c>
      <c r="M17" s="304">
        <v>1154</v>
      </c>
      <c r="N17" s="304">
        <v>1199</v>
      </c>
      <c r="O17" s="304">
        <v>1182</v>
      </c>
      <c r="P17" s="305">
        <v>1232</v>
      </c>
      <c r="Q17" s="325">
        <v>1178.5999999999999</v>
      </c>
      <c r="R17" s="303">
        <v>1252</v>
      </c>
      <c r="S17" s="304">
        <v>1206</v>
      </c>
      <c r="T17" s="304">
        <v>1288</v>
      </c>
      <c r="U17" s="304">
        <v>1196</v>
      </c>
      <c r="V17" s="304">
        <v>1219</v>
      </c>
      <c r="W17" s="304">
        <v>1221</v>
      </c>
      <c r="X17" s="304">
        <v>1270</v>
      </c>
      <c r="Y17" s="304">
        <v>1260</v>
      </c>
      <c r="Z17" s="304">
        <v>1378</v>
      </c>
      <c r="AA17" s="304">
        <v>1373</v>
      </c>
      <c r="AB17" s="304">
        <v>1357</v>
      </c>
      <c r="AC17" s="305">
        <v>1444</v>
      </c>
      <c r="AD17" s="326">
        <v>1289</v>
      </c>
      <c r="AE17" s="307">
        <v>1516</v>
      </c>
      <c r="AF17" s="308">
        <v>1509</v>
      </c>
      <c r="AG17" s="308">
        <v>1566</v>
      </c>
      <c r="AH17" s="308">
        <v>1472</v>
      </c>
      <c r="AI17" s="309">
        <v>1498</v>
      </c>
      <c r="AJ17" s="297">
        <v>1.7663043478260931</v>
      </c>
      <c r="AK17" s="296">
        <v>22.887612797374899</v>
      </c>
    </row>
    <row r="18" spans="1:37">
      <c r="A18" s="298" t="s">
        <v>293</v>
      </c>
      <c r="B18" s="287" t="s">
        <v>25</v>
      </c>
      <c r="C18" s="323">
        <v>1095</v>
      </c>
      <c r="D18" s="327">
        <v>1176</v>
      </c>
      <c r="E18" s="303">
        <v>1176</v>
      </c>
      <c r="F18" s="304">
        <v>1176</v>
      </c>
      <c r="G18" s="304">
        <v>1176</v>
      </c>
      <c r="H18" s="304">
        <v>1176</v>
      </c>
      <c r="I18" s="304">
        <v>1176</v>
      </c>
      <c r="J18" s="304">
        <v>1176</v>
      </c>
      <c r="K18" s="304">
        <v>1176</v>
      </c>
      <c r="L18" s="304">
        <v>1176</v>
      </c>
      <c r="M18" s="304">
        <v>1176</v>
      </c>
      <c r="N18" s="304">
        <v>1176</v>
      </c>
      <c r="O18" s="304">
        <v>1176</v>
      </c>
      <c r="P18" s="305">
        <v>1176</v>
      </c>
      <c r="Q18" s="306">
        <v>1176</v>
      </c>
      <c r="R18" s="303">
        <v>1176</v>
      </c>
      <c r="S18" s="304">
        <v>1176</v>
      </c>
      <c r="T18" s="304">
        <v>1176</v>
      </c>
      <c r="U18" s="304">
        <v>1176</v>
      </c>
      <c r="V18" s="304">
        <v>1176</v>
      </c>
      <c r="W18" s="304">
        <v>1176</v>
      </c>
      <c r="X18" s="304">
        <v>1176</v>
      </c>
      <c r="Y18" s="304">
        <v>1176</v>
      </c>
      <c r="Z18" s="304">
        <v>1330</v>
      </c>
      <c r="AA18" s="304">
        <v>1330</v>
      </c>
      <c r="AB18" s="304">
        <v>1330</v>
      </c>
      <c r="AC18" s="305">
        <v>1330</v>
      </c>
      <c r="AD18" s="301">
        <v>1330</v>
      </c>
      <c r="AE18" s="307">
        <v>1330</v>
      </c>
      <c r="AF18" s="308">
        <v>1330</v>
      </c>
      <c r="AG18" s="308">
        <v>1330</v>
      </c>
      <c r="AH18" s="308">
        <v>1330</v>
      </c>
      <c r="AI18" s="309">
        <v>1399</v>
      </c>
      <c r="AJ18" s="297">
        <v>5.1879699248120232</v>
      </c>
      <c r="AK18" s="296">
        <v>18.9625850340136</v>
      </c>
    </row>
    <row r="19" spans="1:37" ht="15.75" thickBot="1">
      <c r="A19" s="328" t="s">
        <v>32</v>
      </c>
      <c r="B19" s="329" t="s">
        <v>25</v>
      </c>
      <c r="C19" s="330">
        <v>1134</v>
      </c>
      <c r="D19" s="331">
        <v>1218</v>
      </c>
      <c r="E19" s="332">
        <v>1218</v>
      </c>
      <c r="F19" s="333">
        <v>1218</v>
      </c>
      <c r="G19" s="333">
        <v>1218</v>
      </c>
      <c r="H19" s="333">
        <v>1218</v>
      </c>
      <c r="I19" s="333">
        <v>1218</v>
      </c>
      <c r="J19" s="333">
        <v>1218</v>
      </c>
      <c r="K19" s="333">
        <v>1218</v>
      </c>
      <c r="L19" s="333">
        <v>1218</v>
      </c>
      <c r="M19" s="333">
        <v>1218</v>
      </c>
      <c r="N19" s="333">
        <v>1218</v>
      </c>
      <c r="O19" s="333">
        <v>1218</v>
      </c>
      <c r="P19" s="334">
        <v>1218</v>
      </c>
      <c r="Q19" s="335">
        <v>1218</v>
      </c>
      <c r="R19" s="332">
        <v>1218</v>
      </c>
      <c r="S19" s="333">
        <v>1218</v>
      </c>
      <c r="T19" s="333">
        <v>1218</v>
      </c>
      <c r="U19" s="333">
        <v>1218</v>
      </c>
      <c r="V19" s="333">
        <v>1218</v>
      </c>
      <c r="W19" s="333">
        <v>1218</v>
      </c>
      <c r="X19" s="333">
        <v>1218</v>
      </c>
      <c r="Y19" s="333">
        <v>1218</v>
      </c>
      <c r="Z19" s="333">
        <v>1378</v>
      </c>
      <c r="AA19" s="333">
        <v>1378</v>
      </c>
      <c r="AB19" s="333">
        <v>1378</v>
      </c>
      <c r="AC19" s="334">
        <v>1378</v>
      </c>
      <c r="AD19" s="336">
        <v>1378</v>
      </c>
      <c r="AE19" s="337">
        <v>1378</v>
      </c>
      <c r="AF19" s="338">
        <v>1378</v>
      </c>
      <c r="AG19" s="338">
        <v>1378</v>
      </c>
      <c r="AH19" s="338">
        <v>1378</v>
      </c>
      <c r="AI19" s="339">
        <v>1450</v>
      </c>
      <c r="AJ19" s="340">
        <v>5.2249637155297677</v>
      </c>
      <c r="AK19" s="341">
        <v>19.047619047619051</v>
      </c>
    </row>
    <row r="20" spans="1:37" ht="3" customHeight="1">
      <c r="A20" s="342"/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</row>
    <row r="21" spans="1:37">
      <c r="A21" s="400" t="s">
        <v>33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5"/>
      <c r="AK21" s="355"/>
    </row>
    <row r="22" spans="1:37" ht="4.5" customHeight="1">
      <c r="A22" s="355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</row>
    <row r="23" spans="1:37" ht="15.75">
      <c r="A23" s="401" t="s">
        <v>294</v>
      </c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5"/>
      <c r="AK23" s="355"/>
    </row>
    <row r="24" spans="1:37" ht="15.75" customHeight="1">
      <c r="A24" s="402" t="s">
        <v>295</v>
      </c>
      <c r="B24" s="402"/>
      <c r="C24" s="402"/>
      <c r="D24" s="402"/>
      <c r="E24" s="402"/>
      <c r="F24" s="402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</row>
    <row r="25" spans="1:37" ht="15.75" customHeight="1">
      <c r="A25" s="402" t="s">
        <v>296</v>
      </c>
      <c r="B25" s="402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</row>
    <row r="26" spans="1:37" ht="15.75" customHeight="1">
      <c r="A26" s="403" t="s">
        <v>297</v>
      </c>
      <c r="B26" s="402"/>
      <c r="C26" s="402"/>
      <c r="D26" s="402"/>
      <c r="E26" s="402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</row>
    <row r="27" spans="1:37" ht="15.75">
      <c r="A27" s="398" t="s">
        <v>298</v>
      </c>
      <c r="B27" s="399"/>
      <c r="C27" s="399"/>
      <c r="D27" s="399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</row>
    <row r="28" spans="1:37" ht="15.75">
      <c r="A28" s="344" t="s">
        <v>299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</row>
    <row r="29" spans="1:37" ht="15.75">
      <c r="A29" s="345" t="s">
        <v>300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</row>
  </sheetData>
  <mergeCells count="17">
    <mergeCell ref="D2:D3"/>
    <mergeCell ref="E2:P2"/>
    <mergeCell ref="A1:AK1"/>
    <mergeCell ref="AE2:AI2"/>
    <mergeCell ref="AJ2:AK2"/>
    <mergeCell ref="Q2:Q3"/>
    <mergeCell ref="R2:AC2"/>
    <mergeCell ref="AD2:AD3"/>
    <mergeCell ref="A2:A3"/>
    <mergeCell ref="B2:B3"/>
    <mergeCell ref="C2:C3"/>
    <mergeCell ref="A27:D27"/>
    <mergeCell ref="A21:S21"/>
    <mergeCell ref="A23:S23"/>
    <mergeCell ref="A24:F24"/>
    <mergeCell ref="A26:E26"/>
    <mergeCell ref="A25:AK25"/>
  </mergeCells>
  <pageMargins left="0.7" right="0.7" top="0.78333333333333333" bottom="0.93971631205673756" header="0.49404761904761907" footer="0.49202127659574468"/>
  <pageSetup paperSize="9" scale="90" orientation="landscape" horizontalDpi="4294967294" r:id="rId1"/>
  <headerFooter>
    <oddHeader>&amp;L&amp;"-,обычный"&amp;12&amp;K8CBA97Макроекономічний та монетарний огляд  &amp;R&amp;"-,обычный"&amp;12&amp;K8CBA97Травень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0"/>
  <sheetViews>
    <sheetView showGridLines="0" showWhiteSpace="0" view="pageLayout" zoomScale="112" zoomScaleNormal="115" zoomScaleSheetLayoutView="100" zoomScalePageLayoutView="112" workbookViewId="0">
      <selection activeCell="O39" sqref="O39"/>
    </sheetView>
  </sheetViews>
  <sheetFormatPr defaultColWidth="9.28515625" defaultRowHeight="11.25"/>
  <cols>
    <col min="1" max="1" width="1.42578125" style="24" customWidth="1"/>
    <col min="2" max="2" width="41" style="24" customWidth="1"/>
    <col min="3" max="9" width="6.42578125" style="24" customWidth="1"/>
    <col min="10" max="10" width="7.7109375" style="55" customWidth="1"/>
    <col min="11" max="11" width="10.7109375" style="56" bestFit="1" customWidth="1"/>
    <col min="12" max="13" width="9.5703125" style="56" bestFit="1" customWidth="1"/>
    <col min="14" max="48" width="9.28515625" style="56"/>
    <col min="49" max="16384" width="9.28515625" style="24"/>
  </cols>
  <sheetData>
    <row r="1" spans="1:48" ht="3" customHeight="1"/>
    <row r="2" spans="1:48" ht="21.75" customHeight="1">
      <c r="A2" s="25"/>
      <c r="B2" s="424" t="s">
        <v>131</v>
      </c>
      <c r="C2" s="425"/>
      <c r="D2" s="425"/>
      <c r="E2" s="425"/>
      <c r="F2" s="425"/>
      <c r="G2" s="425"/>
      <c r="H2" s="425"/>
      <c r="I2" s="425"/>
      <c r="J2" s="426"/>
    </row>
    <row r="3" spans="1:48" s="26" customFormat="1" ht="2.25" customHeight="1">
      <c r="B3" s="27"/>
      <c r="J3" s="57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</row>
    <row r="4" spans="1:48" s="45" customFormat="1" ht="11.25" customHeight="1">
      <c r="A4" s="25"/>
      <c r="B4" s="439" t="s">
        <v>65</v>
      </c>
      <c r="C4" s="442">
        <v>2013</v>
      </c>
      <c r="D4" s="444">
        <v>2014</v>
      </c>
      <c r="E4" s="433">
        <v>2015</v>
      </c>
      <c r="F4" s="213">
        <v>2015</v>
      </c>
      <c r="G4" s="214">
        <v>2016</v>
      </c>
      <c r="H4" s="431">
        <v>2015</v>
      </c>
      <c r="I4" s="433">
        <v>2016</v>
      </c>
      <c r="J4" s="427">
        <v>2016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</row>
    <row r="5" spans="1:48" s="45" customFormat="1" ht="11.25" customHeight="1">
      <c r="A5" s="25"/>
      <c r="B5" s="440"/>
      <c r="C5" s="443"/>
      <c r="D5" s="445"/>
      <c r="E5" s="434"/>
      <c r="F5" s="429" t="s">
        <v>319</v>
      </c>
      <c r="G5" s="430"/>
      <c r="H5" s="432"/>
      <c r="I5" s="434"/>
      <c r="J5" s="428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</row>
    <row r="6" spans="1:48" s="45" customFormat="1" ht="21.75" customHeight="1">
      <c r="A6" s="25"/>
      <c r="B6" s="441"/>
      <c r="C6" s="446" t="s">
        <v>129</v>
      </c>
      <c r="D6" s="435"/>
      <c r="E6" s="447"/>
      <c r="F6" s="435" t="s">
        <v>129</v>
      </c>
      <c r="G6" s="435"/>
      <c r="H6" s="215" t="s">
        <v>128</v>
      </c>
      <c r="I6" s="216"/>
      <c r="J6" s="363" t="s">
        <v>195</v>
      </c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</row>
    <row r="7" spans="1:48" s="45" customFormat="1" ht="12.75">
      <c r="A7" s="24"/>
      <c r="B7" s="217" t="s">
        <v>127</v>
      </c>
      <c r="C7" s="218">
        <v>442.78868929069</v>
      </c>
      <c r="D7" s="219">
        <v>456.06732354627997</v>
      </c>
      <c r="E7" s="220">
        <v>651.96625438630019</v>
      </c>
      <c r="F7" s="221">
        <v>249.75347053992996</v>
      </c>
      <c r="G7" s="220">
        <v>280.10377453693002</v>
      </c>
      <c r="H7" s="222">
        <f>H8+H14+H15</f>
        <v>100</v>
      </c>
      <c r="I7" s="223">
        <f>I8+I14+I15</f>
        <v>100</v>
      </c>
      <c r="J7" s="224">
        <f>G7/F7*100-100</f>
        <v>12.152105006343731</v>
      </c>
      <c r="K7" s="59"/>
      <c r="L7" s="132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</row>
    <row r="8" spans="1:48" s="45" customFormat="1" ht="12.75">
      <c r="A8" s="24"/>
      <c r="B8" s="28" t="s">
        <v>134</v>
      </c>
      <c r="C8" s="29">
        <v>353.96812170214997</v>
      </c>
      <c r="D8" s="30">
        <v>367.51193112837001</v>
      </c>
      <c r="E8" s="31">
        <v>507.63589967881012</v>
      </c>
      <c r="F8" s="29">
        <v>194.37205352657998</v>
      </c>
      <c r="G8" s="31">
        <v>250.00288232470999</v>
      </c>
      <c r="H8" s="29">
        <f>F8/F$7*100</f>
        <v>77.82556659027658</v>
      </c>
      <c r="I8" s="31">
        <f>G8/G$7*100</f>
        <v>89.253664195713498</v>
      </c>
      <c r="J8" s="60">
        <f>G8/F8*100-100</f>
        <v>28.620795936861697</v>
      </c>
      <c r="K8" s="59"/>
      <c r="L8" s="132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</row>
    <row r="9" spans="1:48" s="45" customFormat="1" ht="12.75">
      <c r="A9" s="24"/>
      <c r="B9" s="32" t="s">
        <v>126</v>
      </c>
      <c r="C9" s="29">
        <v>72.151072383040002</v>
      </c>
      <c r="D9" s="30">
        <v>75.202945342389995</v>
      </c>
      <c r="E9" s="31">
        <v>99.983173983160015</v>
      </c>
      <c r="F9" s="29">
        <v>36.170852179519997</v>
      </c>
      <c r="G9" s="31">
        <v>50.471536351779996</v>
      </c>
      <c r="H9" s="29">
        <f t="shared" ref="H9:I15" si="0">F9/F$7*100</f>
        <v>14.48262244417424</v>
      </c>
      <c r="I9" s="31">
        <f t="shared" si="0"/>
        <v>18.01887048299152</v>
      </c>
      <c r="J9" s="60">
        <f t="shared" ref="J9:J15" si="1">G9/F9*100-100</f>
        <v>39.536486730487013</v>
      </c>
      <c r="K9" s="59"/>
      <c r="L9" s="132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</row>
    <row r="10" spans="1:48" s="45" customFormat="1" ht="12.75">
      <c r="A10" s="24"/>
      <c r="B10" s="32" t="s">
        <v>125</v>
      </c>
      <c r="C10" s="29">
        <v>54.993846384390011</v>
      </c>
      <c r="D10" s="30">
        <v>40.201485679200005</v>
      </c>
      <c r="E10" s="31">
        <v>39.05316864612</v>
      </c>
      <c r="F10" s="29">
        <v>22.063205114020001</v>
      </c>
      <c r="G10" s="31">
        <v>25.95887326946</v>
      </c>
      <c r="H10" s="29">
        <f t="shared" si="0"/>
        <v>8.8339934041047048</v>
      </c>
      <c r="I10" s="31">
        <f t="shared" si="0"/>
        <v>9.2675913819352953</v>
      </c>
      <c r="J10" s="60">
        <f t="shared" si="1"/>
        <v>17.656855091124129</v>
      </c>
      <c r="K10" s="59"/>
      <c r="L10" s="132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</row>
    <row r="11" spans="1:48" s="45" customFormat="1" ht="12.75">
      <c r="A11" s="24"/>
      <c r="B11" s="32" t="s">
        <v>124</v>
      </c>
      <c r="C11" s="29">
        <v>128.26930791498</v>
      </c>
      <c r="D11" s="30">
        <v>139.02425885480002</v>
      </c>
      <c r="E11" s="31">
        <v>178.45238521014002</v>
      </c>
      <c r="F11" s="29">
        <v>71.607183387329997</v>
      </c>
      <c r="G11" s="31">
        <v>90.908221254170002</v>
      </c>
      <c r="H11" s="29">
        <f t="shared" si="0"/>
        <v>28.671146483981136</v>
      </c>
      <c r="I11" s="31">
        <f t="shared" si="0"/>
        <v>32.455193224175666</v>
      </c>
      <c r="J11" s="60">
        <f t="shared" si="1"/>
        <v>26.954052587767436</v>
      </c>
      <c r="K11" s="59"/>
      <c r="L11" s="132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</row>
    <row r="12" spans="1:48" s="45" customFormat="1" ht="12.75">
      <c r="A12" s="24"/>
      <c r="B12" s="32" t="s">
        <v>123</v>
      </c>
      <c r="C12" s="29">
        <v>-53.447576662279999</v>
      </c>
      <c r="D12" s="30">
        <v>-50.216250269029999</v>
      </c>
      <c r="E12" s="31">
        <v>-68.40529544156</v>
      </c>
      <c r="F12" s="29">
        <v>-21.425386602429999</v>
      </c>
      <c r="G12" s="31">
        <v>-36.020950827820002</v>
      </c>
      <c r="H12" s="29" t="s">
        <v>26</v>
      </c>
      <c r="I12" s="31" t="s">
        <v>26</v>
      </c>
      <c r="J12" s="60">
        <f t="shared" si="1"/>
        <v>68.122757811682249</v>
      </c>
      <c r="K12" s="59"/>
      <c r="L12" s="132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</row>
    <row r="13" spans="1:48" s="45" customFormat="1" ht="12.75">
      <c r="A13" s="24"/>
      <c r="B13" s="32" t="s">
        <v>122</v>
      </c>
      <c r="C13" s="29">
        <v>36.668186774410003</v>
      </c>
      <c r="D13" s="30">
        <v>45.099574891519993</v>
      </c>
      <c r="E13" s="31">
        <v>70.795226404149986</v>
      </c>
      <c r="F13" s="29">
        <v>22.72244220328</v>
      </c>
      <c r="G13" s="31">
        <v>37.859013474850009</v>
      </c>
      <c r="H13" s="29">
        <f t="shared" si="0"/>
        <v>9.0979485306680417</v>
      </c>
      <c r="I13" s="31">
        <f t="shared" si="0"/>
        <v>13.516066871086924</v>
      </c>
      <c r="J13" s="60">
        <f t="shared" si="1"/>
        <v>66.615072165900528</v>
      </c>
      <c r="K13" s="59"/>
      <c r="L13" s="132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</row>
    <row r="14" spans="1:48" s="45" customFormat="1" ht="12.75">
      <c r="A14" s="24"/>
      <c r="B14" s="28" t="s">
        <v>121</v>
      </c>
      <c r="C14" s="29">
        <v>84.981018896669994</v>
      </c>
      <c r="D14" s="30">
        <v>80.612762657990004</v>
      </c>
      <c r="E14" s="31">
        <v>140.08969874593996</v>
      </c>
      <c r="F14" s="29">
        <v>54.073313548269994</v>
      </c>
      <c r="G14" s="31">
        <v>28.824311179839995</v>
      </c>
      <c r="H14" s="29">
        <f t="shared" si="0"/>
        <v>21.650675536708864</v>
      </c>
      <c r="I14" s="31">
        <f t="shared" si="0"/>
        <v>10.29058291966704</v>
      </c>
      <c r="J14" s="60">
        <f t="shared" si="1"/>
        <v>-46.694017273217035</v>
      </c>
      <c r="K14" s="59"/>
      <c r="L14" s="132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</row>
    <row r="15" spans="1:48" s="45" customFormat="1" ht="12.75">
      <c r="A15" s="24"/>
      <c r="B15" s="28" t="s">
        <v>120</v>
      </c>
      <c r="C15" s="29">
        <f>C7-C8-C14</f>
        <v>3.8395486918700357</v>
      </c>
      <c r="D15" s="30">
        <f>D7-D8-D14</f>
        <v>7.9426297599199529</v>
      </c>
      <c r="E15" s="31">
        <f>(E7-E8-E14)</f>
        <v>4.240655961550118</v>
      </c>
      <c r="F15" s="29">
        <f>((F7-F8-F14))</f>
        <v>1.308103465079995</v>
      </c>
      <c r="G15" s="31">
        <f>((G7-G8-G14))</f>
        <v>1.2765810323800366</v>
      </c>
      <c r="H15" s="29">
        <f t="shared" si="0"/>
        <v>0.52375787301456489</v>
      </c>
      <c r="I15" s="31">
        <f t="shared" si="0"/>
        <v>0.45575288461945629</v>
      </c>
      <c r="J15" s="60">
        <f t="shared" si="1"/>
        <v>-2.4097813010556308</v>
      </c>
      <c r="K15" s="59"/>
      <c r="L15" s="132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</row>
    <row r="16" spans="1:48" s="45" customFormat="1" ht="3.75" customHeight="1">
      <c r="A16" s="24"/>
      <c r="B16" s="28"/>
      <c r="C16" s="29"/>
      <c r="D16" s="30"/>
      <c r="E16" s="31"/>
      <c r="F16" s="29"/>
      <c r="G16" s="31"/>
      <c r="H16" s="29"/>
      <c r="I16" s="31"/>
      <c r="J16" s="60"/>
      <c r="K16" s="61"/>
      <c r="L16" s="132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</row>
    <row r="17" spans="1:48" s="45" customFormat="1" ht="12.75">
      <c r="A17" s="24"/>
      <c r="B17" s="217" t="s">
        <v>119</v>
      </c>
      <c r="C17" s="218">
        <v>505.84380962140006</v>
      </c>
      <c r="D17" s="219">
        <v>523.12569783725996</v>
      </c>
      <c r="E17" s="225">
        <v>679.79351438944991</v>
      </c>
      <c r="F17" s="218">
        <v>229.66526273127002</v>
      </c>
      <c r="G17" s="225">
        <v>283.77704004882997</v>
      </c>
      <c r="H17" s="226">
        <f>H19+H20+H21+H23+H24+H25+H26+H22</f>
        <v>100</v>
      </c>
      <c r="I17" s="227">
        <f>I19+I20+I21+I23+I24+I25+I26+I22</f>
        <v>100</v>
      </c>
      <c r="J17" s="228">
        <f>G17/F17*100-100</f>
        <v>23.561150116496222</v>
      </c>
      <c r="K17" s="59"/>
      <c r="L17" s="132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</row>
    <row r="18" spans="1:48" s="45" customFormat="1" ht="12.75">
      <c r="A18" s="24"/>
      <c r="B18" s="43" t="s">
        <v>118</v>
      </c>
      <c r="C18" s="44"/>
      <c r="E18" s="46"/>
      <c r="F18" s="47"/>
      <c r="G18" s="46"/>
      <c r="H18" s="47"/>
      <c r="I18" s="46"/>
      <c r="J18" s="62"/>
      <c r="K18" s="61"/>
      <c r="L18" s="132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</row>
    <row r="19" spans="1:48" s="45" customFormat="1" ht="12.75">
      <c r="A19" s="24"/>
      <c r="B19" s="32" t="s">
        <v>117</v>
      </c>
      <c r="C19" s="29">
        <v>61.702225567749998</v>
      </c>
      <c r="D19" s="30">
        <v>76.845869046000018</v>
      </c>
      <c r="E19" s="31">
        <v>117.62202322792</v>
      </c>
      <c r="F19" s="29">
        <v>44.63658075136</v>
      </c>
      <c r="G19" s="31">
        <v>51.951461734059997</v>
      </c>
      <c r="H19" s="29">
        <f>F19/F$17*100</f>
        <v>19.435495042012079</v>
      </c>
      <c r="I19" s="31">
        <f>G19/G$17*100</f>
        <v>18.307140607682928</v>
      </c>
      <c r="J19" s="60">
        <f>G19/F19*100-100</f>
        <v>16.387637358350133</v>
      </c>
      <c r="K19" s="59"/>
      <c r="L19" s="132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</row>
    <row r="20" spans="1:48" s="45" customFormat="1" ht="12.75">
      <c r="A20" s="24"/>
      <c r="B20" s="32" t="s">
        <v>116</v>
      </c>
      <c r="C20" s="29">
        <v>14.84436156608</v>
      </c>
      <c r="D20" s="30">
        <v>27.365463997920003</v>
      </c>
      <c r="E20" s="31">
        <v>52.015602628660005</v>
      </c>
      <c r="F20" s="29">
        <v>16.453558319000003</v>
      </c>
      <c r="G20" s="31">
        <v>21.221277211889994</v>
      </c>
      <c r="H20" s="29">
        <f t="shared" ref="H20:I26" si="2">F20/F$17*100</f>
        <v>7.1641475612497025</v>
      </c>
      <c r="I20" s="31">
        <f t="shared" si="2"/>
        <v>7.4781515827490539</v>
      </c>
      <c r="J20" s="60">
        <f t="shared" ref="J20:J30" si="3">G20/F20*100-100</f>
        <v>28.976825562312513</v>
      </c>
      <c r="K20" s="59"/>
      <c r="L20" s="132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</row>
    <row r="21" spans="1:48" s="45" customFormat="1" ht="27.75" customHeight="1">
      <c r="A21" s="24"/>
      <c r="B21" s="32" t="s">
        <v>115</v>
      </c>
      <c r="C21" s="29">
        <v>39.409249484199997</v>
      </c>
      <c r="D21" s="30">
        <v>44.864567287569983</v>
      </c>
      <c r="E21" s="31">
        <v>54.920858230349999</v>
      </c>
      <c r="F21" s="29">
        <v>16.413853599269995</v>
      </c>
      <c r="G21" s="31">
        <v>21.621301018649998</v>
      </c>
      <c r="H21" s="29">
        <f t="shared" si="2"/>
        <v>7.1468594789085484</v>
      </c>
      <c r="I21" s="31">
        <f t="shared" si="2"/>
        <v>7.6191157025704355</v>
      </c>
      <c r="J21" s="60">
        <f t="shared" si="3"/>
        <v>31.725928270809021</v>
      </c>
      <c r="K21" s="59"/>
      <c r="L21" s="132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</row>
    <row r="22" spans="1:48" s="45" customFormat="1" ht="13.5" customHeight="1">
      <c r="A22" s="24"/>
      <c r="B22" s="32" t="s">
        <v>114</v>
      </c>
      <c r="C22" s="29">
        <v>50.757829192559996</v>
      </c>
      <c r="D22" s="30">
        <v>43.637572596489996</v>
      </c>
      <c r="E22" s="31">
        <v>56.257439203410001</v>
      </c>
      <c r="F22" s="29">
        <v>15.03568721373</v>
      </c>
      <c r="G22" s="31">
        <v>13.436052438040001</v>
      </c>
      <c r="H22" s="29">
        <f t="shared" si="2"/>
        <v>6.5467833641534066</v>
      </c>
      <c r="I22" s="31">
        <f t="shared" si="2"/>
        <v>4.7347214685613883</v>
      </c>
      <c r="J22" s="60">
        <f t="shared" si="3"/>
        <v>-10.638920276482438</v>
      </c>
      <c r="K22" s="59"/>
      <c r="L22" s="132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s="45" customFormat="1" ht="12.75">
      <c r="A23" s="24"/>
      <c r="B23" s="32" t="s">
        <v>113</v>
      </c>
      <c r="C23" s="29">
        <v>61.568770900609998</v>
      </c>
      <c r="D23" s="30">
        <v>57.150071128659995</v>
      </c>
      <c r="E23" s="31">
        <v>70.991409550249998</v>
      </c>
      <c r="F23" s="29">
        <v>24.768002669350004</v>
      </c>
      <c r="G23" s="31">
        <v>23.233811581760001</v>
      </c>
      <c r="H23" s="29">
        <f t="shared" si="2"/>
        <v>10.784392195319018</v>
      </c>
      <c r="I23" s="31">
        <f t="shared" si="2"/>
        <v>8.1873472137711083</v>
      </c>
      <c r="J23" s="60">
        <f t="shared" si="3"/>
        <v>-6.1942462945893482</v>
      </c>
      <c r="K23" s="59"/>
      <c r="L23" s="132"/>
      <c r="M23" s="55"/>
      <c r="N23" s="55"/>
      <c r="O23" s="55"/>
      <c r="P23" s="55"/>
      <c r="Q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s="45" customFormat="1" ht="12.75">
      <c r="A24" s="24"/>
      <c r="B24" s="32" t="s">
        <v>112</v>
      </c>
      <c r="C24" s="29">
        <v>105.53870162811002</v>
      </c>
      <c r="D24" s="30">
        <v>100.10953396687</v>
      </c>
      <c r="E24" s="31">
        <v>114.18828295328998</v>
      </c>
      <c r="F24" s="29">
        <v>40.960714408960001</v>
      </c>
      <c r="G24" s="31">
        <v>45.001020395370006</v>
      </c>
      <c r="H24" s="29">
        <f t="shared" si="2"/>
        <v>17.834962902895722</v>
      </c>
      <c r="I24" s="31">
        <f t="shared" si="2"/>
        <v>15.857879265928846</v>
      </c>
      <c r="J24" s="60">
        <f t="shared" si="3"/>
        <v>9.8638562454521121</v>
      </c>
      <c r="K24" s="59"/>
      <c r="L24" s="132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</row>
    <row r="25" spans="1:48" s="45" customFormat="1" ht="14.25" customHeight="1">
      <c r="A25" s="24"/>
      <c r="B25" s="32" t="s">
        <v>111</v>
      </c>
      <c r="C25" s="29">
        <v>145.06260670796001</v>
      </c>
      <c r="D25" s="30">
        <v>138.00468334570002</v>
      </c>
      <c r="E25" s="31">
        <v>176.33979148059001</v>
      </c>
      <c r="F25" s="29">
        <v>61.267111058809988</v>
      </c>
      <c r="G25" s="31">
        <v>96.909722404289994</v>
      </c>
      <c r="H25" s="29">
        <f t="shared" si="2"/>
        <v>26.676699092495443</v>
      </c>
      <c r="I25" s="31">
        <f t="shared" si="2"/>
        <v>34.149951802871222</v>
      </c>
      <c r="J25" s="60">
        <f t="shared" si="3"/>
        <v>58.17576629534048</v>
      </c>
      <c r="K25" s="59"/>
      <c r="L25" s="132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</row>
    <row r="26" spans="1:48" s="45" customFormat="1" ht="12.75">
      <c r="A26" s="24"/>
      <c r="B26" s="32" t="s">
        <v>110</v>
      </c>
      <c r="C26" s="29">
        <f>C17-C19-C20-C21-C23-C24-C25-C22</f>
        <v>26.960064574130001</v>
      </c>
      <c r="D26" s="30">
        <f>D17-D19-D20-D21-D23-D24-D25-D22</f>
        <v>35.147936468049956</v>
      </c>
      <c r="E26" s="31">
        <f>(E17-E19-E20-E21-E23-E24-E25-E22)</f>
        <v>37.458107114979953</v>
      </c>
      <c r="F26" s="29">
        <f t="shared" ref="F26:G26" si="4">(F17-F19-F20-F21-F23-F24-F25-F22)</f>
        <v>10.12975471079001</v>
      </c>
      <c r="G26" s="31">
        <f t="shared" si="4"/>
        <v>10.402393264769991</v>
      </c>
      <c r="H26" s="29">
        <f t="shared" si="2"/>
        <v>4.4106603629660697</v>
      </c>
      <c r="I26" s="31">
        <f t="shared" si="2"/>
        <v>3.6656923558650254</v>
      </c>
      <c r="J26" s="60">
        <f t="shared" si="3"/>
        <v>2.6914625453819951</v>
      </c>
      <c r="K26" s="59"/>
      <c r="L26" s="132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</row>
    <row r="27" spans="1:48" s="45" customFormat="1" ht="12.75">
      <c r="A27" s="24"/>
      <c r="B27" s="43" t="s">
        <v>109</v>
      </c>
      <c r="C27" s="29"/>
      <c r="D27" s="30"/>
      <c r="E27" s="31"/>
      <c r="F27" s="29"/>
      <c r="G27" s="31"/>
      <c r="H27" s="29"/>
      <c r="I27" s="31"/>
      <c r="J27" s="60"/>
      <c r="K27" s="61"/>
      <c r="L27" s="132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</row>
    <row r="28" spans="1:48" s="45" customFormat="1" ht="12.75">
      <c r="A28" s="24"/>
      <c r="B28" s="32" t="s">
        <v>108</v>
      </c>
      <c r="C28" s="29">
        <v>476.46360723644</v>
      </c>
      <c r="D28" s="30">
        <v>502.92603543213005</v>
      </c>
      <c r="E28" s="31">
        <v>633.04814460584998</v>
      </c>
      <c r="F28" s="29">
        <v>219.7423283999</v>
      </c>
      <c r="G28" s="31">
        <v>274.48688216019997</v>
      </c>
      <c r="H28" s="29">
        <f>F28/F$17*100</f>
        <v>95.679392602362867</v>
      </c>
      <c r="I28" s="31">
        <f>G28/G$17*100</f>
        <v>96.726247519168069</v>
      </c>
      <c r="J28" s="60">
        <f t="shared" si="3"/>
        <v>24.913067117716437</v>
      </c>
      <c r="K28" s="59"/>
      <c r="L28" s="132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</row>
    <row r="29" spans="1:48" s="45" customFormat="1" ht="12.75">
      <c r="A29" s="24"/>
      <c r="B29" s="48" t="s">
        <v>107</v>
      </c>
      <c r="C29" s="29">
        <v>35.904198689319998</v>
      </c>
      <c r="D29" s="30">
        <v>52.483508752220004</v>
      </c>
      <c r="E29" s="31">
        <v>88.484033715789991</v>
      </c>
      <c r="F29" s="29">
        <v>35.390700285359998</v>
      </c>
      <c r="G29" s="31">
        <v>40.962059851039996</v>
      </c>
      <c r="H29" s="29">
        <f t="shared" ref="H29:I30" si="5">F29/F$17*100</f>
        <v>15.409687936468847</v>
      </c>
      <c r="I29" s="31">
        <f t="shared" si="5"/>
        <v>14.434592680222327</v>
      </c>
      <c r="J29" s="60">
        <f t="shared" si="3"/>
        <v>15.742439456572981</v>
      </c>
      <c r="K29" s="59"/>
      <c r="L29" s="132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</row>
    <row r="30" spans="1:48" s="45" customFormat="1" ht="12.75">
      <c r="A30" s="24"/>
      <c r="B30" s="32" t="s">
        <v>106</v>
      </c>
      <c r="C30" s="29">
        <v>29.38020238496</v>
      </c>
      <c r="D30" s="30">
        <v>20.199662405130002</v>
      </c>
      <c r="E30" s="31">
        <v>46.745369783599998</v>
      </c>
      <c r="F30" s="29">
        <v>9.9229343313699996</v>
      </c>
      <c r="G30" s="31">
        <v>9.2901578886299987</v>
      </c>
      <c r="H30" s="29">
        <f t="shared" si="5"/>
        <v>4.3206073976371284</v>
      </c>
      <c r="I30" s="31">
        <f t="shared" si="5"/>
        <v>3.2737524808319325</v>
      </c>
      <c r="J30" s="60">
        <f t="shared" si="3"/>
        <v>-6.3769084991277794</v>
      </c>
      <c r="K30" s="59"/>
      <c r="L30" s="132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</row>
    <row r="31" spans="1:48" s="45" customFormat="1" ht="3.75" customHeight="1">
      <c r="A31" s="24"/>
      <c r="B31" s="32"/>
      <c r="C31" s="29"/>
      <c r="D31" s="30"/>
      <c r="E31" s="31"/>
      <c r="F31" s="29"/>
      <c r="G31" s="31"/>
      <c r="H31" s="29"/>
      <c r="I31" s="31"/>
      <c r="J31" s="60"/>
      <c r="K31" s="61"/>
      <c r="L31" s="132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</row>
    <row r="32" spans="1:48" s="45" customFormat="1" ht="12.75">
      <c r="A32" s="24"/>
      <c r="B32" s="217" t="s">
        <v>105</v>
      </c>
      <c r="C32" s="218">
        <v>0.53517793699999905</v>
      </c>
      <c r="D32" s="219">
        <v>4.9720847222199991</v>
      </c>
      <c r="E32" s="225">
        <v>3.0578402000799998</v>
      </c>
      <c r="F32" s="219">
        <v>0.69466607168999939</v>
      </c>
      <c r="G32" s="225">
        <v>0.10520259211999988</v>
      </c>
      <c r="H32" s="229" t="s">
        <v>98</v>
      </c>
      <c r="I32" s="230" t="s">
        <v>98</v>
      </c>
      <c r="J32" s="231" t="s">
        <v>98</v>
      </c>
      <c r="K32" s="61"/>
      <c r="L32" s="132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</row>
    <row r="33" spans="1:48" s="45" customFormat="1" ht="3.75" customHeight="1">
      <c r="A33" s="24"/>
      <c r="B33" s="133"/>
      <c r="C33" s="134"/>
      <c r="D33" s="135"/>
      <c r="E33" s="136"/>
      <c r="F33" s="135"/>
      <c r="G33" s="135"/>
      <c r="H33" s="137"/>
      <c r="I33" s="46"/>
      <c r="J33" s="63"/>
      <c r="K33" s="61"/>
      <c r="L33" s="132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ht="12.75">
      <c r="B34" s="217" t="s">
        <v>104</v>
      </c>
      <c r="C34" s="232">
        <f>C7-C17-C32</f>
        <v>-63.590298267710054</v>
      </c>
      <c r="D34" s="233">
        <f>(D7-D17-D32)</f>
        <v>-72.030459013200002</v>
      </c>
      <c r="E34" s="225">
        <f>(E7-E17-E32)</f>
        <v>-30.885100203229719</v>
      </c>
      <c r="F34" s="218">
        <f t="shared" ref="F34:G34" si="6">(F7-F17-F32)</f>
        <v>19.393541736969947</v>
      </c>
      <c r="G34" s="225">
        <f t="shared" si="6"/>
        <v>-3.7784681040199559</v>
      </c>
      <c r="H34" s="229" t="s">
        <v>98</v>
      </c>
      <c r="I34" s="230" t="s">
        <v>98</v>
      </c>
      <c r="J34" s="231" t="s">
        <v>98</v>
      </c>
      <c r="K34" s="64"/>
      <c r="L34" s="132"/>
    </row>
    <row r="35" spans="1:48" ht="12.75">
      <c r="B35" s="32" t="s">
        <v>103</v>
      </c>
      <c r="C35" s="138">
        <v>160.88866040344001</v>
      </c>
      <c r="D35" s="139">
        <v>325.03877821283004</v>
      </c>
      <c r="E35" s="31">
        <v>514.15897393290993</v>
      </c>
      <c r="F35" s="29">
        <v>136.39505118926999</v>
      </c>
      <c r="G35" s="31">
        <v>105.41785497869998</v>
      </c>
      <c r="H35" s="30" t="s">
        <v>98</v>
      </c>
      <c r="I35" s="31" t="s">
        <v>98</v>
      </c>
      <c r="J35" s="60">
        <f>G35/F35*100-100</f>
        <v>-22.71137841180483</v>
      </c>
      <c r="K35" s="59"/>
      <c r="L35" s="132"/>
    </row>
    <row r="36" spans="1:48" ht="12.75">
      <c r="B36" s="32" t="s">
        <v>102</v>
      </c>
      <c r="C36" s="138">
        <v>-80.408901910309993</v>
      </c>
      <c r="D36" s="139">
        <v>-124.09596073202998</v>
      </c>
      <c r="E36" s="31">
        <v>-419.34312411158004</v>
      </c>
      <c r="F36" s="29">
        <v>-71.78112167514</v>
      </c>
      <c r="G36" s="31">
        <v>-40.333456589220006</v>
      </c>
      <c r="H36" s="30" t="s">
        <v>98</v>
      </c>
      <c r="I36" s="31" t="s">
        <v>98</v>
      </c>
      <c r="J36" s="60">
        <f t="shared" ref="J36:J38" si="7">G36/F36*100-100</f>
        <v>-43.810495506385053</v>
      </c>
      <c r="K36" s="59"/>
      <c r="L36" s="132"/>
    </row>
    <row r="37" spans="1:48" ht="12.75">
      <c r="B37" s="141" t="s">
        <v>154</v>
      </c>
      <c r="C37" s="29" t="s">
        <v>98</v>
      </c>
      <c r="D37" s="30" t="s">
        <v>98</v>
      </c>
      <c r="E37" s="31">
        <v>19.99839315809</v>
      </c>
      <c r="F37" s="29" t="s">
        <v>98</v>
      </c>
      <c r="G37" s="31">
        <v>-18.991940336279999</v>
      </c>
      <c r="H37" s="30" t="s">
        <v>98</v>
      </c>
      <c r="I37" s="31" t="s">
        <v>98</v>
      </c>
      <c r="J37" s="361" t="s">
        <v>98</v>
      </c>
      <c r="K37" s="61"/>
      <c r="L37" s="132"/>
    </row>
    <row r="38" spans="1:48" ht="12.75">
      <c r="B38" s="32" t="s">
        <v>101</v>
      </c>
      <c r="C38" s="138">
        <v>1.4799686751300001</v>
      </c>
      <c r="D38" s="139">
        <v>0.46692072691999997</v>
      </c>
      <c r="E38" s="31">
        <v>0.15148868875999999</v>
      </c>
      <c r="F38" s="29">
        <v>0.11485070712999999</v>
      </c>
      <c r="G38" s="362">
        <v>3.4228888729999997E-2</v>
      </c>
      <c r="H38" s="30" t="s">
        <v>98</v>
      </c>
      <c r="I38" s="31" t="s">
        <v>98</v>
      </c>
      <c r="J38" s="60">
        <f t="shared" si="7"/>
        <v>-70.197058785840852</v>
      </c>
      <c r="K38" s="59"/>
      <c r="L38" s="132"/>
    </row>
    <row r="39" spans="1:48" ht="12.75">
      <c r="B39" s="32" t="s">
        <v>100</v>
      </c>
      <c r="C39" s="138">
        <v>-18.369428900550002</v>
      </c>
      <c r="D39" s="139">
        <v>-129.37927919452</v>
      </c>
      <c r="E39" s="31">
        <v>-84.080631464950017</v>
      </c>
      <c r="F39" s="29">
        <v>-84.122321958230017</v>
      </c>
      <c r="G39" s="31">
        <v>-42.348218837910004</v>
      </c>
      <c r="H39" s="30" t="s">
        <v>98</v>
      </c>
      <c r="I39" s="31" t="s">
        <v>98</v>
      </c>
      <c r="J39" s="60" t="s">
        <v>98</v>
      </c>
      <c r="K39" s="64"/>
    </row>
    <row r="40" spans="1:48" ht="12.75">
      <c r="B40" s="142" t="s">
        <v>99</v>
      </c>
      <c r="C40" s="143">
        <f>C7-(C17-C29)-C32</f>
        <v>-27.686099578390085</v>
      </c>
      <c r="D40" s="144">
        <f>D7-(D17-D29)-D32</f>
        <v>-19.54695026097998</v>
      </c>
      <c r="E40" s="65">
        <f>E7-(E17-E29)-E32</f>
        <v>57.598933512560301</v>
      </c>
      <c r="F40" s="143">
        <f t="shared" ref="F40:G40" si="8">F7-(F17-F29)-F32</f>
        <v>54.784242022329941</v>
      </c>
      <c r="G40" s="65">
        <f t="shared" si="8"/>
        <v>37.183591747020053</v>
      </c>
      <c r="H40" s="144" t="s">
        <v>98</v>
      </c>
      <c r="I40" s="65" t="s">
        <v>98</v>
      </c>
      <c r="J40" s="66" t="s">
        <v>98</v>
      </c>
      <c r="K40" s="64"/>
    </row>
    <row r="41" spans="1:48" s="67" customFormat="1" ht="25.35" customHeight="1">
      <c r="A41" s="72"/>
      <c r="B41" s="436" t="s">
        <v>132</v>
      </c>
      <c r="C41" s="437"/>
      <c r="D41" s="437"/>
      <c r="E41" s="437"/>
      <c r="F41" s="437"/>
      <c r="G41" s="437"/>
      <c r="H41" s="437"/>
      <c r="I41" s="437"/>
      <c r="J41" s="438"/>
    </row>
    <row r="42" spans="1:48" s="67" customFormat="1" ht="9.75" customHeight="1">
      <c r="A42" s="72"/>
      <c r="B42" s="439" t="s">
        <v>65</v>
      </c>
      <c r="C42" s="442">
        <v>2013</v>
      </c>
      <c r="D42" s="444">
        <v>2014</v>
      </c>
      <c r="E42" s="433">
        <v>2015</v>
      </c>
      <c r="F42" s="213">
        <v>2015</v>
      </c>
      <c r="G42" s="214">
        <v>2016</v>
      </c>
      <c r="H42" s="431">
        <v>2015</v>
      </c>
      <c r="I42" s="433">
        <v>2016</v>
      </c>
      <c r="J42" s="427">
        <v>2016</v>
      </c>
    </row>
    <row r="43" spans="1:48" s="67" customFormat="1" ht="11.25" customHeight="1">
      <c r="A43" s="72"/>
      <c r="B43" s="440"/>
      <c r="C43" s="443"/>
      <c r="D43" s="445"/>
      <c r="E43" s="434"/>
      <c r="F43" s="429" t="s">
        <v>319</v>
      </c>
      <c r="G43" s="430"/>
      <c r="H43" s="432"/>
      <c r="I43" s="434"/>
      <c r="J43" s="428"/>
    </row>
    <row r="44" spans="1:48" s="67" customFormat="1" ht="23.25" customHeight="1">
      <c r="A44" s="72"/>
      <c r="B44" s="441"/>
      <c r="C44" s="446" t="s">
        <v>129</v>
      </c>
      <c r="D44" s="435"/>
      <c r="E44" s="447"/>
      <c r="F44" s="435" t="s">
        <v>129</v>
      </c>
      <c r="G44" s="435"/>
      <c r="H44" s="215" t="s">
        <v>128</v>
      </c>
      <c r="I44" s="216"/>
      <c r="J44" s="363" t="s">
        <v>195</v>
      </c>
    </row>
    <row r="45" spans="1:48" s="67" customFormat="1" ht="12.75">
      <c r="A45" s="72"/>
      <c r="B45" s="234" t="s">
        <v>127</v>
      </c>
      <c r="C45" s="218">
        <v>339.22690166771997</v>
      </c>
      <c r="D45" s="219">
        <v>357.08424366495001</v>
      </c>
      <c r="E45" s="220">
        <v>534.64865153158996</v>
      </c>
      <c r="F45" s="221">
        <v>204.92146096463</v>
      </c>
      <c r="G45" s="220">
        <v>219.22720088879998</v>
      </c>
      <c r="H45" s="222">
        <v>100</v>
      </c>
      <c r="I45" s="223">
        <v>100</v>
      </c>
      <c r="J45" s="224">
        <f>G45/F45*100-100</f>
        <v>6.9810842928936552</v>
      </c>
      <c r="K45" s="61"/>
      <c r="L45" s="145"/>
    </row>
    <row r="46" spans="1:48" s="67" customFormat="1" ht="12.75">
      <c r="A46" s="72"/>
      <c r="B46" s="146" t="s">
        <v>134</v>
      </c>
      <c r="C46" s="29">
        <v>262.77705160587004</v>
      </c>
      <c r="D46" s="30">
        <v>280.17826146755999</v>
      </c>
      <c r="E46" s="68">
        <v>409.41753916970009</v>
      </c>
      <c r="F46" s="29">
        <v>158.05837013239</v>
      </c>
      <c r="G46" s="31">
        <v>196.10706457881</v>
      </c>
      <c r="H46" s="29">
        <f>F46/F$45*100</f>
        <v>77.131194257721646</v>
      </c>
      <c r="I46" s="31">
        <f>G46/G$45*100</f>
        <v>89.453801254472353</v>
      </c>
      <c r="J46" s="60">
        <f>G46/F46*100-100</f>
        <v>24.07255902648518</v>
      </c>
      <c r="K46" s="61"/>
      <c r="L46" s="145"/>
    </row>
    <row r="47" spans="1:48" s="67" customFormat="1" ht="12.75">
      <c r="A47" s="72"/>
      <c r="B47" s="147" t="s">
        <v>126</v>
      </c>
      <c r="C47" s="29">
        <v>7.5650373456399995</v>
      </c>
      <c r="D47" s="30">
        <v>12.645767212990002</v>
      </c>
      <c r="E47" s="68">
        <v>45.061993447100001</v>
      </c>
      <c r="F47" s="29">
        <v>16.678644701130001</v>
      </c>
      <c r="G47" s="31">
        <v>21.949165406740001</v>
      </c>
      <c r="H47" s="29">
        <f t="shared" ref="H47:I53" si="9">F47/F$45*100</f>
        <v>8.139042451980556</v>
      </c>
      <c r="I47" s="31">
        <f t="shared" si="9"/>
        <v>10.01206297291248</v>
      </c>
      <c r="J47" s="60">
        <f t="shared" ref="J47:J53" si="10">G47/F47*100-100</f>
        <v>31.600413583082769</v>
      </c>
      <c r="K47" s="61"/>
      <c r="L47" s="145"/>
    </row>
    <row r="48" spans="1:48" s="67" customFormat="1" ht="12.75">
      <c r="A48" s="72"/>
      <c r="B48" s="147" t="s">
        <v>125</v>
      </c>
      <c r="C48" s="29">
        <v>54.318415474480005</v>
      </c>
      <c r="D48" s="30">
        <v>39.941946519420007</v>
      </c>
      <c r="E48" s="68">
        <v>34.776326205720004</v>
      </c>
      <c r="F48" s="29">
        <v>19.730512402549998</v>
      </c>
      <c r="G48" s="31">
        <v>23.39581546286</v>
      </c>
      <c r="H48" s="29">
        <f t="shared" si="9"/>
        <v>9.6283289752436119</v>
      </c>
      <c r="I48" s="31">
        <f t="shared" si="9"/>
        <v>10.671949177842768</v>
      </c>
      <c r="J48" s="60">
        <f t="shared" si="10"/>
        <v>18.576826518891082</v>
      </c>
      <c r="K48" s="61"/>
      <c r="L48" s="145"/>
    </row>
    <row r="49" spans="1:12" s="67" customFormat="1" ht="12.75">
      <c r="A49" s="72"/>
      <c r="B49" s="147" t="s">
        <v>124</v>
      </c>
      <c r="C49" s="29">
        <v>128.26930791498</v>
      </c>
      <c r="D49" s="30">
        <v>139.02425885480002</v>
      </c>
      <c r="E49" s="68">
        <v>178.45238521014002</v>
      </c>
      <c r="F49" s="29">
        <v>71.607183387329997</v>
      </c>
      <c r="G49" s="31">
        <v>90.908221254170002</v>
      </c>
      <c r="H49" s="29">
        <f t="shared" si="9"/>
        <v>34.943720901779827</v>
      </c>
      <c r="I49" s="31">
        <f t="shared" si="9"/>
        <v>41.467582893731311</v>
      </c>
      <c r="J49" s="60">
        <f t="shared" si="10"/>
        <v>26.954052587767436</v>
      </c>
      <c r="K49" s="61"/>
      <c r="L49" s="145"/>
    </row>
    <row r="50" spans="1:12" s="67" customFormat="1" ht="12.75">
      <c r="A50" s="72"/>
      <c r="B50" s="147" t="s">
        <v>123</v>
      </c>
      <c r="C50" s="29">
        <v>-53.447576662279999</v>
      </c>
      <c r="D50" s="30">
        <v>-50.216250269029999</v>
      </c>
      <c r="E50" s="68">
        <v>-68.40529544156</v>
      </c>
      <c r="F50" s="29">
        <v>-21.425386602429999</v>
      </c>
      <c r="G50" s="31">
        <v>-36.020950827820002</v>
      </c>
      <c r="H50" s="29" t="s">
        <v>26</v>
      </c>
      <c r="I50" s="31" t="s">
        <v>26</v>
      </c>
      <c r="J50" s="60">
        <f t="shared" si="10"/>
        <v>68.122757811682249</v>
      </c>
      <c r="K50" s="61"/>
      <c r="L50" s="145"/>
    </row>
    <row r="51" spans="1:12" s="67" customFormat="1" ht="12.75">
      <c r="A51" s="72"/>
      <c r="B51" s="147" t="s">
        <v>122</v>
      </c>
      <c r="C51" s="29">
        <v>35.309490539949998</v>
      </c>
      <c r="D51" s="30">
        <v>44.940844349229998</v>
      </c>
      <c r="E51" s="68">
        <v>63.110597479109991</v>
      </c>
      <c r="F51" s="29">
        <v>22.72244220328</v>
      </c>
      <c r="G51" s="31">
        <v>33.631873345570007</v>
      </c>
      <c r="H51" s="29">
        <f t="shared" si="9"/>
        <v>11.088366292294761</v>
      </c>
      <c r="I51" s="31">
        <f t="shared" si="9"/>
        <v>15.341104210252322</v>
      </c>
      <c r="J51" s="60">
        <f t="shared" si="10"/>
        <v>48.011701579838217</v>
      </c>
      <c r="K51" s="61"/>
      <c r="L51" s="145"/>
    </row>
    <row r="52" spans="1:12" s="67" customFormat="1" ht="12.75">
      <c r="A52" s="72"/>
      <c r="B52" s="146" t="s">
        <v>121</v>
      </c>
      <c r="C52" s="29">
        <v>72.853174209049996</v>
      </c>
      <c r="D52" s="30">
        <v>68.355242477339999</v>
      </c>
      <c r="E52" s="68">
        <v>119.96032475810999</v>
      </c>
      <c r="F52" s="29">
        <v>45.006428941629999</v>
      </c>
      <c r="G52" s="31">
        <v>20.896848865129996</v>
      </c>
      <c r="H52" s="29">
        <f t="shared" si="9"/>
        <v>21.962769897194043</v>
      </c>
      <c r="I52" s="31">
        <f t="shared" si="9"/>
        <v>9.5320511234049103</v>
      </c>
      <c r="J52" s="60">
        <f t="shared" si="10"/>
        <v>-53.569191432113712</v>
      </c>
      <c r="K52" s="61"/>
      <c r="L52" s="145"/>
    </row>
    <row r="53" spans="1:12" s="67" customFormat="1" ht="12.75">
      <c r="A53" s="72"/>
      <c r="B53" s="146" t="s">
        <v>120</v>
      </c>
      <c r="C53" s="29">
        <v>3.5966758527999332</v>
      </c>
      <c r="D53" s="30">
        <v>8.5507397200500179</v>
      </c>
      <c r="E53" s="68">
        <f>E45-E46-E52</f>
        <v>5.2707876037798798</v>
      </c>
      <c r="F53" s="29">
        <f>(F45-F46-F52)/1000000000</f>
        <v>1.856661890610006E-9</v>
      </c>
      <c r="G53" s="31">
        <f>(G45-G46-G52)/1000000000</f>
        <v>2.2232874448599916E-9</v>
      </c>
      <c r="H53" s="29">
        <f t="shared" si="9"/>
        <v>9.0603584508431308E-10</v>
      </c>
      <c r="I53" s="31">
        <f t="shared" si="9"/>
        <v>1.0141476221227328E-9</v>
      </c>
      <c r="J53" s="60">
        <f t="shared" si="10"/>
        <v>19.746489983134779</v>
      </c>
      <c r="K53" s="29"/>
      <c r="L53" s="145"/>
    </row>
    <row r="54" spans="1:12" s="67" customFormat="1" ht="12.75">
      <c r="A54" s="72"/>
      <c r="B54" s="146"/>
      <c r="C54" s="29"/>
      <c r="D54" s="30"/>
      <c r="E54" s="31"/>
      <c r="F54" s="140"/>
      <c r="G54" s="68"/>
      <c r="H54" s="140"/>
      <c r="I54" s="68"/>
      <c r="J54" s="69"/>
      <c r="L54" s="145"/>
    </row>
    <row r="55" spans="1:12" s="67" customFormat="1" ht="12.75">
      <c r="A55" s="72"/>
      <c r="B55" s="234" t="s">
        <v>119</v>
      </c>
      <c r="C55" s="218">
        <v>403.45607339062002</v>
      </c>
      <c r="D55" s="219">
        <v>430.21778452593009</v>
      </c>
      <c r="E55" s="225">
        <v>576.84833144915001</v>
      </c>
      <c r="F55" s="235">
        <v>198.63989855243</v>
      </c>
      <c r="G55" s="236">
        <v>245.59884362369002</v>
      </c>
      <c r="H55" s="237" t="s">
        <v>98</v>
      </c>
      <c r="I55" s="238" t="s">
        <v>98</v>
      </c>
      <c r="J55" s="239">
        <f>G55/F55*100-100</f>
        <v>23.640238146248066</v>
      </c>
      <c r="K55" s="61"/>
      <c r="L55" s="145"/>
    </row>
    <row r="56" spans="1:12" s="67" customFormat="1" ht="12.75">
      <c r="A56" s="72"/>
      <c r="B56" s="147"/>
      <c r="C56" s="29"/>
      <c r="D56" s="30"/>
      <c r="E56" s="31"/>
      <c r="F56" s="203"/>
      <c r="G56" s="204"/>
      <c r="H56" s="140"/>
      <c r="I56" s="68"/>
      <c r="J56" s="69"/>
      <c r="L56" s="145"/>
    </row>
    <row r="57" spans="1:12" s="67" customFormat="1" ht="12.75">
      <c r="A57" s="72"/>
      <c r="B57" s="234" t="s">
        <v>105</v>
      </c>
      <c r="C57" s="218">
        <v>0.47749704163000012</v>
      </c>
      <c r="D57" s="219">
        <v>4.9192643647099992</v>
      </c>
      <c r="E57" s="225">
        <v>2.95092370875</v>
      </c>
      <c r="F57" s="235">
        <v>0.6716812353799998</v>
      </c>
      <c r="G57" s="236">
        <v>7.5095479129999879E-2</v>
      </c>
      <c r="H57" s="237" t="s">
        <v>98</v>
      </c>
      <c r="I57" s="238" t="s">
        <v>98</v>
      </c>
      <c r="J57" s="240" t="s">
        <v>98</v>
      </c>
      <c r="L57" s="145"/>
    </row>
    <row r="58" spans="1:12" s="67" customFormat="1" ht="12.75">
      <c r="A58" s="72"/>
      <c r="B58" s="148"/>
      <c r="C58" s="134"/>
      <c r="D58" s="135"/>
      <c r="E58" s="136"/>
      <c r="F58" s="203"/>
      <c r="G58" s="204"/>
      <c r="H58" s="76"/>
      <c r="I58" s="70"/>
      <c r="J58" s="71"/>
      <c r="L58" s="145"/>
    </row>
    <row r="59" spans="1:12" s="72" customFormat="1" ht="12.75">
      <c r="B59" s="234" t="s">
        <v>104</v>
      </c>
      <c r="C59" s="232">
        <v>-64.70666876453005</v>
      </c>
      <c r="D59" s="233">
        <v>-78.052805225690079</v>
      </c>
      <c r="E59" s="225">
        <f>E45-E55-E57</f>
        <v>-45.150603626310044</v>
      </c>
      <c r="F59" s="235">
        <f t="shared" ref="F59:G59" si="11">F45-F55-F57</f>
        <v>5.6098811768200036</v>
      </c>
      <c r="G59" s="236">
        <f t="shared" si="11"/>
        <v>-26.44673821402003</v>
      </c>
      <c r="H59" s="237" t="s">
        <v>98</v>
      </c>
      <c r="I59" s="238" t="s">
        <v>98</v>
      </c>
      <c r="J59" s="240" t="s">
        <v>98</v>
      </c>
      <c r="L59" s="145"/>
    </row>
    <row r="60" spans="1:12" s="72" customFormat="1" ht="12.75">
      <c r="B60" s="147" t="s">
        <v>103</v>
      </c>
      <c r="C60" s="138">
        <v>160.87581306484998</v>
      </c>
      <c r="D60" s="139">
        <v>227.62117760865002</v>
      </c>
      <c r="E60" s="68">
        <v>514.0944599050199</v>
      </c>
      <c r="F60" s="140">
        <v>136.39376110559999</v>
      </c>
      <c r="G60" s="68">
        <v>105.41164970582999</v>
      </c>
      <c r="H60" s="140" t="s">
        <v>98</v>
      </c>
      <c r="I60" s="68" t="s">
        <v>26</v>
      </c>
      <c r="J60" s="73">
        <f>G60/F60*100-100</f>
        <v>-22.71519690389853</v>
      </c>
      <c r="K60" s="61"/>
      <c r="L60" s="145"/>
    </row>
    <row r="61" spans="1:12" s="72" customFormat="1" ht="12.75">
      <c r="B61" s="147" t="s">
        <v>102</v>
      </c>
      <c r="C61" s="138">
        <v>-79.837000011010005</v>
      </c>
      <c r="D61" s="139">
        <v>-120.81978430644999</v>
      </c>
      <c r="E61" s="68">
        <v>-416.58556779214001</v>
      </c>
      <c r="F61" s="140">
        <v>-71.428073769059992</v>
      </c>
      <c r="G61" s="68">
        <v>-39.322244670930004</v>
      </c>
      <c r="H61" s="140" t="s">
        <v>98</v>
      </c>
      <c r="I61" s="68" t="s">
        <v>26</v>
      </c>
      <c r="J61" s="73">
        <f t="shared" ref="J61:J63" si="12">G61/F61*100-100</f>
        <v>-44.948473903879858</v>
      </c>
      <c r="K61" s="61"/>
      <c r="L61" s="145"/>
    </row>
    <row r="62" spans="1:12" s="72" customFormat="1" ht="12.75">
      <c r="B62" s="141" t="s">
        <v>154</v>
      </c>
      <c r="C62" s="29" t="s">
        <v>155</v>
      </c>
      <c r="D62" s="30" t="s">
        <v>155</v>
      </c>
      <c r="E62" s="68">
        <v>19.99839315809</v>
      </c>
      <c r="F62" s="140" t="s">
        <v>98</v>
      </c>
      <c r="G62" s="68">
        <v>-18.991940336279999</v>
      </c>
      <c r="H62" s="140" t="s">
        <v>98</v>
      </c>
      <c r="I62" s="68" t="s">
        <v>26</v>
      </c>
      <c r="J62" s="73" t="s">
        <v>155</v>
      </c>
      <c r="L62" s="145"/>
    </row>
    <row r="63" spans="1:12" ht="12.75">
      <c r="B63" s="147" t="s">
        <v>101</v>
      </c>
      <c r="C63" s="138">
        <v>1.4799686751300001</v>
      </c>
      <c r="D63" s="139">
        <v>0.46692072691999997</v>
      </c>
      <c r="E63" s="68">
        <v>0.15148868875999999</v>
      </c>
      <c r="F63" s="140">
        <v>0.11485070712999999</v>
      </c>
      <c r="G63" s="68">
        <v>3.4228888729999997E-2</v>
      </c>
      <c r="H63" s="140" t="s">
        <v>98</v>
      </c>
      <c r="I63" s="68" t="s">
        <v>98</v>
      </c>
      <c r="J63" s="73">
        <f t="shared" si="12"/>
        <v>-70.197058785840852</v>
      </c>
      <c r="K63" s="61"/>
      <c r="L63" s="145"/>
    </row>
    <row r="64" spans="1:12" ht="12.75">
      <c r="B64" s="149" t="s">
        <v>100</v>
      </c>
      <c r="C64" s="150">
        <v>-17.812112964440004</v>
      </c>
      <c r="D64" s="151">
        <v>-124.24776773235001</v>
      </c>
      <c r="E64" s="74">
        <v>-72.508170333420011</v>
      </c>
      <c r="F64" s="140">
        <v>-70.69041922049</v>
      </c>
      <c r="G64" s="68">
        <v>-20.684955373329998</v>
      </c>
      <c r="H64" s="152" t="s">
        <v>98</v>
      </c>
      <c r="I64" s="74" t="s">
        <v>98</v>
      </c>
      <c r="J64" s="75" t="s">
        <v>98</v>
      </c>
    </row>
    <row r="65" spans="2:9" ht="12.75">
      <c r="B65" s="153"/>
      <c r="C65" s="154"/>
      <c r="D65" s="154"/>
      <c r="E65" s="154"/>
      <c r="F65" s="76"/>
      <c r="G65" s="76"/>
      <c r="H65" s="76"/>
      <c r="I65" s="76"/>
    </row>
    <row r="66" spans="2:9" ht="12">
      <c r="B66" s="155"/>
    </row>
    <row r="67" spans="2:9" ht="12">
      <c r="B67" s="155"/>
    </row>
    <row r="68" spans="2:9" ht="12">
      <c r="B68" s="155"/>
    </row>
    <row r="69" spans="2:9" ht="12">
      <c r="B69" s="155"/>
    </row>
    <row r="70" spans="2:9" ht="12">
      <c r="B70" s="155"/>
    </row>
    <row r="71" spans="2:9" ht="12">
      <c r="B71" s="155"/>
    </row>
    <row r="72" spans="2:9" ht="12">
      <c r="B72" s="155"/>
    </row>
    <row r="73" spans="2:9" ht="12">
      <c r="B73" s="155"/>
    </row>
    <row r="74" spans="2:9" ht="12">
      <c r="B74" s="155"/>
    </row>
    <row r="75" spans="2:9" ht="12">
      <c r="B75" s="155"/>
    </row>
    <row r="76" spans="2:9" ht="12">
      <c r="B76" s="155"/>
    </row>
    <row r="77" spans="2:9" ht="12">
      <c r="B77" s="155"/>
    </row>
    <row r="78" spans="2:9" ht="12">
      <c r="B78" s="155"/>
    </row>
    <row r="79" spans="2:9" ht="12">
      <c r="B79" s="155"/>
    </row>
    <row r="80" spans="2:9" ht="12">
      <c r="B80" s="155"/>
    </row>
    <row r="81" spans="2:2" ht="12">
      <c r="B81" s="155"/>
    </row>
    <row r="82" spans="2:2" ht="12">
      <c r="B82" s="155"/>
    </row>
    <row r="83" spans="2:2" ht="12">
      <c r="B83" s="155"/>
    </row>
    <row r="84" spans="2:2" ht="12">
      <c r="B84" s="155"/>
    </row>
    <row r="85" spans="2:2" ht="12">
      <c r="B85" s="155"/>
    </row>
    <row r="86" spans="2:2" ht="12">
      <c r="B86" s="155"/>
    </row>
    <row r="87" spans="2:2" ht="12">
      <c r="B87" s="155"/>
    </row>
    <row r="88" spans="2:2" ht="12">
      <c r="B88" s="155"/>
    </row>
    <row r="89" spans="2:2" ht="12">
      <c r="B89" s="155"/>
    </row>
    <row r="90" spans="2:2" ht="12">
      <c r="B90" s="155"/>
    </row>
    <row r="91" spans="2:2" ht="12">
      <c r="B91" s="155"/>
    </row>
    <row r="92" spans="2:2" ht="12">
      <c r="B92" s="155"/>
    </row>
    <row r="93" spans="2:2" ht="12">
      <c r="B93" s="155"/>
    </row>
    <row r="94" spans="2:2" ht="12">
      <c r="B94" s="155"/>
    </row>
    <row r="95" spans="2:2" ht="12">
      <c r="B95" s="155"/>
    </row>
    <row r="96" spans="2:2" ht="12">
      <c r="B96" s="155"/>
    </row>
    <row r="97" spans="2:2" ht="12">
      <c r="B97" s="155"/>
    </row>
    <row r="98" spans="2:2" ht="12">
      <c r="B98" s="155"/>
    </row>
    <row r="99" spans="2:2" ht="12">
      <c r="B99" s="155"/>
    </row>
    <row r="100" spans="2:2" ht="12">
      <c r="B100" s="155"/>
    </row>
    <row r="101" spans="2:2" ht="12">
      <c r="B101" s="155"/>
    </row>
    <row r="102" spans="2:2" ht="12">
      <c r="B102" s="155"/>
    </row>
    <row r="103" spans="2:2" ht="12">
      <c r="B103" s="155"/>
    </row>
    <row r="104" spans="2:2" ht="12">
      <c r="B104" s="155"/>
    </row>
    <row r="105" spans="2:2" ht="12">
      <c r="B105" s="155"/>
    </row>
    <row r="106" spans="2:2" ht="12">
      <c r="B106" s="155"/>
    </row>
    <row r="107" spans="2:2" ht="12">
      <c r="B107" s="155"/>
    </row>
    <row r="108" spans="2:2" ht="12">
      <c r="B108" s="155"/>
    </row>
    <row r="109" spans="2:2" ht="12">
      <c r="B109" s="155"/>
    </row>
    <row r="110" spans="2:2" ht="12">
      <c r="B110" s="155"/>
    </row>
    <row r="111" spans="2:2" ht="12">
      <c r="B111" s="155"/>
    </row>
    <row r="112" spans="2:2" ht="12">
      <c r="B112" s="155"/>
    </row>
    <row r="113" spans="2:2" ht="12">
      <c r="B113" s="155"/>
    </row>
    <row r="114" spans="2:2" ht="12">
      <c r="B114" s="155"/>
    </row>
    <row r="115" spans="2:2" ht="12">
      <c r="B115" s="155"/>
    </row>
    <row r="116" spans="2:2" ht="12">
      <c r="B116" s="155"/>
    </row>
    <row r="117" spans="2:2" ht="12">
      <c r="B117" s="155"/>
    </row>
    <row r="118" spans="2:2" ht="12">
      <c r="B118" s="155"/>
    </row>
    <row r="119" spans="2:2" ht="12">
      <c r="B119" s="155"/>
    </row>
    <row r="120" spans="2:2" ht="12">
      <c r="B120" s="155"/>
    </row>
    <row r="121" spans="2:2" ht="12">
      <c r="B121" s="155"/>
    </row>
    <row r="122" spans="2:2" ht="12">
      <c r="B122" s="155"/>
    </row>
    <row r="123" spans="2:2" ht="12">
      <c r="B123" s="155"/>
    </row>
    <row r="124" spans="2:2" ht="12">
      <c r="B124" s="155"/>
    </row>
    <row r="125" spans="2:2" ht="12">
      <c r="B125" s="155"/>
    </row>
    <row r="126" spans="2:2" ht="12">
      <c r="B126" s="155"/>
    </row>
    <row r="127" spans="2:2" ht="12">
      <c r="B127" s="155"/>
    </row>
    <row r="128" spans="2:2" ht="12">
      <c r="B128" s="155"/>
    </row>
    <row r="129" spans="2:2" ht="12">
      <c r="B129" s="155"/>
    </row>
    <row r="130" spans="2:2" ht="12">
      <c r="B130" s="155"/>
    </row>
    <row r="131" spans="2:2" ht="12">
      <c r="B131" s="155"/>
    </row>
    <row r="132" spans="2:2" ht="12">
      <c r="B132" s="155"/>
    </row>
    <row r="133" spans="2:2" ht="12">
      <c r="B133" s="155"/>
    </row>
    <row r="134" spans="2:2" ht="12">
      <c r="B134" s="155"/>
    </row>
    <row r="135" spans="2:2" ht="12">
      <c r="B135" s="155"/>
    </row>
    <row r="136" spans="2:2" ht="12">
      <c r="B136" s="155"/>
    </row>
    <row r="137" spans="2:2" ht="12">
      <c r="B137" s="155"/>
    </row>
    <row r="138" spans="2:2" ht="12">
      <c r="B138" s="155"/>
    </row>
    <row r="139" spans="2:2" ht="12">
      <c r="B139" s="155"/>
    </row>
    <row r="140" spans="2:2" ht="12">
      <c r="B140" s="155"/>
    </row>
    <row r="141" spans="2:2" ht="12">
      <c r="B141" s="155"/>
    </row>
    <row r="142" spans="2:2" ht="12">
      <c r="B142" s="155"/>
    </row>
    <row r="143" spans="2:2" ht="12">
      <c r="B143" s="155"/>
    </row>
    <row r="144" spans="2:2" ht="12">
      <c r="B144" s="155"/>
    </row>
    <row r="145" spans="2:2" ht="12">
      <c r="B145" s="155"/>
    </row>
    <row r="146" spans="2:2" ht="12">
      <c r="B146" s="155"/>
    </row>
    <row r="147" spans="2:2" ht="12">
      <c r="B147" s="155"/>
    </row>
    <row r="148" spans="2:2" ht="12">
      <c r="B148" s="155"/>
    </row>
    <row r="149" spans="2:2" ht="12">
      <c r="B149" s="155"/>
    </row>
    <row r="150" spans="2:2" ht="12">
      <c r="B150" s="155"/>
    </row>
    <row r="151" spans="2:2" ht="12">
      <c r="B151" s="155"/>
    </row>
    <row r="152" spans="2:2" ht="12">
      <c r="B152" s="155"/>
    </row>
    <row r="153" spans="2:2" ht="12">
      <c r="B153" s="155"/>
    </row>
    <row r="154" spans="2:2" ht="12">
      <c r="B154" s="155"/>
    </row>
    <row r="155" spans="2:2" ht="12">
      <c r="B155" s="155"/>
    </row>
    <row r="156" spans="2:2" ht="12">
      <c r="B156" s="155"/>
    </row>
    <row r="157" spans="2:2" ht="12">
      <c r="B157" s="155"/>
    </row>
    <row r="158" spans="2:2" ht="12">
      <c r="B158" s="155"/>
    </row>
    <row r="159" spans="2:2" ht="12">
      <c r="B159" s="155"/>
    </row>
    <row r="160" spans="2:2" ht="12">
      <c r="B160" s="155"/>
    </row>
    <row r="161" spans="2:2" ht="12">
      <c r="B161" s="155"/>
    </row>
    <row r="162" spans="2:2" ht="12">
      <c r="B162" s="155"/>
    </row>
    <row r="163" spans="2:2" ht="12">
      <c r="B163" s="155"/>
    </row>
    <row r="164" spans="2:2" ht="12">
      <c r="B164" s="155"/>
    </row>
    <row r="165" spans="2:2" ht="12">
      <c r="B165" s="155"/>
    </row>
    <row r="166" spans="2:2" ht="12">
      <c r="B166" s="155"/>
    </row>
    <row r="167" spans="2:2" ht="12">
      <c r="B167" s="155"/>
    </row>
    <row r="168" spans="2:2" ht="12">
      <c r="B168" s="155"/>
    </row>
    <row r="169" spans="2:2" ht="12">
      <c r="B169" s="155"/>
    </row>
    <row r="170" spans="2:2" ht="12">
      <c r="B170" s="155"/>
    </row>
    <row r="171" spans="2:2" ht="12">
      <c r="B171" s="155"/>
    </row>
    <row r="172" spans="2:2" ht="12">
      <c r="B172" s="155"/>
    </row>
    <row r="173" spans="2:2" ht="12">
      <c r="B173" s="155"/>
    </row>
    <row r="174" spans="2:2" ht="12">
      <c r="B174" s="155"/>
    </row>
    <row r="175" spans="2:2" ht="12">
      <c r="B175" s="155"/>
    </row>
    <row r="176" spans="2:2" ht="12">
      <c r="B176" s="155"/>
    </row>
    <row r="177" spans="2:2" ht="12">
      <c r="B177" s="155"/>
    </row>
    <row r="178" spans="2:2" ht="12">
      <c r="B178" s="155"/>
    </row>
    <row r="179" spans="2:2" ht="12">
      <c r="B179" s="155"/>
    </row>
    <row r="180" spans="2:2" ht="12">
      <c r="B180" s="155"/>
    </row>
    <row r="181" spans="2:2" ht="12">
      <c r="B181" s="155"/>
    </row>
    <row r="182" spans="2:2" ht="12">
      <c r="B182" s="155"/>
    </row>
    <row r="183" spans="2:2" ht="12">
      <c r="B183" s="155"/>
    </row>
    <row r="184" spans="2:2" ht="12">
      <c r="B184" s="155"/>
    </row>
    <row r="185" spans="2:2" ht="12">
      <c r="B185" s="155"/>
    </row>
    <row r="186" spans="2:2" ht="12">
      <c r="B186" s="155"/>
    </row>
    <row r="187" spans="2:2" ht="12">
      <c r="B187" s="155"/>
    </row>
    <row r="188" spans="2:2" ht="12">
      <c r="B188" s="155"/>
    </row>
    <row r="189" spans="2:2" ht="12">
      <c r="B189" s="155"/>
    </row>
    <row r="190" spans="2:2" ht="12">
      <c r="B190" s="155"/>
    </row>
    <row r="191" spans="2:2" ht="12">
      <c r="B191" s="155"/>
    </row>
    <row r="192" spans="2:2" ht="12">
      <c r="B192" s="155"/>
    </row>
    <row r="193" spans="2:2" ht="12">
      <c r="B193" s="155"/>
    </row>
    <row r="194" spans="2:2" ht="12">
      <c r="B194" s="155"/>
    </row>
    <row r="195" spans="2:2" ht="12">
      <c r="B195" s="155"/>
    </row>
    <row r="196" spans="2:2" ht="12">
      <c r="B196" s="155"/>
    </row>
    <row r="197" spans="2:2" ht="12">
      <c r="B197" s="155"/>
    </row>
    <row r="198" spans="2:2" ht="12">
      <c r="B198" s="155"/>
    </row>
    <row r="199" spans="2:2" ht="12">
      <c r="B199" s="155"/>
    </row>
    <row r="200" spans="2:2" ht="12">
      <c r="B200" s="155"/>
    </row>
    <row r="201" spans="2:2" ht="12">
      <c r="B201" s="155"/>
    </row>
    <row r="202" spans="2:2" ht="12">
      <c r="B202" s="155"/>
    </row>
    <row r="203" spans="2:2" ht="12">
      <c r="B203" s="155"/>
    </row>
    <row r="204" spans="2:2" ht="12">
      <c r="B204" s="155"/>
    </row>
    <row r="205" spans="2:2" ht="12">
      <c r="B205" s="155"/>
    </row>
    <row r="206" spans="2:2" ht="12">
      <c r="B206" s="155"/>
    </row>
    <row r="207" spans="2:2" ht="12">
      <c r="B207" s="155"/>
    </row>
    <row r="208" spans="2:2" ht="12">
      <c r="B208" s="155"/>
    </row>
    <row r="209" spans="2:2" ht="12">
      <c r="B209" s="155"/>
    </row>
    <row r="210" spans="2:2" ht="12">
      <c r="B210" s="155"/>
    </row>
    <row r="211" spans="2:2" ht="12">
      <c r="B211" s="155"/>
    </row>
    <row r="212" spans="2:2" ht="12">
      <c r="B212" s="155"/>
    </row>
    <row r="213" spans="2:2" ht="12">
      <c r="B213" s="155"/>
    </row>
    <row r="214" spans="2:2" ht="12">
      <c r="B214" s="155"/>
    </row>
    <row r="215" spans="2:2" ht="12">
      <c r="B215" s="155"/>
    </row>
    <row r="216" spans="2:2" ht="12">
      <c r="B216" s="155"/>
    </row>
    <row r="217" spans="2:2" ht="12">
      <c r="B217" s="155"/>
    </row>
    <row r="218" spans="2:2" ht="12">
      <c r="B218" s="155"/>
    </row>
    <row r="219" spans="2:2" ht="12">
      <c r="B219" s="155"/>
    </row>
    <row r="220" spans="2:2" ht="12">
      <c r="B220" s="155"/>
    </row>
    <row r="221" spans="2:2" ht="12">
      <c r="B221" s="155"/>
    </row>
    <row r="222" spans="2:2" ht="12">
      <c r="B222" s="155"/>
    </row>
    <row r="223" spans="2:2" ht="12">
      <c r="B223" s="155"/>
    </row>
    <row r="224" spans="2:2" ht="12">
      <c r="B224" s="155"/>
    </row>
    <row r="225" spans="2:2" ht="12">
      <c r="B225" s="155"/>
    </row>
    <row r="226" spans="2:2" ht="12">
      <c r="B226" s="155"/>
    </row>
    <row r="227" spans="2:2" ht="12">
      <c r="B227" s="155"/>
    </row>
    <row r="228" spans="2:2" ht="12">
      <c r="B228" s="155"/>
    </row>
    <row r="229" spans="2:2" ht="12">
      <c r="B229" s="155"/>
    </row>
    <row r="230" spans="2:2" ht="12">
      <c r="B230" s="155"/>
    </row>
    <row r="231" spans="2:2" ht="12">
      <c r="B231" s="155"/>
    </row>
    <row r="232" spans="2:2" ht="12">
      <c r="B232" s="155"/>
    </row>
    <row r="233" spans="2:2" ht="12">
      <c r="B233" s="155"/>
    </row>
    <row r="234" spans="2:2" ht="12">
      <c r="B234" s="155"/>
    </row>
    <row r="235" spans="2:2" ht="12">
      <c r="B235" s="155"/>
    </row>
    <row r="236" spans="2:2" ht="12">
      <c r="B236" s="155"/>
    </row>
    <row r="237" spans="2:2" ht="12">
      <c r="B237" s="155"/>
    </row>
    <row r="238" spans="2:2" ht="12">
      <c r="B238" s="155"/>
    </row>
    <row r="239" spans="2:2" ht="12">
      <c r="B239" s="155"/>
    </row>
    <row r="240" spans="2:2" ht="12">
      <c r="B240" s="155"/>
    </row>
    <row r="241" spans="2:2" ht="12">
      <c r="B241" s="155"/>
    </row>
    <row r="242" spans="2:2" ht="12">
      <c r="B242" s="155"/>
    </row>
    <row r="243" spans="2:2" ht="12">
      <c r="B243" s="155"/>
    </row>
    <row r="244" spans="2:2" ht="12">
      <c r="B244" s="155"/>
    </row>
    <row r="245" spans="2:2" ht="12">
      <c r="B245" s="155"/>
    </row>
    <row r="246" spans="2:2" ht="12">
      <c r="B246" s="155"/>
    </row>
    <row r="247" spans="2:2" ht="12">
      <c r="B247" s="155"/>
    </row>
    <row r="248" spans="2:2" ht="12">
      <c r="B248" s="155"/>
    </row>
    <row r="249" spans="2:2" ht="12">
      <c r="B249" s="155"/>
    </row>
    <row r="250" spans="2:2" ht="12">
      <c r="B250" s="155"/>
    </row>
    <row r="251" spans="2:2" ht="12">
      <c r="B251" s="155"/>
    </row>
    <row r="252" spans="2:2" ht="12">
      <c r="B252" s="155"/>
    </row>
    <row r="253" spans="2:2" ht="12">
      <c r="B253" s="155"/>
    </row>
    <row r="254" spans="2:2" ht="12">
      <c r="B254" s="155"/>
    </row>
    <row r="255" spans="2:2" ht="12">
      <c r="B255" s="155"/>
    </row>
    <row r="256" spans="2:2" ht="12">
      <c r="B256" s="155"/>
    </row>
    <row r="257" spans="2:2" ht="12">
      <c r="B257" s="155"/>
    </row>
    <row r="258" spans="2:2" ht="12">
      <c r="B258" s="155"/>
    </row>
    <row r="259" spans="2:2" ht="12">
      <c r="B259" s="155"/>
    </row>
    <row r="260" spans="2:2" ht="12">
      <c r="B260" s="155"/>
    </row>
    <row r="261" spans="2:2" ht="12">
      <c r="B261" s="155"/>
    </row>
    <row r="262" spans="2:2" ht="12">
      <c r="B262" s="155"/>
    </row>
    <row r="263" spans="2:2" ht="12">
      <c r="B263" s="155"/>
    </row>
    <row r="264" spans="2:2" ht="12">
      <c r="B264" s="155"/>
    </row>
    <row r="265" spans="2:2" ht="12">
      <c r="B265" s="155"/>
    </row>
    <row r="266" spans="2:2" ht="12">
      <c r="B266" s="155"/>
    </row>
    <row r="267" spans="2:2" ht="12">
      <c r="B267" s="155"/>
    </row>
    <row r="268" spans="2:2" ht="12">
      <c r="B268" s="155"/>
    </row>
    <row r="269" spans="2:2" ht="12">
      <c r="B269" s="155"/>
    </row>
    <row r="270" spans="2:2" ht="12">
      <c r="B270" s="155"/>
    </row>
  </sheetData>
  <mergeCells count="22">
    <mergeCell ref="F44:G44"/>
    <mergeCell ref="C44:E44"/>
    <mergeCell ref="B42:B44"/>
    <mergeCell ref="C42:C43"/>
    <mergeCell ref="D42:D43"/>
    <mergeCell ref="E42:E43"/>
    <mergeCell ref="B2:J2"/>
    <mergeCell ref="J4:J5"/>
    <mergeCell ref="F5:G5"/>
    <mergeCell ref="H42:H43"/>
    <mergeCell ref="I42:I43"/>
    <mergeCell ref="F6:G6"/>
    <mergeCell ref="B41:J41"/>
    <mergeCell ref="J42:J43"/>
    <mergeCell ref="F43:G43"/>
    <mergeCell ref="B4:B6"/>
    <mergeCell ref="C4:C5"/>
    <mergeCell ref="D4:D5"/>
    <mergeCell ref="E4:E5"/>
    <mergeCell ref="H4:H5"/>
    <mergeCell ref="I4:I5"/>
    <mergeCell ref="C6:E6"/>
  </mergeCells>
  <pageMargins left="0.7" right="0.7" top="0.75" bottom="0.75" header="0.3" footer="0.3"/>
  <pageSetup paperSize="9" scale="74" orientation="portrait" r:id="rId1"/>
  <headerFooter>
    <oddHeader>&amp;L&amp;"-,звичайний"&amp;12&amp;K8CBA97Макроекономічний та монетарний огляд&amp;R&amp;"-,звичайний"&amp;12&amp;K7CBE87 Квітень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showGridLines="0" view="pageLayout" topLeftCell="D1" zoomScale="80" zoomScaleNormal="100" zoomScalePageLayoutView="80" workbookViewId="0">
      <selection activeCell="S10" sqref="S10"/>
    </sheetView>
  </sheetViews>
  <sheetFormatPr defaultColWidth="9.28515625" defaultRowHeight="12.75"/>
  <cols>
    <col min="1" max="1" width="82.42578125" style="33" customWidth="1"/>
    <col min="2" max="18" width="11.5703125" style="33" customWidth="1"/>
    <col min="19" max="19" width="13.7109375" style="33" customWidth="1"/>
    <col min="20" max="20" width="18.28515625" style="33" customWidth="1"/>
    <col min="21" max="21" width="13.42578125" style="33" customWidth="1"/>
    <col min="22" max="22" width="13.7109375" style="33" customWidth="1"/>
    <col min="23" max="16384" width="9.28515625" style="33"/>
  </cols>
  <sheetData>
    <row r="1" spans="1:23" ht="15.75">
      <c r="A1" s="452" t="s">
        <v>92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3"/>
      <c r="V1" s="453"/>
    </row>
    <row r="2" spans="1:23" ht="27.75" customHeight="1">
      <c r="A2" s="454" t="s">
        <v>65</v>
      </c>
      <c r="B2" s="448" t="s">
        <v>158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56" t="s">
        <v>187</v>
      </c>
      <c r="O2" s="457"/>
      <c r="P2" s="457"/>
      <c r="Q2" s="457"/>
      <c r="R2" s="451"/>
      <c r="S2" s="450" t="s">
        <v>66</v>
      </c>
      <c r="T2" s="451"/>
      <c r="U2" s="450" t="s">
        <v>95</v>
      </c>
      <c r="V2" s="451"/>
    </row>
    <row r="3" spans="1:23" ht="69.75" customHeight="1">
      <c r="A3" s="455"/>
      <c r="B3" s="241" t="s">
        <v>91</v>
      </c>
      <c r="C3" s="242" t="s">
        <v>90</v>
      </c>
      <c r="D3" s="242" t="s">
        <v>130</v>
      </c>
      <c r="E3" s="242" t="s">
        <v>136</v>
      </c>
      <c r="F3" s="242" t="s">
        <v>196</v>
      </c>
      <c r="G3" s="242" t="s">
        <v>140</v>
      </c>
      <c r="H3" s="242" t="s">
        <v>143</v>
      </c>
      <c r="I3" s="242" t="s">
        <v>144</v>
      </c>
      <c r="J3" s="242" t="s">
        <v>147</v>
      </c>
      <c r="K3" s="242" t="s">
        <v>149</v>
      </c>
      <c r="L3" s="242" t="s">
        <v>153</v>
      </c>
      <c r="M3" s="242" t="s">
        <v>156</v>
      </c>
      <c r="N3" s="243" t="s">
        <v>91</v>
      </c>
      <c r="O3" s="244" t="s">
        <v>90</v>
      </c>
      <c r="P3" s="243" t="s">
        <v>130</v>
      </c>
      <c r="Q3" s="244" t="s">
        <v>136</v>
      </c>
      <c r="R3" s="352" t="s">
        <v>138</v>
      </c>
      <c r="S3" s="245" t="s">
        <v>67</v>
      </c>
      <c r="T3" s="246" t="s">
        <v>68</v>
      </c>
      <c r="U3" s="245" t="s">
        <v>67</v>
      </c>
      <c r="V3" s="246" t="s">
        <v>68</v>
      </c>
    </row>
    <row r="4" spans="1:23">
      <c r="A4" s="14" t="s">
        <v>69</v>
      </c>
      <c r="B4" s="15">
        <v>326731.86610556999</v>
      </c>
      <c r="C4" s="15">
        <v>331607.83463517</v>
      </c>
      <c r="D4" s="15">
        <v>331991.32964554999</v>
      </c>
      <c r="E4" s="16">
        <v>330359.08956698998</v>
      </c>
      <c r="F4" s="15">
        <v>329619.79473000998</v>
      </c>
      <c r="G4" s="16">
        <v>330379.08319171</v>
      </c>
      <c r="H4" s="15">
        <v>332327.08399999997</v>
      </c>
      <c r="I4" s="15">
        <v>328775.57400000002</v>
      </c>
      <c r="J4" s="15">
        <v>321206.65899999999</v>
      </c>
      <c r="K4" s="15">
        <v>318358.82900000003</v>
      </c>
      <c r="L4" s="15">
        <v>321227.51199999999</v>
      </c>
      <c r="M4" s="15">
        <v>335999.64216584002</v>
      </c>
      <c r="N4" s="16">
        <v>335079.49607619003</v>
      </c>
      <c r="O4" s="195">
        <v>328509.50259743998</v>
      </c>
      <c r="P4" s="195">
        <v>327219.86727566004</v>
      </c>
      <c r="Q4" s="195">
        <v>335870.64175814</v>
      </c>
      <c r="R4" s="176">
        <v>337402.07489443</v>
      </c>
      <c r="S4" s="77">
        <v>1531.4331362899975</v>
      </c>
      <c r="T4" s="78">
        <v>7782.2801644200226</v>
      </c>
      <c r="U4" s="79">
        <v>0.45595921342620471</v>
      </c>
      <c r="V4" s="80">
        <v>2.3609868972809922</v>
      </c>
    </row>
    <row r="5" spans="1:23">
      <c r="A5" s="17" t="s">
        <v>70</v>
      </c>
      <c r="B5" s="18">
        <v>936216.31157585001</v>
      </c>
      <c r="C5" s="18">
        <v>1136132.6618111399</v>
      </c>
      <c r="D5" s="18">
        <v>1024941.90434101</v>
      </c>
      <c r="E5" s="19">
        <v>980233.19119716994</v>
      </c>
      <c r="F5" s="18">
        <v>963833.80929580994</v>
      </c>
      <c r="G5" s="19">
        <v>975119.04025687999</v>
      </c>
      <c r="H5" s="18">
        <v>968356.04</v>
      </c>
      <c r="I5" s="18">
        <v>948322.39399999997</v>
      </c>
      <c r="J5" s="18">
        <v>936372.98400000005</v>
      </c>
      <c r="K5" s="18">
        <v>959640.21200000006</v>
      </c>
      <c r="L5" s="18">
        <v>970186.13199999998</v>
      </c>
      <c r="M5" s="18">
        <v>994061.99078157998</v>
      </c>
      <c r="N5" s="19">
        <v>995015.36995302013</v>
      </c>
      <c r="O5" s="196">
        <v>1015507.69195701</v>
      </c>
      <c r="P5" s="196">
        <v>1007106.9228277199</v>
      </c>
      <c r="Q5" s="196">
        <v>1016038.87796925</v>
      </c>
      <c r="R5" s="177">
        <v>1020550.364743</v>
      </c>
      <c r="S5" s="81">
        <v>4511.4867737500463</v>
      </c>
      <c r="T5" s="82">
        <v>56716.555447190069</v>
      </c>
      <c r="U5" s="83">
        <v>0.44402698278309671</v>
      </c>
      <c r="V5" s="84">
        <v>5.8844745743696247</v>
      </c>
      <c r="W5" s="123"/>
    </row>
    <row r="6" spans="1:23">
      <c r="A6" s="20" t="s">
        <v>218</v>
      </c>
      <c r="B6" s="21">
        <v>274365.5933904</v>
      </c>
      <c r="C6" s="21">
        <v>283871.68865257001</v>
      </c>
      <c r="D6" s="21">
        <v>284826.18851854</v>
      </c>
      <c r="E6" s="22">
        <v>285980.09082436998</v>
      </c>
      <c r="F6" s="21">
        <v>283413.86372422997</v>
      </c>
      <c r="G6" s="22">
        <v>286124.86082846002</v>
      </c>
      <c r="H6" s="21">
        <v>284071.20799999998</v>
      </c>
      <c r="I6" s="21">
        <v>276317.07900000003</v>
      </c>
      <c r="J6" s="21">
        <v>271132.25300000003</v>
      </c>
      <c r="K6" s="21">
        <v>274927.228</v>
      </c>
      <c r="L6" s="21">
        <v>272974.609</v>
      </c>
      <c r="M6" s="21">
        <v>282672.84793054999</v>
      </c>
      <c r="N6" s="22">
        <v>271791.76245266001</v>
      </c>
      <c r="O6" s="197">
        <v>269287.59192969999</v>
      </c>
      <c r="P6" s="197">
        <v>269636.84576032002</v>
      </c>
      <c r="Q6" s="197">
        <v>279080.96805198002</v>
      </c>
      <c r="R6" s="178">
        <v>281531.13252182998</v>
      </c>
      <c r="S6" s="85">
        <v>2450.1644698499586</v>
      </c>
      <c r="T6" s="86">
        <v>-1882.7312023999984</v>
      </c>
      <c r="U6" s="87">
        <v>0.87794036510351336</v>
      </c>
      <c r="V6" s="88">
        <v>-0.66430455365159569</v>
      </c>
    </row>
    <row r="7" spans="1:23">
      <c r="A7" s="14" t="s">
        <v>71</v>
      </c>
      <c r="B7" s="18">
        <v>33868.088535789997</v>
      </c>
      <c r="C7" s="18">
        <v>27467.888952910002</v>
      </c>
      <c r="D7" s="18">
        <v>26660.883682560001</v>
      </c>
      <c r="E7" s="19">
        <v>23206.356147229999</v>
      </c>
      <c r="F7" s="18">
        <v>25631.316840290001</v>
      </c>
      <c r="G7" s="19">
        <v>22372.78282955</v>
      </c>
      <c r="H7" s="18">
        <v>27787.65</v>
      </c>
      <c r="I7" s="18">
        <v>30817.271000000001</v>
      </c>
      <c r="J7" s="18">
        <v>30892.080999999998</v>
      </c>
      <c r="K7" s="18">
        <v>22375.439999999999</v>
      </c>
      <c r="L7" s="18">
        <v>26936.923999999999</v>
      </c>
      <c r="M7" s="18">
        <v>27698.463308189999</v>
      </c>
      <c r="N7" s="19">
        <v>43162.474600210007</v>
      </c>
      <c r="O7" s="196">
        <v>39409.56494728996</v>
      </c>
      <c r="P7" s="196">
        <v>39411.043085510035</v>
      </c>
      <c r="Q7" s="196">
        <v>34982.757728009994</v>
      </c>
      <c r="R7" s="177">
        <v>37009.874754780001</v>
      </c>
      <c r="S7" s="81">
        <v>2027.1170267700072</v>
      </c>
      <c r="T7" s="82">
        <v>11378.55791449</v>
      </c>
      <c r="U7" s="83">
        <v>5.7946175728362803</v>
      </c>
      <c r="V7" s="84">
        <v>44.393185045428439</v>
      </c>
    </row>
    <row r="8" spans="1:23">
      <c r="A8" s="17" t="s">
        <v>219</v>
      </c>
      <c r="B8" s="18">
        <v>659660.34442040999</v>
      </c>
      <c r="C8" s="18">
        <v>850212.90796940005</v>
      </c>
      <c r="D8" s="18">
        <v>738490.93163262994</v>
      </c>
      <c r="E8" s="19">
        <v>692844.53982605995</v>
      </c>
      <c r="F8" s="18">
        <v>679072.38108619</v>
      </c>
      <c r="G8" s="19">
        <v>687712.19542641006</v>
      </c>
      <c r="H8" s="18">
        <v>683092.60806191992</v>
      </c>
      <c r="I8" s="18">
        <v>670947.92721322004</v>
      </c>
      <c r="J8" s="18">
        <v>664214.97941496992</v>
      </c>
      <c r="K8" s="18">
        <v>683660.71846855001</v>
      </c>
      <c r="L8" s="18">
        <v>696238.48984922993</v>
      </c>
      <c r="M8" s="18">
        <v>710726.1130960501</v>
      </c>
      <c r="N8" s="19">
        <v>722518.53110416001</v>
      </c>
      <c r="O8" s="196">
        <v>745505.17682035</v>
      </c>
      <c r="P8" s="196">
        <v>736764.37106050004</v>
      </c>
      <c r="Q8" s="196">
        <v>736255.06164574996</v>
      </c>
      <c r="R8" s="177">
        <v>738330.76560541999</v>
      </c>
      <c r="S8" s="81">
        <v>2075.7039596700342</v>
      </c>
      <c r="T8" s="82">
        <v>59258.384519229992</v>
      </c>
      <c r="U8" s="83">
        <v>0.28192729229328251</v>
      </c>
      <c r="V8" s="84">
        <v>8.726372352891886</v>
      </c>
    </row>
    <row r="9" spans="1:23">
      <c r="A9" s="23" t="s">
        <v>72</v>
      </c>
      <c r="B9" s="21">
        <v>357840.61760555999</v>
      </c>
      <c r="C9" s="21">
        <v>351515.75025722996</v>
      </c>
      <c r="D9" s="21">
        <v>345310.75653803995</v>
      </c>
      <c r="E9" s="22">
        <v>347096.04811768001</v>
      </c>
      <c r="F9" s="21">
        <v>345675.95321814006</v>
      </c>
      <c r="G9" s="22">
        <v>358442.79965733999</v>
      </c>
      <c r="H9" s="21">
        <v>355359.95007790998</v>
      </c>
      <c r="I9" s="21">
        <v>355125.10502605001</v>
      </c>
      <c r="J9" s="21">
        <v>355000.00398657005</v>
      </c>
      <c r="K9" s="21">
        <v>361593.03669758997</v>
      </c>
      <c r="L9" s="21">
        <v>363974.57612783008</v>
      </c>
      <c r="M9" s="21">
        <v>391476.18242120009</v>
      </c>
      <c r="N9" s="22">
        <v>386239.53540969</v>
      </c>
      <c r="O9" s="197">
        <v>385209.48221938004</v>
      </c>
      <c r="P9" s="197">
        <v>380425.01757899002</v>
      </c>
      <c r="Q9" s="197">
        <v>388197.60098944011</v>
      </c>
      <c r="R9" s="178">
        <v>396098.62439389015</v>
      </c>
      <c r="S9" s="85">
        <v>7901.0234044500394</v>
      </c>
      <c r="T9" s="86">
        <v>50422.671175750089</v>
      </c>
      <c r="U9" s="87">
        <v>2.0353096939063731</v>
      </c>
      <c r="V9" s="88">
        <v>14.586687533897003</v>
      </c>
    </row>
    <row r="10" spans="1:23">
      <c r="A10" s="23" t="s">
        <v>73</v>
      </c>
      <c r="B10" s="21">
        <v>301819.72681485</v>
      </c>
      <c r="C10" s="21">
        <v>498697.15771216998</v>
      </c>
      <c r="D10" s="21">
        <v>393180.17509459</v>
      </c>
      <c r="E10" s="22">
        <v>345748.49170838</v>
      </c>
      <c r="F10" s="21">
        <v>333396.42786805</v>
      </c>
      <c r="G10" s="22">
        <v>329269.39576906996</v>
      </c>
      <c r="H10" s="21">
        <v>327732.65798401006</v>
      </c>
      <c r="I10" s="21">
        <v>315822.82218717004</v>
      </c>
      <c r="J10" s="21">
        <v>309214.97542840004</v>
      </c>
      <c r="K10" s="21">
        <v>322067.68177096004</v>
      </c>
      <c r="L10" s="21">
        <v>332263.91372140008</v>
      </c>
      <c r="M10" s="21">
        <v>319249.93067485018</v>
      </c>
      <c r="N10" s="22">
        <v>336278.99569446989</v>
      </c>
      <c r="O10" s="197">
        <v>360295.69460097002</v>
      </c>
      <c r="P10" s="197">
        <v>356339.35348150996</v>
      </c>
      <c r="Q10" s="197">
        <v>348057.46065630985</v>
      </c>
      <c r="R10" s="178">
        <v>342232.14121152996</v>
      </c>
      <c r="S10" s="85">
        <v>-5825.3194447798887</v>
      </c>
      <c r="T10" s="86">
        <v>8835.7133434799616</v>
      </c>
      <c r="U10" s="87">
        <v>-1.6736660187646746</v>
      </c>
      <c r="V10" s="88">
        <v>2.6502123612964779</v>
      </c>
    </row>
    <row r="11" spans="1:23">
      <c r="A11" s="23" t="s">
        <v>74</v>
      </c>
      <c r="B11" s="21">
        <v>18679.486641967163</v>
      </c>
      <c r="C11" s="21">
        <v>17962.576169831416</v>
      </c>
      <c r="D11" s="21">
        <v>16772.019988998247</v>
      </c>
      <c r="E11" s="22">
        <v>16427.578825562916</v>
      </c>
      <c r="F11" s="21">
        <v>15839.644254504192</v>
      </c>
      <c r="G11" s="22">
        <v>15668.0364792772</v>
      </c>
      <c r="H11" s="21">
        <v>15164.541458719152</v>
      </c>
      <c r="I11" s="21">
        <v>14907.540616556909</v>
      </c>
      <c r="J11" s="21">
        <v>14363.690322890528</v>
      </c>
      <c r="K11" s="21">
        <v>14061.643935365835</v>
      </c>
      <c r="L11" s="21">
        <v>13911.186902645786</v>
      </c>
      <c r="M11" s="21">
        <v>13301.710768073661</v>
      </c>
      <c r="N11" s="22">
        <v>13369.993804192056</v>
      </c>
      <c r="O11" s="197">
        <v>13317.458198777655</v>
      </c>
      <c r="P11" s="197">
        <v>13591.372048389474</v>
      </c>
      <c r="Q11" s="197">
        <v>13819.191778093029</v>
      </c>
      <c r="R11" s="178">
        <v>13598.987284970015</v>
      </c>
      <c r="S11" s="85">
        <v>-220.20449312301389</v>
      </c>
      <c r="T11" s="86">
        <v>-2240.6569695341768</v>
      </c>
      <c r="U11" s="87">
        <v>-1.5934686822430155</v>
      </c>
      <c r="V11" s="88">
        <v>-14.145879374134429</v>
      </c>
    </row>
    <row r="12" spans="1:23">
      <c r="A12" s="20" t="s">
        <v>197</v>
      </c>
      <c r="B12" s="21"/>
      <c r="C12" s="21"/>
      <c r="D12" s="21"/>
      <c r="E12" s="22"/>
      <c r="F12" s="21"/>
      <c r="G12" s="22"/>
      <c r="H12" s="21"/>
      <c r="I12" s="21"/>
      <c r="J12" s="21"/>
      <c r="K12" s="21"/>
      <c r="L12" s="21"/>
      <c r="M12" s="21"/>
      <c r="N12" s="22"/>
      <c r="O12" s="197"/>
      <c r="P12" s="197"/>
      <c r="Q12" s="197"/>
      <c r="R12" s="178"/>
      <c r="S12" s="85"/>
      <c r="T12" s="86"/>
      <c r="U12" s="87"/>
      <c r="V12" s="88"/>
    </row>
    <row r="13" spans="1:23">
      <c r="A13" s="23" t="s">
        <v>198</v>
      </c>
      <c r="B13" s="21">
        <v>216940.39162762999</v>
      </c>
      <c r="C13" s="21">
        <v>276891.81056389003</v>
      </c>
      <c r="D13" s="21">
        <v>246459.2252396</v>
      </c>
      <c r="E13" s="22">
        <v>231329.52875325998</v>
      </c>
      <c r="F13" s="21">
        <v>231882.91404358999</v>
      </c>
      <c r="G13" s="22">
        <v>240037.79178309001</v>
      </c>
      <c r="H13" s="21">
        <v>243235.07591858</v>
      </c>
      <c r="I13" s="21">
        <v>237764.66415164003</v>
      </c>
      <c r="J13" s="21">
        <v>247677.82984768</v>
      </c>
      <c r="K13" s="21">
        <v>250266.77045243001</v>
      </c>
      <c r="L13" s="21">
        <v>255562.4179381</v>
      </c>
      <c r="M13" s="21">
        <v>265447.56507448002</v>
      </c>
      <c r="N13" s="22">
        <v>273812.59953176999</v>
      </c>
      <c r="O13" s="197">
        <v>281817.83501232002</v>
      </c>
      <c r="P13" s="197">
        <v>278618.69514153001</v>
      </c>
      <c r="Q13" s="197">
        <v>285303.53397802997</v>
      </c>
      <c r="R13" s="178">
        <v>287919.16953125002</v>
      </c>
      <c r="S13" s="85">
        <v>2615.6355532200541</v>
      </c>
      <c r="T13" s="86">
        <v>56036.255487660033</v>
      </c>
      <c r="U13" s="87">
        <v>0.91679045006904936</v>
      </c>
      <c r="V13" s="88">
        <v>24.165754393239247</v>
      </c>
    </row>
    <row r="14" spans="1:23">
      <c r="A14" s="23" t="s">
        <v>72</v>
      </c>
      <c r="B14" s="21">
        <v>136600.34013940001</v>
      </c>
      <c r="C14" s="21">
        <v>138600.66982375999</v>
      </c>
      <c r="D14" s="21">
        <v>137853.64334774</v>
      </c>
      <c r="E14" s="22">
        <v>136386.61036742001</v>
      </c>
      <c r="F14" s="21">
        <v>137964.08452504</v>
      </c>
      <c r="G14" s="22">
        <v>145978.72998242002</v>
      </c>
      <c r="H14" s="21">
        <v>148591.38227212999</v>
      </c>
      <c r="I14" s="21">
        <v>149037.41439093999</v>
      </c>
      <c r="J14" s="21">
        <v>153684.58603588989</v>
      </c>
      <c r="K14" s="21">
        <v>155864.2443720201</v>
      </c>
      <c r="L14" s="21">
        <v>155896.78392743983</v>
      </c>
      <c r="M14" s="21">
        <v>169079.92680220996</v>
      </c>
      <c r="N14" s="22">
        <v>171818.41022808995</v>
      </c>
      <c r="O14" s="197">
        <v>171815.98721479037</v>
      </c>
      <c r="P14" s="197">
        <v>164140.24281934986</v>
      </c>
      <c r="Q14" s="197">
        <v>169423.63493245977</v>
      </c>
      <c r="R14" s="178">
        <v>177069.57458431981</v>
      </c>
      <c r="S14" s="85">
        <v>7645.9396518600406</v>
      </c>
      <c r="T14" s="86">
        <v>39105.490059279808</v>
      </c>
      <c r="U14" s="87">
        <v>4.5129120591162364</v>
      </c>
      <c r="V14" s="88">
        <v>28.344688542605656</v>
      </c>
    </row>
    <row r="15" spans="1:23">
      <c r="A15" s="23" t="s">
        <v>73</v>
      </c>
      <c r="B15" s="21">
        <v>80340.051488229888</v>
      </c>
      <c r="C15" s="21">
        <v>138291.14074013007</v>
      </c>
      <c r="D15" s="21">
        <v>108605.58189186</v>
      </c>
      <c r="E15" s="22">
        <v>94942.918385839977</v>
      </c>
      <c r="F15" s="21">
        <v>93918.829518549988</v>
      </c>
      <c r="G15" s="22">
        <v>94059.061800669995</v>
      </c>
      <c r="H15" s="21">
        <v>94643.693646449989</v>
      </c>
      <c r="I15" s="21">
        <v>88727.249760700011</v>
      </c>
      <c r="J15" s="21">
        <v>93993.243811789973</v>
      </c>
      <c r="K15" s="21">
        <v>94402.526080410025</v>
      </c>
      <c r="L15" s="21">
        <v>99665.634010659938</v>
      </c>
      <c r="M15" s="21">
        <v>96367.638272269949</v>
      </c>
      <c r="N15" s="22">
        <v>101994.18930367994</v>
      </c>
      <c r="O15" s="197">
        <v>110001.84779753003</v>
      </c>
      <c r="P15" s="197">
        <v>114478.45232218002</v>
      </c>
      <c r="Q15" s="197">
        <v>115879.89904556994</v>
      </c>
      <c r="R15" s="178">
        <v>110849.59494693004</v>
      </c>
      <c r="S15" s="85">
        <v>-5030.3040986398992</v>
      </c>
      <c r="T15" s="86">
        <v>16930.765428380051</v>
      </c>
      <c r="U15" s="87">
        <v>-4.3409634803545423</v>
      </c>
      <c r="V15" s="88">
        <v>18.027019198568752</v>
      </c>
    </row>
    <row r="16" spans="1:23">
      <c r="A16" s="20" t="s">
        <v>74</v>
      </c>
      <c r="B16" s="21">
        <v>4972.2095186639308</v>
      </c>
      <c r="C16" s="21">
        <v>4981.109498504853</v>
      </c>
      <c r="D16" s="21">
        <v>4632.8251162939305</v>
      </c>
      <c r="E16" s="22">
        <v>4511.0313222360492</v>
      </c>
      <c r="F16" s="21">
        <v>4462.0779469239851</v>
      </c>
      <c r="G16" s="22">
        <v>4475.7296925738774</v>
      </c>
      <c r="H16" s="21">
        <v>4379.2651758798156</v>
      </c>
      <c r="I16" s="21">
        <v>4188.1238044891306</v>
      </c>
      <c r="J16" s="21">
        <v>4366.1851910180731</v>
      </c>
      <c r="K16" s="21">
        <v>4121.6638100492137</v>
      </c>
      <c r="L16" s="21">
        <v>4172.7891752202731</v>
      </c>
      <c r="M16" s="21">
        <v>4015.2066720591538</v>
      </c>
      <c r="N16" s="22">
        <v>4055.1497313640216</v>
      </c>
      <c r="O16" s="197">
        <v>4065.9520271380011</v>
      </c>
      <c r="P16" s="197">
        <v>4366.3974293967494</v>
      </c>
      <c r="Q16" s="197">
        <v>4600.8683311002587</v>
      </c>
      <c r="R16" s="178">
        <v>4404.7359984684908</v>
      </c>
      <c r="S16" s="85">
        <v>-196.13233263176789</v>
      </c>
      <c r="T16" s="86">
        <v>-57.341948455494276</v>
      </c>
      <c r="U16" s="87">
        <v>-4.2629416561648199</v>
      </c>
      <c r="V16" s="88">
        <v>-1.285095176228912</v>
      </c>
    </row>
    <row r="17" spans="1:22">
      <c r="A17" s="23" t="s">
        <v>199</v>
      </c>
      <c r="B17" s="21">
        <v>410376.58803545003</v>
      </c>
      <c r="C17" s="21">
        <v>536222.97101635998</v>
      </c>
      <c r="D17" s="21">
        <v>455240.14519513998</v>
      </c>
      <c r="E17" s="22">
        <v>427472.23432669998</v>
      </c>
      <c r="F17" s="21">
        <v>412281.57122873003</v>
      </c>
      <c r="G17" s="22">
        <v>411167.14658429998</v>
      </c>
      <c r="H17" s="21">
        <v>403887.21152046998</v>
      </c>
      <c r="I17" s="21">
        <v>397033.59114749002</v>
      </c>
      <c r="J17" s="21">
        <v>382118.18605366</v>
      </c>
      <c r="K17" s="21">
        <v>399534.38061346998</v>
      </c>
      <c r="L17" s="21">
        <v>405080.00204862992</v>
      </c>
      <c r="M17" s="21">
        <v>410895.48524955002</v>
      </c>
      <c r="N17" s="22">
        <v>414018.13332984998</v>
      </c>
      <c r="O17" s="197">
        <v>429165.72573353001</v>
      </c>
      <c r="P17" s="197">
        <v>423704.56580997002</v>
      </c>
      <c r="Q17" s="197">
        <v>419349.85728502</v>
      </c>
      <c r="R17" s="178">
        <v>419030.51304659998</v>
      </c>
      <c r="S17" s="85">
        <v>-319.34423842001706</v>
      </c>
      <c r="T17" s="86">
        <v>6748.9418178699561</v>
      </c>
      <c r="U17" s="87">
        <v>-7.6152222988112861E-2</v>
      </c>
      <c r="V17" s="88">
        <v>1.6369739248242254</v>
      </c>
    </row>
    <row r="18" spans="1:22">
      <c r="A18" s="23" t="s">
        <v>72</v>
      </c>
      <c r="B18" s="21">
        <v>196136.92152367</v>
      </c>
      <c r="C18" s="21">
        <v>188544.88948506999</v>
      </c>
      <c r="D18" s="21">
        <v>181551.27971674001</v>
      </c>
      <c r="E18" s="22">
        <v>186474.08205731001</v>
      </c>
      <c r="F18" s="21">
        <v>183131.94891775001</v>
      </c>
      <c r="G18" s="22">
        <v>186261.81290393</v>
      </c>
      <c r="H18" s="21">
        <v>181663.12178412999</v>
      </c>
      <c r="I18" s="21">
        <v>180848.39651990001</v>
      </c>
      <c r="J18" s="21">
        <v>177449.43758177001</v>
      </c>
      <c r="K18" s="21">
        <v>182882.35218801</v>
      </c>
      <c r="L18" s="21">
        <v>184074.05624432</v>
      </c>
      <c r="M18" s="21">
        <v>198876.49731333001</v>
      </c>
      <c r="N18" s="22">
        <v>190883.90399076999</v>
      </c>
      <c r="O18" s="197">
        <v>190389.27050881</v>
      </c>
      <c r="P18" s="197">
        <v>193164.98697924986</v>
      </c>
      <c r="Q18" s="197">
        <v>197228.63912055042</v>
      </c>
      <c r="R18" s="178">
        <v>197478.24299736012</v>
      </c>
      <c r="S18" s="85">
        <v>249.60387680970598</v>
      </c>
      <c r="T18" s="86">
        <v>14346.294079610117</v>
      </c>
      <c r="U18" s="87">
        <v>0.12655559452354748</v>
      </c>
      <c r="V18" s="88">
        <v>7.8338564976739633</v>
      </c>
    </row>
    <row r="19" spans="1:22">
      <c r="A19" s="23" t="s">
        <v>73</v>
      </c>
      <c r="B19" s="21">
        <v>214239.66651178</v>
      </c>
      <c r="C19" s="21">
        <v>347678.08153129002</v>
      </c>
      <c r="D19" s="21">
        <v>273688.86547839997</v>
      </c>
      <c r="E19" s="22">
        <v>240998.15226939</v>
      </c>
      <c r="F19" s="21">
        <v>229149.62231097999</v>
      </c>
      <c r="G19" s="22">
        <v>224905.33368037001</v>
      </c>
      <c r="H19" s="21">
        <v>222224.08973634001</v>
      </c>
      <c r="I19" s="21">
        <v>216185.19462759001</v>
      </c>
      <c r="J19" s="21">
        <v>204668.74847189002</v>
      </c>
      <c r="K19" s="21">
        <v>216652.02842546001</v>
      </c>
      <c r="L19" s="21">
        <v>221005.94580430997</v>
      </c>
      <c r="M19" s="21">
        <v>212018.98793622002</v>
      </c>
      <c r="N19" s="22">
        <v>223134.22933907999</v>
      </c>
      <c r="O19" s="197">
        <v>238776.45522471989</v>
      </c>
      <c r="P19" s="197">
        <v>230539.57883072004</v>
      </c>
      <c r="Q19" s="197">
        <v>222121.21816447005</v>
      </c>
      <c r="R19" s="178">
        <v>221552.27004924</v>
      </c>
      <c r="S19" s="85">
        <v>-568.94811523004319</v>
      </c>
      <c r="T19" s="86">
        <v>-7597.3522617399867</v>
      </c>
      <c r="U19" s="87">
        <v>-0.25614307355759092</v>
      </c>
      <c r="V19" s="88">
        <v>-3.3154548478502743</v>
      </c>
    </row>
    <row r="20" spans="1:22">
      <c r="A20" s="23" t="s">
        <v>74</v>
      </c>
      <c r="B20" s="21">
        <v>13259.196246112948</v>
      </c>
      <c r="C20" s="21">
        <v>12523.019081835544</v>
      </c>
      <c r="D20" s="21">
        <v>11674.838695683609</v>
      </c>
      <c r="E20" s="22">
        <v>11450.566634892606</v>
      </c>
      <c r="F20" s="21">
        <v>10886.884786589388</v>
      </c>
      <c r="G20" s="22">
        <v>10701.951100731663</v>
      </c>
      <c r="H20" s="21">
        <v>10282.546886423723</v>
      </c>
      <c r="I20" s="21">
        <v>10204.422680065523</v>
      </c>
      <c r="J20" s="21">
        <v>9507.2967205125697</v>
      </c>
      <c r="K20" s="21">
        <v>9459.1412116913289</v>
      </c>
      <c r="L20" s="21">
        <v>9253.0512394363141</v>
      </c>
      <c r="M20" s="21">
        <v>8833.8789891222605</v>
      </c>
      <c r="N20" s="22">
        <v>8871.512351241774</v>
      </c>
      <c r="O20" s="197">
        <v>8825.7936715820815</v>
      </c>
      <c r="P20" s="197">
        <v>8793.1606687665953</v>
      </c>
      <c r="Q20" s="197">
        <v>8819.0487456020164</v>
      </c>
      <c r="R20" s="178">
        <v>8803.6339681304962</v>
      </c>
      <c r="S20" s="85">
        <v>-15.41477747152021</v>
      </c>
      <c r="T20" s="86">
        <v>-2083.2508184588914</v>
      </c>
      <c r="U20" s="87">
        <v>-0.17478957103176374</v>
      </c>
      <c r="V20" s="88">
        <v>-19.135417149128543</v>
      </c>
    </row>
    <row r="21" spans="1:22" s="124" customFormat="1">
      <c r="A21" s="42" t="s">
        <v>211</v>
      </c>
      <c r="B21" s="18">
        <v>1019538.45936688</v>
      </c>
      <c r="C21" s="18">
        <v>1332094.44362021</v>
      </c>
      <c r="D21" s="18">
        <v>1180623.48326668</v>
      </c>
      <c r="E21" s="19">
        <v>1102932.25072805</v>
      </c>
      <c r="F21" s="18">
        <v>1042986.5517107301</v>
      </c>
      <c r="G21" s="19">
        <v>1038977.26832891</v>
      </c>
      <c r="H21" s="18">
        <v>1046244.4469444801</v>
      </c>
      <c r="I21" s="18">
        <v>1034927.01517254</v>
      </c>
      <c r="J21" s="18">
        <v>986751.42296196998</v>
      </c>
      <c r="K21" s="18">
        <v>1015212.2249917699</v>
      </c>
      <c r="L21" s="18">
        <v>1038714.7530952001</v>
      </c>
      <c r="M21" s="18">
        <v>981627.42925634002</v>
      </c>
      <c r="N21" s="19">
        <v>1004998.90552825</v>
      </c>
      <c r="O21" s="196">
        <v>1045122.49844876</v>
      </c>
      <c r="P21" s="196">
        <v>1017519.90765192</v>
      </c>
      <c r="Q21" s="196">
        <v>989945.71882448997</v>
      </c>
      <c r="R21" s="177">
        <v>986511.39350716001</v>
      </c>
      <c r="S21" s="81">
        <v>-3434.3253173299599</v>
      </c>
      <c r="T21" s="82">
        <v>-56475.158203570056</v>
      </c>
      <c r="U21" s="83">
        <v>-0.3469205686760346</v>
      </c>
      <c r="V21" s="84">
        <v>-5.4147542085694393</v>
      </c>
    </row>
    <row r="22" spans="1:22">
      <c r="A22" s="23" t="s">
        <v>72</v>
      </c>
      <c r="B22" s="21">
        <v>544434.65975552984</v>
      </c>
      <c r="C22" s="21">
        <v>535380.32603658992</v>
      </c>
      <c r="D22" s="21">
        <v>520645.0034012</v>
      </c>
      <c r="E22" s="22">
        <v>517836.83507360006</v>
      </c>
      <c r="F22" s="21">
        <v>494558.83435497008</v>
      </c>
      <c r="G22" s="22">
        <v>492584.98617848003</v>
      </c>
      <c r="H22" s="21">
        <v>488693.3034036099</v>
      </c>
      <c r="I22" s="21">
        <v>493498.37649764004</v>
      </c>
      <c r="J22" s="21">
        <v>464794.47791477002</v>
      </c>
      <c r="K22" s="21">
        <v>465021.70136010001</v>
      </c>
      <c r="L22" s="21">
        <v>464813.01403013995</v>
      </c>
      <c r="M22" s="21">
        <v>433825.70732552995</v>
      </c>
      <c r="N22" s="22">
        <v>432437.95077347005</v>
      </c>
      <c r="O22" s="197">
        <v>435907.05655573</v>
      </c>
      <c r="P22" s="197">
        <v>433211.14718765998</v>
      </c>
      <c r="Q22" s="197">
        <v>428722.28694117005</v>
      </c>
      <c r="R22" s="178">
        <v>429718.03652408993</v>
      </c>
      <c r="S22" s="85">
        <v>995.74958291987423</v>
      </c>
      <c r="T22" s="86">
        <v>-64840.797830880154</v>
      </c>
      <c r="U22" s="87">
        <v>0.23225981322880784</v>
      </c>
      <c r="V22" s="88">
        <v>-13.110836027314921</v>
      </c>
    </row>
    <row r="23" spans="1:22">
      <c r="A23" s="23" t="s">
        <v>73</v>
      </c>
      <c r="B23" s="21">
        <v>475103.79961135006</v>
      </c>
      <c r="C23" s="21">
        <v>796714.11758362001</v>
      </c>
      <c r="D23" s="21">
        <v>659978.47986547987</v>
      </c>
      <c r="E23" s="22">
        <v>585095.41565444996</v>
      </c>
      <c r="F23" s="21">
        <v>548427.71735575993</v>
      </c>
      <c r="G23" s="22">
        <v>546392.28215043002</v>
      </c>
      <c r="H23" s="21">
        <v>557551.14354086993</v>
      </c>
      <c r="I23" s="21">
        <v>541428.63867489994</v>
      </c>
      <c r="J23" s="21">
        <v>521956.94504720008</v>
      </c>
      <c r="K23" s="21">
        <v>550190.52363167005</v>
      </c>
      <c r="L23" s="21">
        <v>573901.73906506004</v>
      </c>
      <c r="M23" s="21">
        <v>547801.72193081002</v>
      </c>
      <c r="N23" s="22">
        <v>572560.95475478016</v>
      </c>
      <c r="O23" s="197">
        <v>609215.44189302984</v>
      </c>
      <c r="P23" s="197">
        <v>584308.76046426001</v>
      </c>
      <c r="Q23" s="197">
        <v>561223.43188331998</v>
      </c>
      <c r="R23" s="178">
        <v>556793.35698307015</v>
      </c>
      <c r="S23" s="85">
        <v>-4430.0749002498342</v>
      </c>
      <c r="T23" s="86">
        <v>8365.6396273102146</v>
      </c>
      <c r="U23" s="87">
        <v>-0.78936028835853156</v>
      </c>
      <c r="V23" s="88">
        <v>1.5253860012118148</v>
      </c>
    </row>
    <row r="24" spans="1:22">
      <c r="A24" s="23" t="s">
        <v>74</v>
      </c>
      <c r="B24" s="21">
        <v>29403.95968164202</v>
      </c>
      <c r="C24" s="21">
        <v>28696.85098733932</v>
      </c>
      <c r="D24" s="21">
        <v>28152.925701173819</v>
      </c>
      <c r="E24" s="22">
        <v>27799.690502325957</v>
      </c>
      <c r="F24" s="21">
        <v>26055.767897018592</v>
      </c>
      <c r="G24" s="22">
        <v>25999.665680233949</v>
      </c>
      <c r="H24" s="21">
        <v>25798.489181979268</v>
      </c>
      <c r="I24" s="21">
        <v>25556.637630290534</v>
      </c>
      <c r="J24" s="21">
        <v>24246.005259457375</v>
      </c>
      <c r="K24" s="21">
        <v>24021.606878963205</v>
      </c>
      <c r="L24" s="21">
        <v>24028.051275474096</v>
      </c>
      <c r="M24" s="21">
        <v>22824.437417960511</v>
      </c>
      <c r="N24" s="22">
        <v>22764.241940786753</v>
      </c>
      <c r="O24" s="197">
        <v>22518.17410820218</v>
      </c>
      <c r="P24" s="197">
        <v>22286.502113820337</v>
      </c>
      <c r="Q24" s="197">
        <v>22282.683499818631</v>
      </c>
      <c r="R24" s="178">
        <v>22124.823680101043</v>
      </c>
      <c r="S24" s="85">
        <v>-157.85981971758883</v>
      </c>
      <c r="T24" s="86">
        <v>-3930.9442169175491</v>
      </c>
      <c r="U24" s="87">
        <v>-0.70844169069167462</v>
      </c>
      <c r="V24" s="88">
        <v>-15.086656560858236</v>
      </c>
    </row>
    <row r="25" spans="1:22">
      <c r="A25" s="23" t="s">
        <v>197</v>
      </c>
      <c r="B25" s="21"/>
      <c r="C25" s="21"/>
      <c r="D25" s="21"/>
      <c r="E25" s="22"/>
      <c r="F25" s="21"/>
      <c r="G25" s="22"/>
      <c r="H25" s="21"/>
      <c r="I25" s="21"/>
      <c r="J25" s="21"/>
      <c r="K25" s="21"/>
      <c r="L25" s="21"/>
      <c r="M25" s="21"/>
      <c r="N25" s="22"/>
      <c r="O25" s="197"/>
      <c r="P25" s="197"/>
      <c r="Q25" s="197"/>
      <c r="R25" s="178"/>
      <c r="S25" s="85"/>
      <c r="T25" s="86"/>
      <c r="U25" s="87"/>
      <c r="V25" s="88"/>
    </row>
    <row r="26" spans="1:22">
      <c r="A26" s="23" t="s">
        <v>200</v>
      </c>
      <c r="B26" s="21">
        <v>778154.08546475996</v>
      </c>
      <c r="C26" s="21">
        <v>1017550.66037137</v>
      </c>
      <c r="D26" s="21">
        <v>900508.71092692006</v>
      </c>
      <c r="E26" s="22">
        <v>841940.10239265999</v>
      </c>
      <c r="F26" s="21">
        <v>812316.84233601007</v>
      </c>
      <c r="G26" s="22">
        <v>811459.42346132</v>
      </c>
      <c r="H26" s="21">
        <v>821709.46116627997</v>
      </c>
      <c r="I26" s="21">
        <v>813482.57033860008</v>
      </c>
      <c r="J26" s="21">
        <v>791846.17255016998</v>
      </c>
      <c r="K26" s="21">
        <v>817375.28602588992</v>
      </c>
      <c r="L26" s="21">
        <v>836026.13112698006</v>
      </c>
      <c r="M26" s="21">
        <v>787795.15709314006</v>
      </c>
      <c r="N26" s="22">
        <v>808208.21965617</v>
      </c>
      <c r="O26" s="197">
        <v>841972.82575249008</v>
      </c>
      <c r="P26" s="197">
        <v>821723.26090934</v>
      </c>
      <c r="Q26" s="197">
        <v>802015.63475668</v>
      </c>
      <c r="R26" s="178">
        <v>799483.96752641001</v>
      </c>
      <c r="S26" s="85">
        <v>-2531.6672302699881</v>
      </c>
      <c r="T26" s="86">
        <v>-12832.874809600064</v>
      </c>
      <c r="U26" s="87">
        <v>-0.31566307694712581</v>
      </c>
      <c r="V26" s="88">
        <v>-1.5797868689631067</v>
      </c>
    </row>
    <row r="27" spans="1:22">
      <c r="A27" s="23" t="s">
        <v>72</v>
      </c>
      <c r="B27" s="21">
        <v>411106.00523335004</v>
      </c>
      <c r="C27" s="21">
        <v>403278.44158870995</v>
      </c>
      <c r="D27" s="21">
        <v>390574.26554314001</v>
      </c>
      <c r="E27" s="22">
        <v>389739.58106373</v>
      </c>
      <c r="F27" s="21">
        <v>370956.62926329998</v>
      </c>
      <c r="G27" s="22">
        <v>370436.99355931004</v>
      </c>
      <c r="H27" s="21">
        <v>369784.78991237999</v>
      </c>
      <c r="I27" s="21">
        <v>374798.71693524998</v>
      </c>
      <c r="J27" s="21">
        <v>363955.23142803996</v>
      </c>
      <c r="K27" s="21">
        <v>365737.44979296002</v>
      </c>
      <c r="L27" s="21">
        <v>365676.43233394995</v>
      </c>
      <c r="M27" s="21">
        <v>338621.02937339002</v>
      </c>
      <c r="N27" s="22">
        <v>338257.35469120002</v>
      </c>
      <c r="O27" s="197">
        <v>341574.32453218004</v>
      </c>
      <c r="P27" s="197">
        <v>338733.31442313001</v>
      </c>
      <c r="Q27" s="197">
        <v>336294.57058962004</v>
      </c>
      <c r="R27" s="178">
        <v>336749.51642190001</v>
      </c>
      <c r="S27" s="85">
        <v>454.94583227997646</v>
      </c>
      <c r="T27" s="86">
        <v>-34207.112841399969</v>
      </c>
      <c r="U27" s="87">
        <v>0.13528194388696679</v>
      </c>
      <c r="V27" s="88">
        <v>-9.2213240424718794</v>
      </c>
    </row>
    <row r="28" spans="1:22">
      <c r="A28" s="23" t="s">
        <v>73</v>
      </c>
      <c r="B28" s="21">
        <v>367048.08023141004</v>
      </c>
      <c r="C28" s="21">
        <v>614272.21878266009</v>
      </c>
      <c r="D28" s="21">
        <v>509934.44538378005</v>
      </c>
      <c r="E28" s="22">
        <v>452200.52132892999</v>
      </c>
      <c r="F28" s="21">
        <v>441360.21307271003</v>
      </c>
      <c r="G28" s="22">
        <v>441022.42990201002</v>
      </c>
      <c r="H28" s="21">
        <v>451924.67125389999</v>
      </c>
      <c r="I28" s="21">
        <v>438683.85340335005</v>
      </c>
      <c r="J28" s="21">
        <v>427890.94112212997</v>
      </c>
      <c r="K28" s="21">
        <v>451637.83623292996</v>
      </c>
      <c r="L28" s="21">
        <v>470349.69879302999</v>
      </c>
      <c r="M28" s="21">
        <v>449174.12771974999</v>
      </c>
      <c r="N28" s="22">
        <v>469950.86496496998</v>
      </c>
      <c r="O28" s="197">
        <v>500398.50122031005</v>
      </c>
      <c r="P28" s="197">
        <v>482989.94648621004</v>
      </c>
      <c r="Q28" s="197">
        <v>465721.06416706002</v>
      </c>
      <c r="R28" s="178">
        <v>462734.45110450999</v>
      </c>
      <c r="S28" s="85">
        <v>-2986.6130625500227</v>
      </c>
      <c r="T28" s="86">
        <v>21374.238031799963</v>
      </c>
      <c r="U28" s="87">
        <v>-0.64128794944922074</v>
      </c>
      <c r="V28" s="88">
        <v>4.84281033919991</v>
      </c>
    </row>
    <row r="29" spans="1:22">
      <c r="A29" s="23" t="s">
        <v>74</v>
      </c>
      <c r="B29" s="21">
        <v>22716.439988855549</v>
      </c>
      <c r="C29" s="21">
        <v>22125.475046848485</v>
      </c>
      <c r="D29" s="21">
        <v>21752.446468080263</v>
      </c>
      <c r="E29" s="22">
        <v>21485.443573119697</v>
      </c>
      <c r="F29" s="21">
        <v>20968.997202125862</v>
      </c>
      <c r="G29" s="22">
        <v>20985.720533621647</v>
      </c>
      <c r="H29" s="21">
        <v>20911.039063376331</v>
      </c>
      <c r="I29" s="21">
        <v>20706.854929446596</v>
      </c>
      <c r="J29" s="21">
        <v>19876.440207119307</v>
      </c>
      <c r="K29" s="21">
        <v>19718.744848677205</v>
      </c>
      <c r="L29" s="21">
        <v>19692.546494830403</v>
      </c>
      <c r="M29" s="21">
        <v>18715.068532043297</v>
      </c>
      <c r="N29" s="22">
        <v>18684.604846878559</v>
      </c>
      <c r="O29" s="197">
        <v>18496.01930467955</v>
      </c>
      <c r="P29" s="197">
        <v>18422.035046618636</v>
      </c>
      <c r="Q29" s="197">
        <v>18490.879892895919</v>
      </c>
      <c r="R29" s="178">
        <v>18387.285000792341</v>
      </c>
      <c r="S29" s="85">
        <v>-103.59489210357788</v>
      </c>
      <c r="T29" s="86">
        <v>-2581.7122013335211</v>
      </c>
      <c r="U29" s="87">
        <v>-0.56024858040085723</v>
      </c>
      <c r="V29" s="88">
        <v>-12.3120441881302</v>
      </c>
    </row>
    <row r="30" spans="1:22">
      <c r="A30" s="23" t="s">
        <v>201</v>
      </c>
      <c r="B30" s="21">
        <v>211841.6593193</v>
      </c>
      <c r="C30" s="21">
        <v>281189.56427849998</v>
      </c>
      <c r="D30" s="21">
        <v>249381.13861657999</v>
      </c>
      <c r="E30" s="22">
        <v>233481.34146975001</v>
      </c>
      <c r="F30" s="21">
        <v>204156.69154251</v>
      </c>
      <c r="G30" s="22">
        <v>203277.46851703001</v>
      </c>
      <c r="H30" s="21">
        <v>203322.46218857</v>
      </c>
      <c r="I30" s="21">
        <v>200333.83497376999</v>
      </c>
      <c r="J30" s="21">
        <v>173520.12698736999</v>
      </c>
      <c r="K30" s="21">
        <v>177547.67318851</v>
      </c>
      <c r="L30" s="21">
        <v>182527.15290583001</v>
      </c>
      <c r="M30" s="21">
        <v>174868.68097669</v>
      </c>
      <c r="N30" s="22">
        <v>178440.11103090999</v>
      </c>
      <c r="O30" s="197">
        <v>184457.79975616999</v>
      </c>
      <c r="P30" s="197">
        <v>176878.30547326</v>
      </c>
      <c r="Q30" s="197">
        <v>170598.16983368999</v>
      </c>
      <c r="R30" s="178">
        <v>169711.94608535999</v>
      </c>
      <c r="S30" s="85">
        <v>-886.22374832999776</v>
      </c>
      <c r="T30" s="86">
        <v>-34444.745457150013</v>
      </c>
      <c r="U30" s="87">
        <v>-0.51948022021217621</v>
      </c>
      <c r="V30" s="88">
        <v>-16.871720048410875</v>
      </c>
    </row>
    <row r="31" spans="1:22">
      <c r="A31" s="23" t="s">
        <v>75</v>
      </c>
      <c r="B31" s="21">
        <v>109426.94380738</v>
      </c>
      <c r="C31" s="21">
        <v>108491.38470135999</v>
      </c>
      <c r="D31" s="21">
        <v>107471.18982604</v>
      </c>
      <c r="E31" s="22">
        <v>107283.62114473</v>
      </c>
      <c r="F31" s="21">
        <v>103196.34308040999</v>
      </c>
      <c r="G31" s="22">
        <v>102735.25714977001</v>
      </c>
      <c r="H31" s="21">
        <v>101221.19511813999</v>
      </c>
      <c r="I31" s="21">
        <v>101043.46197887999</v>
      </c>
      <c r="J31" s="21">
        <v>82677.837224650008</v>
      </c>
      <c r="K31" s="21">
        <v>82296.419658960003</v>
      </c>
      <c r="L31" s="21">
        <v>82452.835950669993</v>
      </c>
      <c r="M31" s="21">
        <v>80051.165590529999</v>
      </c>
      <c r="N31" s="22">
        <v>79814.796657600004</v>
      </c>
      <c r="O31" s="197">
        <v>80000.269801990013</v>
      </c>
      <c r="P31" s="197">
        <v>79691.291599260003</v>
      </c>
      <c r="Q31" s="197">
        <v>78576.680803419993</v>
      </c>
      <c r="R31" s="178">
        <v>78804.863241159997</v>
      </c>
      <c r="S31" s="85">
        <v>228.18243774000439</v>
      </c>
      <c r="T31" s="86">
        <v>-24391.479839249994</v>
      </c>
      <c r="U31" s="87">
        <v>0.29039459978064119</v>
      </c>
      <c r="V31" s="88">
        <v>-23.635992430704931</v>
      </c>
    </row>
    <row r="32" spans="1:22" s="125" customFormat="1">
      <c r="A32" s="23" t="s">
        <v>73</v>
      </c>
      <c r="B32" s="21">
        <v>102414.71551191999</v>
      </c>
      <c r="C32" s="21">
        <v>172698.17957713999</v>
      </c>
      <c r="D32" s="21">
        <v>141909.94879054002</v>
      </c>
      <c r="E32" s="22">
        <v>126197.72032502001</v>
      </c>
      <c r="F32" s="21">
        <v>100960.3484621</v>
      </c>
      <c r="G32" s="22">
        <v>100542.21136725998</v>
      </c>
      <c r="H32" s="21">
        <v>102101.26707043001</v>
      </c>
      <c r="I32" s="21">
        <v>99290.372994889985</v>
      </c>
      <c r="J32" s="21">
        <v>90842.289762720029</v>
      </c>
      <c r="K32" s="21">
        <v>95251.253529549984</v>
      </c>
      <c r="L32" s="21">
        <v>100074.31695515999</v>
      </c>
      <c r="M32" s="21">
        <v>94817.515386160012</v>
      </c>
      <c r="N32" s="22">
        <v>98625.314373309986</v>
      </c>
      <c r="O32" s="197">
        <v>104457.52995417999</v>
      </c>
      <c r="P32" s="197">
        <v>97187.013874000026</v>
      </c>
      <c r="Q32" s="197">
        <v>92021.489030270008</v>
      </c>
      <c r="R32" s="178">
        <v>90907.082844199991</v>
      </c>
      <c r="S32" s="85">
        <v>-1114.4061860700167</v>
      </c>
      <c r="T32" s="86">
        <v>-10053.265617900004</v>
      </c>
      <c r="U32" s="87">
        <v>-1.2110282041876475</v>
      </c>
      <c r="V32" s="88">
        <v>-9.9576375983626342</v>
      </c>
    </row>
    <row r="33" spans="1:22" s="125" customFormat="1">
      <c r="A33" s="23" t="s">
        <v>74</v>
      </c>
      <c r="B33" s="21">
        <v>6338.4005099154165</v>
      </c>
      <c r="C33" s="21">
        <v>6220.4168543427395</v>
      </c>
      <c r="D33" s="21">
        <v>6053.5007828918488</v>
      </c>
      <c r="E33" s="22">
        <v>5996.0435055033468</v>
      </c>
      <c r="F33" s="21">
        <v>4796.6200888131807</v>
      </c>
      <c r="G33" s="22">
        <v>4784.2254872488957</v>
      </c>
      <c r="H33" s="21">
        <v>4724.3350937361702</v>
      </c>
      <c r="I33" s="21">
        <v>4686.7267476230481</v>
      </c>
      <c r="J33" s="21">
        <v>4219.8167037874846</v>
      </c>
      <c r="K33" s="21">
        <v>4158.7196957014248</v>
      </c>
      <c r="L33" s="21">
        <v>4189.8998652172331</v>
      </c>
      <c r="M33" s="21">
        <v>3950.6200134421269</v>
      </c>
      <c r="N33" s="22">
        <v>3921.207863085494</v>
      </c>
      <c r="O33" s="197">
        <v>3861.0197389480868</v>
      </c>
      <c r="P33" s="197">
        <v>3706.8733804672638</v>
      </c>
      <c r="Q33" s="197">
        <v>3653.5996160435457</v>
      </c>
      <c r="R33" s="178">
        <v>3612.2973702457784</v>
      </c>
      <c r="S33" s="85">
        <v>-41.302245797767227</v>
      </c>
      <c r="T33" s="86">
        <v>-1184.3227185674023</v>
      </c>
      <c r="U33" s="87">
        <v>-1.1304535290731499</v>
      </c>
      <c r="V33" s="88">
        <v>-24.690775934694408</v>
      </c>
    </row>
    <row r="34" spans="1:22" s="124" customFormat="1">
      <c r="A34" s="14" t="s">
        <v>209</v>
      </c>
      <c r="B34" s="18">
        <v>19132</v>
      </c>
      <c r="C34" s="18">
        <v>18115</v>
      </c>
      <c r="D34" s="18">
        <v>14124</v>
      </c>
      <c r="E34" s="19">
        <v>23239</v>
      </c>
      <c r="F34" s="18">
        <v>26063</v>
      </c>
      <c r="G34" s="19">
        <v>39224</v>
      </c>
      <c r="H34" s="18">
        <v>40333</v>
      </c>
      <c r="I34" s="18">
        <v>37785</v>
      </c>
      <c r="J34" s="18">
        <v>47240</v>
      </c>
      <c r="K34" s="18">
        <v>63982</v>
      </c>
      <c r="L34" s="18">
        <v>61357</v>
      </c>
      <c r="M34" s="18">
        <v>89265</v>
      </c>
      <c r="N34" s="19">
        <v>75881</v>
      </c>
      <c r="O34" s="196">
        <v>69429</v>
      </c>
      <c r="P34" s="196">
        <v>63048</v>
      </c>
      <c r="Q34" s="196">
        <v>62590</v>
      </c>
      <c r="R34" s="177">
        <v>57139</v>
      </c>
      <c r="S34" s="81">
        <v>-5451</v>
      </c>
      <c r="T34" s="82">
        <v>31076</v>
      </c>
      <c r="U34" s="83">
        <v>-8.7090589551046538</v>
      </c>
      <c r="V34" s="84">
        <v>119.23416337336454</v>
      </c>
    </row>
    <row r="35" spans="1:22" s="124" customFormat="1">
      <c r="A35" s="14" t="s">
        <v>208</v>
      </c>
      <c r="B35" s="18">
        <v>120401.55392388</v>
      </c>
      <c r="C35" s="18">
        <v>129266.95615627</v>
      </c>
      <c r="D35" s="18">
        <v>130260.45308631001</v>
      </c>
      <c r="E35" s="19">
        <v>136619.22240919</v>
      </c>
      <c r="F35" s="18">
        <v>131916.28375164999</v>
      </c>
      <c r="G35" s="19">
        <v>128368.91855559</v>
      </c>
      <c r="H35" s="18">
        <v>128187.095552</v>
      </c>
      <c r="I35" s="18">
        <v>128133.89461455001</v>
      </c>
      <c r="J35" s="18">
        <v>124876.55137419001</v>
      </c>
      <c r="K35" s="18">
        <v>124671.75384712001</v>
      </c>
      <c r="L35" s="18">
        <v>121432.43281391001</v>
      </c>
      <c r="M35" s="18">
        <v>109090.99209227</v>
      </c>
      <c r="N35" s="19">
        <v>105540.21082157</v>
      </c>
      <c r="O35" s="196">
        <v>101238.96977253999</v>
      </c>
      <c r="P35" s="196">
        <v>100600.07236547999</v>
      </c>
      <c r="Q35" s="196">
        <v>95146.421524810008</v>
      </c>
      <c r="R35" s="177">
        <v>91238.955216399991</v>
      </c>
      <c r="S35" s="89">
        <v>-3907.4663084100175</v>
      </c>
      <c r="T35" s="90">
        <v>-40677.328535249995</v>
      </c>
      <c r="U35" s="83">
        <v>-4.1067927156788748</v>
      </c>
      <c r="V35" s="353">
        <v>-30.835714423118908</v>
      </c>
    </row>
    <row r="36" spans="1:22" s="124" customFormat="1">
      <c r="A36" s="14" t="s">
        <v>76</v>
      </c>
      <c r="B36" s="92"/>
      <c r="C36" s="92"/>
      <c r="D36" s="92"/>
      <c r="E36" s="93"/>
      <c r="F36" s="92"/>
      <c r="G36" s="93"/>
      <c r="H36" s="92"/>
      <c r="I36" s="92"/>
      <c r="J36" s="92"/>
      <c r="K36" s="92"/>
      <c r="L36" s="92"/>
      <c r="M36" s="92"/>
      <c r="N36" s="93"/>
      <c r="O36" s="198"/>
      <c r="P36" s="198"/>
      <c r="Q36" s="198"/>
      <c r="R36" s="179"/>
      <c r="S36" s="94"/>
      <c r="T36" s="95"/>
      <c r="U36" s="83"/>
      <c r="V36" s="91"/>
    </row>
    <row r="37" spans="1:22">
      <c r="A37" s="23" t="s">
        <v>77</v>
      </c>
      <c r="B37" s="21">
        <v>45.753807905496352</v>
      </c>
      <c r="C37" s="21">
        <v>58.655561805481149</v>
      </c>
      <c r="D37" s="21">
        <v>53.241029544582354</v>
      </c>
      <c r="E37" s="22">
        <v>49.902751892247124</v>
      </c>
      <c r="F37" s="21">
        <v>49.095860346252877</v>
      </c>
      <c r="G37" s="22">
        <v>47.878952555859399</v>
      </c>
      <c r="H37" s="21">
        <v>47.977778432394082</v>
      </c>
      <c r="I37" s="21">
        <v>47.071137621505002</v>
      </c>
      <c r="J37" s="21">
        <v>46.553448056945619</v>
      </c>
      <c r="K37" s="21">
        <v>47.109285800771936</v>
      </c>
      <c r="L37" s="21">
        <v>47.722715501315022</v>
      </c>
      <c r="M37" s="21">
        <v>44.918840716874797</v>
      </c>
      <c r="N37" s="22">
        <v>46.542611880219184</v>
      </c>
      <c r="O37" s="197">
        <v>48.329066759491219</v>
      </c>
      <c r="P37" s="197">
        <v>48.36544321064202</v>
      </c>
      <c r="Q37" s="197">
        <v>47.274032979589634</v>
      </c>
      <c r="R37" s="178">
        <v>46.352144208822835</v>
      </c>
      <c r="S37" s="96">
        <v>-0.92188877076679887</v>
      </c>
      <c r="T37" s="97">
        <v>-2.7437161374300416</v>
      </c>
      <c r="U37" s="87">
        <v>-1.9500954597311826</v>
      </c>
      <c r="V37" s="88">
        <v>-5.588487742306059</v>
      </c>
    </row>
    <row r="38" spans="1:22">
      <c r="A38" s="23" t="s">
        <v>78</v>
      </c>
      <c r="B38" s="21">
        <v>46.599889905711187</v>
      </c>
      <c r="C38" s="21">
        <v>59.809131507102741</v>
      </c>
      <c r="D38" s="21">
        <v>55.900843005373581</v>
      </c>
      <c r="E38" s="22">
        <v>53.049080328209286</v>
      </c>
      <c r="F38" s="21">
        <v>52.582434208400521</v>
      </c>
      <c r="G38" s="22">
        <v>52.589435669679943</v>
      </c>
      <c r="H38" s="21">
        <v>53.290714724381893</v>
      </c>
      <c r="I38" s="21">
        <v>52.315634893793408</v>
      </c>
      <c r="J38" s="21">
        <v>52.89649783127971</v>
      </c>
      <c r="K38" s="21">
        <v>54.19463143641029</v>
      </c>
      <c r="L38" s="21">
        <v>55.251139675731643</v>
      </c>
      <c r="M38" s="21">
        <v>55.805461991400641</v>
      </c>
      <c r="N38" s="22">
        <v>56.971301322346143</v>
      </c>
      <c r="O38" s="197">
        <v>58.291295307226441</v>
      </c>
      <c r="P38" s="197">
        <v>57.424798873236817</v>
      </c>
      <c r="Q38" s="197">
        <v>56.692343954953827</v>
      </c>
      <c r="R38" s="178">
        <v>56.440641298992652</v>
      </c>
      <c r="S38" s="96">
        <v>-0.25170265596117503</v>
      </c>
      <c r="T38" s="97">
        <v>3.8582070905921313</v>
      </c>
      <c r="U38" s="87">
        <v>-0.44397997754541674</v>
      </c>
      <c r="V38" s="88">
        <v>7.3374448115141711</v>
      </c>
    </row>
    <row r="39" spans="1:22" s="124" customFormat="1">
      <c r="A39" s="14" t="s">
        <v>210</v>
      </c>
      <c r="B39" s="18">
        <v>6419.66</v>
      </c>
      <c r="C39" s="18">
        <v>5625.31</v>
      </c>
      <c r="D39" s="18">
        <v>9969.9141772020394</v>
      </c>
      <c r="E39" s="19">
        <v>9630.98</v>
      </c>
      <c r="F39" s="18">
        <v>9918.09</v>
      </c>
      <c r="G39" s="19">
        <v>10263.700000000001</v>
      </c>
      <c r="H39" s="18">
        <v>10375.392600000001</v>
      </c>
      <c r="I39" s="18">
        <v>12616.67</v>
      </c>
      <c r="J39" s="18">
        <v>12773.86</v>
      </c>
      <c r="K39" s="18">
        <v>12962.03</v>
      </c>
      <c r="L39" s="18">
        <v>13147.96</v>
      </c>
      <c r="M39" s="18">
        <v>13300.0342</v>
      </c>
      <c r="N39" s="19">
        <v>13441.594899999998</v>
      </c>
      <c r="O39" s="196">
        <v>13489.495800000001</v>
      </c>
      <c r="P39" s="196">
        <v>12721.5144</v>
      </c>
      <c r="Q39" s="196">
        <v>13240.9501</v>
      </c>
      <c r="R39" s="177">
        <v>13536.5681</v>
      </c>
      <c r="S39" s="98">
        <v>295.61800000000039</v>
      </c>
      <c r="T39" s="99">
        <v>3618.4781000000003</v>
      </c>
      <c r="U39" s="83">
        <v>2.2326041391848461</v>
      </c>
      <c r="V39" s="84">
        <v>36.483618317639795</v>
      </c>
    </row>
    <row r="40" spans="1:22" s="124" customFormat="1">
      <c r="A40" s="14" t="s">
        <v>220</v>
      </c>
      <c r="B40" s="18">
        <v>-518.19147611999995</v>
      </c>
      <c r="C40" s="18">
        <v>-506.59718056723398</v>
      </c>
      <c r="D40" s="18">
        <v>208.86635366000007</v>
      </c>
      <c r="E40" s="19">
        <v>-81.471481229999995</v>
      </c>
      <c r="F40" s="18">
        <v>68.648181609999995</v>
      </c>
      <c r="G40" s="19">
        <v>209.23360579000001</v>
      </c>
      <c r="H40" s="18">
        <v>88.853966620000008</v>
      </c>
      <c r="I40" s="18">
        <v>9.1570510300000016</v>
      </c>
      <c r="J40" s="18">
        <v>152.24849999999998</v>
      </c>
      <c r="K40" s="18">
        <v>253.99561</v>
      </c>
      <c r="L40" s="18">
        <v>-133.61461</v>
      </c>
      <c r="M40" s="18">
        <v>91.390999999999991</v>
      </c>
      <c r="N40" s="19">
        <v>-74.300000000000011</v>
      </c>
      <c r="O40" s="196">
        <v>-158.80000000000001</v>
      </c>
      <c r="P40" s="196">
        <v>-2.097000000000012</v>
      </c>
      <c r="Q40" s="196">
        <v>675.81700000000001</v>
      </c>
      <c r="R40" s="177">
        <v>332.69299999999998</v>
      </c>
      <c r="S40" s="98">
        <v>-343.12400000000002</v>
      </c>
      <c r="T40" s="99">
        <v>264.04481838999999</v>
      </c>
      <c r="U40" s="83">
        <v>-50.771732584412653</v>
      </c>
      <c r="V40" s="84">
        <v>384.63483255838565</v>
      </c>
    </row>
    <row r="41" spans="1:22">
      <c r="A41" s="126" t="s">
        <v>80</v>
      </c>
      <c r="B41" s="21">
        <v>0</v>
      </c>
      <c r="C41" s="21">
        <v>144.71043867</v>
      </c>
      <c r="D41" s="21">
        <v>581.36289913000007</v>
      </c>
      <c r="E41" s="22">
        <v>158.17691273</v>
      </c>
      <c r="F41" s="21">
        <v>168.64818160999999</v>
      </c>
      <c r="G41" s="22">
        <v>239.23360579000001</v>
      </c>
      <c r="H41" s="21">
        <v>163.20296662000001</v>
      </c>
      <c r="I41" s="21">
        <v>9.1570510300000016</v>
      </c>
      <c r="J41" s="21">
        <v>152.24849999999998</v>
      </c>
      <c r="K41" s="21">
        <v>300.476</v>
      </c>
      <c r="L41" s="21">
        <v>9.5</v>
      </c>
      <c r="M41" s="21">
        <v>119.991</v>
      </c>
      <c r="N41" s="22">
        <v>43.5</v>
      </c>
      <c r="O41" s="197">
        <v>22.200000000000003</v>
      </c>
      <c r="P41" s="197">
        <v>129.1</v>
      </c>
      <c r="Q41" s="197">
        <v>675.81700000000001</v>
      </c>
      <c r="R41" s="178">
        <v>332.69299999999998</v>
      </c>
      <c r="S41" s="96">
        <v>-343.12400000000002</v>
      </c>
      <c r="T41" s="97">
        <v>164.04481838999999</v>
      </c>
      <c r="U41" s="87">
        <v>-50.771732584412653</v>
      </c>
      <c r="V41" s="88">
        <v>97.270434121462813</v>
      </c>
    </row>
    <row r="42" spans="1:22">
      <c r="A42" s="23" t="s">
        <v>79</v>
      </c>
      <c r="B42" s="21">
        <v>518.19147611999995</v>
      </c>
      <c r="C42" s="21">
        <v>651.30761923723401</v>
      </c>
      <c r="D42" s="21">
        <v>372.49654547</v>
      </c>
      <c r="E42" s="22">
        <v>239.64839395999999</v>
      </c>
      <c r="F42" s="21">
        <v>100</v>
      </c>
      <c r="G42" s="22">
        <v>30</v>
      </c>
      <c r="H42" s="21">
        <v>74.349000000000004</v>
      </c>
      <c r="I42" s="21">
        <v>0</v>
      </c>
      <c r="J42" s="21">
        <v>0</v>
      </c>
      <c r="K42" s="21">
        <v>46.48039</v>
      </c>
      <c r="L42" s="21">
        <v>143.11461</v>
      </c>
      <c r="M42" s="21">
        <v>28.6</v>
      </c>
      <c r="N42" s="22">
        <v>117.80000000000001</v>
      </c>
      <c r="O42" s="197">
        <v>181</v>
      </c>
      <c r="P42" s="197">
        <v>131.197</v>
      </c>
      <c r="Q42" s="197">
        <v>0</v>
      </c>
      <c r="R42" s="178">
        <v>0</v>
      </c>
      <c r="S42" s="96">
        <v>0</v>
      </c>
      <c r="T42" s="97">
        <v>-100</v>
      </c>
      <c r="U42" s="87"/>
      <c r="V42" s="88">
        <v>-100</v>
      </c>
    </row>
    <row r="43" spans="1:22">
      <c r="A43" s="23" t="s">
        <v>133</v>
      </c>
      <c r="B43" s="21">
        <v>464.22147611999998</v>
      </c>
      <c r="C43" s="21">
        <v>560.41761923723402</v>
      </c>
      <c r="D43" s="21">
        <v>281.26900000000001</v>
      </c>
      <c r="E43" s="22">
        <v>140</v>
      </c>
      <c r="F43" s="21">
        <v>100</v>
      </c>
      <c r="G43" s="22">
        <v>30</v>
      </c>
      <c r="H43" s="21">
        <v>74.349000000000004</v>
      </c>
      <c r="I43" s="21">
        <v>0</v>
      </c>
      <c r="J43" s="21">
        <v>0</v>
      </c>
      <c r="K43" s="21">
        <v>8.9803899999999999</v>
      </c>
      <c r="L43" s="21">
        <v>12.720610000000001</v>
      </c>
      <c r="M43" s="21">
        <v>0</v>
      </c>
      <c r="N43" s="22">
        <v>0</v>
      </c>
      <c r="O43" s="197">
        <v>0</v>
      </c>
      <c r="P43" s="197">
        <v>0</v>
      </c>
      <c r="Q43" s="197">
        <v>0</v>
      </c>
      <c r="R43" s="178">
        <v>0</v>
      </c>
      <c r="S43" s="96">
        <v>0</v>
      </c>
      <c r="T43" s="97">
        <v>-100</v>
      </c>
      <c r="U43" s="87"/>
      <c r="V43" s="88">
        <v>-100</v>
      </c>
    </row>
    <row r="44" spans="1:22" s="124" customFormat="1">
      <c r="A44" s="14" t="s">
        <v>202</v>
      </c>
      <c r="B44" s="18"/>
      <c r="C44" s="18"/>
      <c r="D44" s="18"/>
      <c r="E44" s="19"/>
      <c r="F44" s="18"/>
      <c r="G44" s="19"/>
      <c r="H44" s="18"/>
      <c r="I44" s="18"/>
      <c r="J44" s="18"/>
      <c r="K44" s="18"/>
      <c r="L44" s="18"/>
      <c r="M44" s="18"/>
      <c r="N44" s="19"/>
      <c r="O44" s="196"/>
      <c r="P44" s="196"/>
      <c r="Q44" s="196"/>
      <c r="R44" s="177"/>
      <c r="S44" s="98"/>
      <c r="T44" s="99"/>
      <c r="U44" s="83"/>
      <c r="V44" s="84"/>
    </row>
    <row r="45" spans="1:22">
      <c r="A45" s="23" t="s">
        <v>79</v>
      </c>
      <c r="B45" s="21">
        <v>109.04206496747599</v>
      </c>
      <c r="C45" s="21">
        <v>67.905564181356951</v>
      </c>
      <c r="D45" s="21">
        <v>39.893146578831086</v>
      </c>
      <c r="E45" s="22">
        <v>32.560720363958566</v>
      </c>
      <c r="F45" s="21">
        <v>30.046594805229777</v>
      </c>
      <c r="G45" s="22">
        <v>44.344685941495015</v>
      </c>
      <c r="H45" s="21">
        <v>72.332670480008801</v>
      </c>
      <c r="I45" s="21">
        <v>49.070429454282007</v>
      </c>
      <c r="J45" s="21">
        <v>47.642436427353985</v>
      </c>
      <c r="K45" s="21">
        <v>68.708903917047579</v>
      </c>
      <c r="L45" s="21">
        <v>62.925363386669204</v>
      </c>
      <c r="M45" s="21">
        <v>59.63219719750586</v>
      </c>
      <c r="N45" s="22">
        <v>39.469949837537598</v>
      </c>
      <c r="O45" s="197">
        <v>39.318895442413321</v>
      </c>
      <c r="P45" s="197">
        <v>39.827665892892014</v>
      </c>
      <c r="Q45" s="197">
        <v>40.692983646239213</v>
      </c>
      <c r="R45" s="178">
        <v>35.980246525337449</v>
      </c>
      <c r="S45" s="100">
        <v>-4.7127371209017639</v>
      </c>
      <c r="T45" s="202">
        <v>5.9336517201076724</v>
      </c>
      <c r="U45" s="101">
        <v>-11.581203191861078</v>
      </c>
      <c r="V45" s="102">
        <v>19.748167000524418</v>
      </c>
    </row>
    <row r="46" spans="1:22">
      <c r="A46" s="23" t="s">
        <v>80</v>
      </c>
      <c r="B46" s="21">
        <v>89.599948450273658</v>
      </c>
      <c r="C46" s="21">
        <v>194.2764973996542</v>
      </c>
      <c r="D46" s="21">
        <v>169.09652967145018</v>
      </c>
      <c r="E46" s="22">
        <v>237.96270128889014</v>
      </c>
      <c r="F46" s="21">
        <v>207.28033282521514</v>
      </c>
      <c r="G46" s="22">
        <v>223.60610567841127</v>
      </c>
      <c r="H46" s="21">
        <v>207.8769407454549</v>
      </c>
      <c r="I46" s="21">
        <v>201.22839658964583</v>
      </c>
      <c r="J46" s="21">
        <v>214.46114224971322</v>
      </c>
      <c r="K46" s="21">
        <v>173.35208745979935</v>
      </c>
      <c r="L46" s="21">
        <v>133.05574894671832</v>
      </c>
      <c r="M46" s="21">
        <v>180.28724239337214</v>
      </c>
      <c r="N46" s="22">
        <v>154.23490321373583</v>
      </c>
      <c r="O46" s="197">
        <v>185.91006884541036</v>
      </c>
      <c r="P46" s="197">
        <v>299.59133037743919</v>
      </c>
      <c r="Q46" s="197">
        <v>384.45437754205119</v>
      </c>
      <c r="R46" s="178">
        <v>355.13947580067224</v>
      </c>
      <c r="S46" s="103">
        <v>-29.314901741378947</v>
      </c>
      <c r="T46" s="104">
        <v>147.8591429754571</v>
      </c>
      <c r="U46" s="101">
        <v>-7.6250664458027977</v>
      </c>
      <c r="V46" s="102">
        <v>71.332933983725439</v>
      </c>
    </row>
    <row r="47" spans="1:22" s="124" customFormat="1">
      <c r="A47" s="14" t="s">
        <v>81</v>
      </c>
      <c r="B47" s="105">
        <v>14</v>
      </c>
      <c r="C47" s="105">
        <v>19.5</v>
      </c>
      <c r="D47" s="105">
        <v>30</v>
      </c>
      <c r="E47" s="106">
        <v>30</v>
      </c>
      <c r="F47" s="105">
        <v>30</v>
      </c>
      <c r="G47" s="106">
        <v>30</v>
      </c>
      <c r="H47" s="105">
        <v>30</v>
      </c>
      <c r="I47" s="105">
        <v>27</v>
      </c>
      <c r="J47" s="105">
        <v>22</v>
      </c>
      <c r="K47" s="105">
        <v>22</v>
      </c>
      <c r="L47" s="105">
        <v>22</v>
      </c>
      <c r="M47" s="105">
        <v>22</v>
      </c>
      <c r="N47" s="106">
        <v>22</v>
      </c>
      <c r="O47" s="199">
        <v>22</v>
      </c>
      <c r="P47" s="199">
        <v>22</v>
      </c>
      <c r="Q47" s="199">
        <v>19</v>
      </c>
      <c r="R47" s="180">
        <v>18</v>
      </c>
      <c r="S47" s="107"/>
      <c r="T47" s="108"/>
      <c r="U47" s="109"/>
      <c r="V47" s="110"/>
    </row>
    <row r="48" spans="1:22" s="124" customFormat="1" ht="27.75" customHeight="1">
      <c r="A48" s="42" t="s">
        <v>206</v>
      </c>
      <c r="B48" s="105">
        <v>14.3131</v>
      </c>
      <c r="C48" s="105">
        <v>14.637700000000001</v>
      </c>
      <c r="D48" s="105">
        <v>15.5352</v>
      </c>
      <c r="E48" s="106">
        <v>18.002700000000001</v>
      </c>
      <c r="F48" s="105">
        <v>17.862400000000001</v>
      </c>
      <c r="G48" s="106">
        <v>17.260899999999999</v>
      </c>
      <c r="H48" s="105">
        <v>17.056899999999999</v>
      </c>
      <c r="I48" s="105">
        <v>16.933199999999999</v>
      </c>
      <c r="J48" s="105">
        <v>17.3992</v>
      </c>
      <c r="K48" s="105">
        <v>16.8598</v>
      </c>
      <c r="L48" s="105">
        <v>16.539899999999999</v>
      </c>
      <c r="M48" s="105">
        <v>17.2563</v>
      </c>
      <c r="N48" s="106">
        <v>16.322500000000002</v>
      </c>
      <c r="O48" s="199">
        <v>15.8919</v>
      </c>
      <c r="P48" s="199">
        <v>16.12404090834368</v>
      </c>
      <c r="Q48" s="199">
        <v>16.200945390543513</v>
      </c>
      <c r="R48" s="180">
        <v>16.456956968588731</v>
      </c>
      <c r="S48" s="107"/>
      <c r="T48" s="108"/>
      <c r="U48" s="109"/>
      <c r="V48" s="110"/>
    </row>
    <row r="49" spans="1:22">
      <c r="A49" s="127" t="s">
        <v>203</v>
      </c>
      <c r="B49" s="111">
        <v>17.1935</v>
      </c>
      <c r="C49" s="111">
        <v>18.839300000000001</v>
      </c>
      <c r="D49" s="111">
        <v>23.636299999999999</v>
      </c>
      <c r="E49" s="112">
        <v>23.806100000000001</v>
      </c>
      <c r="F49" s="111">
        <v>23.339500000000001</v>
      </c>
      <c r="G49" s="112">
        <v>22.011700000000001</v>
      </c>
      <c r="H49" s="111">
        <v>21.1554</v>
      </c>
      <c r="I49" s="111">
        <v>21.2301</v>
      </c>
      <c r="J49" s="111">
        <v>21.047899999999998</v>
      </c>
      <c r="K49" s="111">
        <v>20.883700000000001</v>
      </c>
      <c r="L49" s="111">
        <v>20.748799999999999</v>
      </c>
      <c r="M49" s="111">
        <v>20.364100000000001</v>
      </c>
      <c r="N49" s="112">
        <v>20.0364</v>
      </c>
      <c r="O49" s="200">
        <v>19.808499999999999</v>
      </c>
      <c r="P49" s="200">
        <v>20.256219040926869</v>
      </c>
      <c r="Q49" s="200">
        <v>20.882999424970034</v>
      </c>
      <c r="R49" s="181">
        <v>21.090233980829591</v>
      </c>
      <c r="S49" s="113"/>
      <c r="T49" s="114"/>
      <c r="U49" s="115"/>
      <c r="V49" s="116"/>
    </row>
    <row r="50" spans="1:22">
      <c r="A50" s="127" t="s">
        <v>204</v>
      </c>
      <c r="B50" s="111">
        <v>8.4972999999999992</v>
      </c>
      <c r="C50" s="111">
        <v>8.7666000000000004</v>
      </c>
      <c r="D50" s="111">
        <v>7.3112000000000004</v>
      </c>
      <c r="E50" s="112">
        <v>8.9770000000000003</v>
      </c>
      <c r="F50" s="111">
        <v>9.7573000000000008</v>
      </c>
      <c r="G50" s="112">
        <v>9.2906999999999993</v>
      </c>
      <c r="H50" s="111">
        <v>8.5298999999999996</v>
      </c>
      <c r="I50" s="111">
        <v>8.5542999999999996</v>
      </c>
      <c r="J50" s="111">
        <v>10.4269</v>
      </c>
      <c r="K50" s="111">
        <v>8.8102999999999998</v>
      </c>
      <c r="L50" s="111">
        <v>9.3998000000000008</v>
      </c>
      <c r="M50" s="111">
        <v>9.0372000000000003</v>
      </c>
      <c r="N50" s="112">
        <v>8.9239999999999995</v>
      </c>
      <c r="O50" s="200">
        <v>8.7373999999999992</v>
      </c>
      <c r="P50" s="200">
        <v>8.9263614365128117</v>
      </c>
      <c r="Q50" s="200">
        <v>9.0884223665487252</v>
      </c>
      <c r="R50" s="181">
        <v>9.0305669831536459</v>
      </c>
      <c r="S50" s="113"/>
      <c r="T50" s="114"/>
      <c r="U50" s="115"/>
      <c r="V50" s="116"/>
    </row>
    <row r="51" spans="1:22">
      <c r="A51" s="128" t="s">
        <v>197</v>
      </c>
      <c r="B51" s="111"/>
      <c r="C51" s="111"/>
      <c r="D51" s="111"/>
      <c r="E51" s="112"/>
      <c r="F51" s="111"/>
      <c r="G51" s="112"/>
      <c r="H51" s="111"/>
      <c r="I51" s="111"/>
      <c r="J51" s="111"/>
      <c r="K51" s="111"/>
      <c r="L51" s="111"/>
      <c r="M51" s="111"/>
      <c r="N51" s="112"/>
      <c r="O51" s="200"/>
      <c r="P51" s="200"/>
      <c r="Q51" s="200"/>
      <c r="R51" s="181"/>
      <c r="S51" s="113"/>
      <c r="T51" s="114"/>
      <c r="U51" s="115"/>
      <c r="V51" s="116"/>
    </row>
    <row r="52" spans="1:22">
      <c r="A52" s="128" t="s">
        <v>221</v>
      </c>
      <c r="B52" s="111">
        <v>13.702299999999999</v>
      </c>
      <c r="C52" s="111">
        <v>14.2239</v>
      </c>
      <c r="D52" s="111">
        <v>15.238099999999999</v>
      </c>
      <c r="E52" s="112">
        <v>17.754799999999999</v>
      </c>
      <c r="F52" s="111">
        <v>17.560199999999998</v>
      </c>
      <c r="G52" s="112">
        <v>16.789899999999999</v>
      </c>
      <c r="H52" s="111">
        <v>16.674900000000001</v>
      </c>
      <c r="I52" s="111">
        <v>16.4709</v>
      </c>
      <c r="J52" s="111">
        <v>16.990300000000001</v>
      </c>
      <c r="K52" s="111">
        <v>16.327500000000001</v>
      </c>
      <c r="L52" s="111">
        <v>16.02</v>
      </c>
      <c r="M52" s="111">
        <v>16.783799999999999</v>
      </c>
      <c r="N52" s="112">
        <v>15.769299999999999</v>
      </c>
      <c r="O52" s="200">
        <v>15.348800000000001</v>
      </c>
      <c r="P52" s="200">
        <v>15.530583108647088</v>
      </c>
      <c r="Q52" s="200">
        <v>15.719205658149608</v>
      </c>
      <c r="R52" s="181">
        <v>15.771683063091821</v>
      </c>
      <c r="S52" s="113"/>
      <c r="T52" s="114"/>
      <c r="U52" s="115"/>
      <c r="V52" s="116"/>
    </row>
    <row r="53" spans="1:22">
      <c r="A53" s="127" t="s">
        <v>203</v>
      </c>
      <c r="B53" s="111">
        <v>16.5077</v>
      </c>
      <c r="C53" s="111">
        <v>18.424900000000001</v>
      </c>
      <c r="D53" s="111">
        <v>23.705200000000001</v>
      </c>
      <c r="E53" s="112">
        <v>23.725000000000001</v>
      </c>
      <c r="F53" s="111">
        <v>23.1755</v>
      </c>
      <c r="G53" s="112">
        <v>21.622800000000002</v>
      </c>
      <c r="H53" s="111">
        <v>20.839300000000001</v>
      </c>
      <c r="I53" s="111">
        <v>20.8188</v>
      </c>
      <c r="J53" s="111">
        <v>20.680099999999999</v>
      </c>
      <c r="K53" s="111">
        <v>20.3521</v>
      </c>
      <c r="L53" s="111">
        <v>20.197700000000001</v>
      </c>
      <c r="M53" s="111">
        <v>19.9359</v>
      </c>
      <c r="N53" s="112">
        <v>19.421800000000001</v>
      </c>
      <c r="O53" s="200">
        <v>19.1965</v>
      </c>
      <c r="P53" s="200">
        <v>19.613925128030807</v>
      </c>
      <c r="Q53" s="200">
        <v>20.338320326753234</v>
      </c>
      <c r="R53" s="181">
        <v>20.317444035641984</v>
      </c>
      <c r="S53" s="113"/>
      <c r="T53" s="114"/>
      <c r="U53" s="115"/>
      <c r="V53" s="116"/>
    </row>
    <row r="54" spans="1:22">
      <c r="A54" s="127" t="s">
        <v>204</v>
      </c>
      <c r="B54" s="111">
        <v>8.4745000000000008</v>
      </c>
      <c r="C54" s="111">
        <v>8.7544000000000004</v>
      </c>
      <c r="D54" s="111">
        <v>7.3007999999999997</v>
      </c>
      <c r="E54" s="112">
        <v>8.9382000000000001</v>
      </c>
      <c r="F54" s="111">
        <v>9.7407000000000004</v>
      </c>
      <c r="G54" s="112">
        <v>9.2942999999999998</v>
      </c>
      <c r="H54" s="111">
        <v>8.5239999999999991</v>
      </c>
      <c r="I54" s="111">
        <v>8.5505999999999993</v>
      </c>
      <c r="J54" s="111">
        <v>10.430300000000001</v>
      </c>
      <c r="K54" s="111">
        <v>8.8104999999999993</v>
      </c>
      <c r="L54" s="111">
        <v>9.4074000000000009</v>
      </c>
      <c r="M54" s="111">
        <v>9.0070999999999994</v>
      </c>
      <c r="N54" s="112">
        <v>8.9186999999999994</v>
      </c>
      <c r="O54" s="200">
        <v>8.7515000000000001</v>
      </c>
      <c r="P54" s="200">
        <v>8.8921366588537154</v>
      </c>
      <c r="Q54" s="200">
        <v>9.0633373200728151</v>
      </c>
      <c r="R54" s="181">
        <v>9.0311110141975792</v>
      </c>
      <c r="S54" s="113"/>
      <c r="T54" s="114"/>
      <c r="U54" s="115"/>
      <c r="V54" s="116"/>
    </row>
    <row r="55" spans="1:22">
      <c r="A55" s="128" t="s">
        <v>222</v>
      </c>
      <c r="B55" s="111">
        <v>26.976400000000002</v>
      </c>
      <c r="C55" s="111">
        <v>25.055499999999999</v>
      </c>
      <c r="D55" s="111">
        <v>24.541399999999999</v>
      </c>
      <c r="E55" s="112">
        <v>25.613399999999999</v>
      </c>
      <c r="F55" s="111">
        <v>26.9329</v>
      </c>
      <c r="G55" s="112">
        <v>26.895399999999999</v>
      </c>
      <c r="H55" s="111">
        <v>27.6525</v>
      </c>
      <c r="I55" s="111">
        <v>28.005800000000001</v>
      </c>
      <c r="J55" s="111">
        <v>28.2195</v>
      </c>
      <c r="K55" s="111">
        <v>29.082699999999999</v>
      </c>
      <c r="L55" s="111">
        <v>29.273399999999999</v>
      </c>
      <c r="M55" s="111">
        <v>25.914000000000001</v>
      </c>
      <c r="N55" s="112">
        <v>30.533100000000001</v>
      </c>
      <c r="O55" s="200">
        <v>28.472100000000001</v>
      </c>
      <c r="P55" s="200">
        <v>29.517953234156607</v>
      </c>
      <c r="Q55" s="200">
        <v>28.939929884042833</v>
      </c>
      <c r="R55" s="181">
        <v>32.060506351972187</v>
      </c>
      <c r="S55" s="113"/>
      <c r="T55" s="114"/>
      <c r="U55" s="115"/>
      <c r="V55" s="116"/>
    </row>
    <row r="56" spans="1:22">
      <c r="A56" s="127" t="s">
        <v>203</v>
      </c>
      <c r="B56" s="111">
        <v>27.600200000000001</v>
      </c>
      <c r="C56" s="111">
        <v>25.277699999999999</v>
      </c>
      <c r="D56" s="111">
        <v>24.716000000000001</v>
      </c>
      <c r="E56" s="112">
        <v>25.725300000000001</v>
      </c>
      <c r="F56" s="111">
        <v>27.358499999999999</v>
      </c>
      <c r="G56" s="112">
        <v>27.067799999999998</v>
      </c>
      <c r="H56" s="111">
        <v>27.861599999999999</v>
      </c>
      <c r="I56" s="111">
        <v>28.1038</v>
      </c>
      <c r="J56" s="111">
        <v>28.347899999999999</v>
      </c>
      <c r="K56" s="111">
        <v>29.3797</v>
      </c>
      <c r="L56" s="111">
        <v>29.450399999999998</v>
      </c>
      <c r="M56" s="111">
        <v>26.062899999999999</v>
      </c>
      <c r="N56" s="112">
        <v>30.777100000000001</v>
      </c>
      <c r="O56" s="200">
        <v>28.655000000000001</v>
      </c>
      <c r="P56" s="200">
        <v>29.738837700346785</v>
      </c>
      <c r="Q56" s="200">
        <v>29.103395997378083</v>
      </c>
      <c r="R56" s="181">
        <v>32.145648751229707</v>
      </c>
      <c r="S56" s="113"/>
      <c r="T56" s="114"/>
      <c r="U56" s="115"/>
      <c r="V56" s="116"/>
    </row>
    <row r="57" spans="1:22">
      <c r="A57" s="127" t="s">
        <v>204</v>
      </c>
      <c r="B57" s="111">
        <v>11.315099999999999</v>
      </c>
      <c r="C57" s="111">
        <v>10.3765</v>
      </c>
      <c r="D57" s="111">
        <v>11.9482</v>
      </c>
      <c r="E57" s="112">
        <v>10.8367</v>
      </c>
      <c r="F57" s="111">
        <v>13.3454</v>
      </c>
      <c r="G57" s="112">
        <v>9.3661999999999992</v>
      </c>
      <c r="H57" s="111">
        <v>12.505699999999999</v>
      </c>
      <c r="I57" s="111">
        <v>13.2415</v>
      </c>
      <c r="J57" s="111">
        <v>7.8226000000000004</v>
      </c>
      <c r="K57" s="111">
        <v>8.5983000000000001</v>
      </c>
      <c r="L57" s="111">
        <v>7.3395000000000001</v>
      </c>
      <c r="M57" s="111">
        <v>8.4047000000000001</v>
      </c>
      <c r="N57" s="112">
        <v>10.283899999999999</v>
      </c>
      <c r="O57" s="200">
        <v>7.2031999999999998</v>
      </c>
      <c r="P57" s="200">
        <v>8.0954424117510939</v>
      </c>
      <c r="Q57" s="200">
        <v>7.0462513132314806</v>
      </c>
      <c r="R57" s="181">
        <v>7.5184212428762907</v>
      </c>
      <c r="S57" s="113"/>
      <c r="T57" s="114"/>
      <c r="U57" s="115"/>
      <c r="V57" s="116"/>
    </row>
    <row r="58" spans="1:22" s="124" customFormat="1" ht="25.5">
      <c r="A58" s="42" t="s">
        <v>207</v>
      </c>
      <c r="B58" s="105">
        <v>8.4026999999999994</v>
      </c>
      <c r="C58" s="105">
        <v>8.5449999999999999</v>
      </c>
      <c r="D58" s="105">
        <v>10.8269</v>
      </c>
      <c r="E58" s="106">
        <v>13.401899999999999</v>
      </c>
      <c r="F58" s="105">
        <v>13.938700000000001</v>
      </c>
      <c r="G58" s="106">
        <v>13.514799999999999</v>
      </c>
      <c r="H58" s="105">
        <v>13.151400000000001</v>
      </c>
      <c r="I58" s="105">
        <v>12.178800000000001</v>
      </c>
      <c r="J58" s="105">
        <v>12.145799999999999</v>
      </c>
      <c r="K58" s="105">
        <v>11.752000000000001</v>
      </c>
      <c r="L58" s="105">
        <v>11.411099999999999</v>
      </c>
      <c r="M58" s="105">
        <v>10.501300000000001</v>
      </c>
      <c r="N58" s="106">
        <v>10.045999999999999</v>
      </c>
      <c r="O58" s="199">
        <v>10.469099999999999</v>
      </c>
      <c r="P58" s="199">
        <v>11.692636781580733</v>
      </c>
      <c r="Q58" s="199">
        <v>12.302656458261916</v>
      </c>
      <c r="R58" s="180">
        <v>12.278179310344459</v>
      </c>
      <c r="S58" s="107"/>
      <c r="T58" s="108"/>
      <c r="U58" s="109"/>
      <c r="V58" s="110"/>
    </row>
    <row r="59" spans="1:22">
      <c r="A59" s="129" t="s">
        <v>203</v>
      </c>
      <c r="B59" s="111">
        <v>8.7179000000000002</v>
      </c>
      <c r="C59" s="111">
        <v>9.4303000000000008</v>
      </c>
      <c r="D59" s="111">
        <v>12.620799999999999</v>
      </c>
      <c r="E59" s="112">
        <v>15.4801</v>
      </c>
      <c r="F59" s="111">
        <v>15.5832</v>
      </c>
      <c r="G59" s="112">
        <v>15.264099999999999</v>
      </c>
      <c r="H59" s="111">
        <v>14.6775</v>
      </c>
      <c r="I59" s="111">
        <v>13.634499999999999</v>
      </c>
      <c r="J59" s="111">
        <v>13.5565</v>
      </c>
      <c r="K59" s="111">
        <v>13.0946</v>
      </c>
      <c r="L59" s="111">
        <v>12.5046</v>
      </c>
      <c r="M59" s="111">
        <v>11.5617</v>
      </c>
      <c r="N59" s="112">
        <v>10.894</v>
      </c>
      <c r="O59" s="200">
        <v>11.3438</v>
      </c>
      <c r="P59" s="200">
        <v>12.907397541087063</v>
      </c>
      <c r="Q59" s="200">
        <v>13.698696374424241</v>
      </c>
      <c r="R59" s="181">
        <v>13.553798993934352</v>
      </c>
      <c r="S59" s="113"/>
      <c r="T59" s="114"/>
      <c r="U59" s="115"/>
      <c r="V59" s="116"/>
    </row>
    <row r="60" spans="1:22">
      <c r="A60" s="130" t="s">
        <v>204</v>
      </c>
      <c r="B60" s="111">
        <v>7.3773</v>
      </c>
      <c r="C60" s="111">
        <v>6.7805999999999997</v>
      </c>
      <c r="D60" s="111">
        <v>6.5464000000000002</v>
      </c>
      <c r="E60" s="112">
        <v>7.4484000000000004</v>
      </c>
      <c r="F60" s="111">
        <v>7.9005000000000001</v>
      </c>
      <c r="G60" s="112">
        <v>7.2252000000000001</v>
      </c>
      <c r="H60" s="111">
        <v>6.6275000000000004</v>
      </c>
      <c r="I60" s="111">
        <v>6.1558000000000002</v>
      </c>
      <c r="J60" s="111">
        <v>6.3834</v>
      </c>
      <c r="K60" s="111">
        <v>6.0445000000000002</v>
      </c>
      <c r="L60" s="111">
        <v>6.1891999999999996</v>
      </c>
      <c r="M60" s="111">
        <v>5.8379000000000003</v>
      </c>
      <c r="N60" s="112">
        <v>5.5801999999999996</v>
      </c>
      <c r="O60" s="200">
        <v>5.4414999999999996</v>
      </c>
      <c r="P60" s="200">
        <v>5.4135978618378573</v>
      </c>
      <c r="Q60" s="200">
        <v>4.891976016539977</v>
      </c>
      <c r="R60" s="181">
        <v>4.8026000985864474</v>
      </c>
      <c r="S60" s="113"/>
      <c r="T60" s="114"/>
      <c r="U60" s="115"/>
      <c r="V60" s="116"/>
    </row>
    <row r="61" spans="1:22">
      <c r="A61" s="128" t="s">
        <v>197</v>
      </c>
      <c r="B61" s="111"/>
      <c r="C61" s="111"/>
      <c r="D61" s="111"/>
      <c r="E61" s="112"/>
      <c r="F61" s="111"/>
      <c r="G61" s="112"/>
      <c r="H61" s="111"/>
      <c r="I61" s="111"/>
      <c r="J61" s="111"/>
      <c r="K61" s="111"/>
      <c r="L61" s="111"/>
      <c r="M61" s="111"/>
      <c r="N61" s="112"/>
      <c r="O61" s="200"/>
      <c r="P61" s="200"/>
      <c r="Q61" s="200"/>
      <c r="R61" s="181"/>
      <c r="S61" s="113"/>
      <c r="T61" s="114"/>
      <c r="U61" s="115"/>
      <c r="V61" s="116"/>
    </row>
    <row r="62" spans="1:22">
      <c r="A62" s="128" t="s">
        <v>221</v>
      </c>
      <c r="B62" s="111">
        <v>6.0303000000000004</v>
      </c>
      <c r="C62" s="111">
        <v>6.9762000000000004</v>
      </c>
      <c r="D62" s="111">
        <v>10.036</v>
      </c>
      <c r="E62" s="112">
        <v>12.9002</v>
      </c>
      <c r="F62" s="111">
        <v>13.789099999999999</v>
      </c>
      <c r="G62" s="112">
        <v>13.5656</v>
      </c>
      <c r="H62" s="111">
        <v>13.252000000000001</v>
      </c>
      <c r="I62" s="111">
        <v>12.122999999999999</v>
      </c>
      <c r="J62" s="111">
        <v>12.2712</v>
      </c>
      <c r="K62" s="111">
        <v>11.8207</v>
      </c>
      <c r="L62" s="111">
        <v>11.3507</v>
      </c>
      <c r="M62" s="111">
        <v>10.2547</v>
      </c>
      <c r="N62" s="112">
        <v>9.7041000000000004</v>
      </c>
      <c r="O62" s="200">
        <v>10.163399999999999</v>
      </c>
      <c r="P62" s="200">
        <v>11.54048580427701</v>
      </c>
      <c r="Q62" s="200">
        <v>12.246040011314168</v>
      </c>
      <c r="R62" s="181">
        <v>12.465132368492771</v>
      </c>
      <c r="S62" s="113"/>
      <c r="T62" s="114"/>
      <c r="U62" s="115"/>
      <c r="V62" s="116"/>
    </row>
    <row r="63" spans="1:22">
      <c r="A63" s="129" t="s">
        <v>203</v>
      </c>
      <c r="B63" s="111">
        <v>6.0698999999999996</v>
      </c>
      <c r="C63" s="111">
        <v>7.3208000000000002</v>
      </c>
      <c r="D63" s="111">
        <v>11.1668</v>
      </c>
      <c r="E63" s="112">
        <v>14.0806</v>
      </c>
      <c r="F63" s="111">
        <v>14.541</v>
      </c>
      <c r="G63" s="112">
        <v>14.2666</v>
      </c>
      <c r="H63" s="111">
        <v>13.952400000000001</v>
      </c>
      <c r="I63" s="111">
        <v>12.805199999999999</v>
      </c>
      <c r="J63" s="111">
        <v>12.7096</v>
      </c>
      <c r="K63" s="111">
        <v>12.269</v>
      </c>
      <c r="L63" s="111">
        <v>11.669600000000001</v>
      </c>
      <c r="M63" s="111">
        <v>10.6616</v>
      </c>
      <c r="N63" s="112">
        <v>9.9990000000000006</v>
      </c>
      <c r="O63" s="200">
        <v>10.5587</v>
      </c>
      <c r="P63" s="200">
        <v>12.206016770343028</v>
      </c>
      <c r="Q63" s="200">
        <v>13.127982207724195</v>
      </c>
      <c r="R63" s="181">
        <v>13.128039621602252</v>
      </c>
      <c r="S63" s="113"/>
      <c r="T63" s="114"/>
      <c r="U63" s="115"/>
      <c r="V63" s="116"/>
    </row>
    <row r="64" spans="1:22">
      <c r="A64" s="129" t="s">
        <v>204</v>
      </c>
      <c r="B64" s="111">
        <v>5.6573000000000002</v>
      </c>
      <c r="C64" s="111">
        <v>5.3757999999999999</v>
      </c>
      <c r="D64" s="111">
        <v>4.5392999999999999</v>
      </c>
      <c r="E64" s="112">
        <v>4.1124999999999998</v>
      </c>
      <c r="F64" s="111">
        <v>5.1531000000000002</v>
      </c>
      <c r="G64" s="112">
        <v>4.8023999999999996</v>
      </c>
      <c r="H64" s="111">
        <v>4.5479000000000003</v>
      </c>
      <c r="I64" s="111">
        <v>3.6808000000000001</v>
      </c>
      <c r="J64" s="111">
        <v>4.4843000000000002</v>
      </c>
      <c r="K64" s="111">
        <v>4.1623000000000001</v>
      </c>
      <c r="L64" s="111">
        <v>5.1444999999999999</v>
      </c>
      <c r="M64" s="111">
        <v>4.3422000000000001</v>
      </c>
      <c r="N64" s="112">
        <v>3.9933999999999998</v>
      </c>
      <c r="O64" s="200">
        <v>3.3614000000000002</v>
      </c>
      <c r="P64" s="200">
        <v>3.7860466535692621</v>
      </c>
      <c r="Q64" s="200">
        <v>3.3052615236589502</v>
      </c>
      <c r="R64" s="181">
        <v>2.9810542431186695</v>
      </c>
      <c r="S64" s="113"/>
      <c r="T64" s="114"/>
      <c r="U64" s="115"/>
      <c r="V64" s="116"/>
    </row>
    <row r="65" spans="1:22">
      <c r="A65" s="128" t="s">
        <v>222</v>
      </c>
      <c r="B65" s="111">
        <v>12.5425</v>
      </c>
      <c r="C65" s="111">
        <v>10.9223</v>
      </c>
      <c r="D65" s="111">
        <v>12.0143</v>
      </c>
      <c r="E65" s="112">
        <v>13.945600000000001</v>
      </c>
      <c r="F65" s="111">
        <v>14.126099999999999</v>
      </c>
      <c r="G65" s="112">
        <v>13.1341</v>
      </c>
      <c r="H65" s="111">
        <v>12.501200000000001</v>
      </c>
      <c r="I65" s="111">
        <v>12.0288</v>
      </c>
      <c r="J65" s="111">
        <v>11.499599999999999</v>
      </c>
      <c r="K65" s="111">
        <v>11.713800000000001</v>
      </c>
      <c r="L65" s="111">
        <v>11.342599999999999</v>
      </c>
      <c r="M65" s="111">
        <v>11.269600000000001</v>
      </c>
      <c r="N65" s="112">
        <v>10.516299999999999</v>
      </c>
      <c r="O65" s="200">
        <v>11.0814</v>
      </c>
      <c r="P65" s="200">
        <v>11.685080028698961</v>
      </c>
      <c r="Q65" s="200">
        <v>11.961784834474601</v>
      </c>
      <c r="R65" s="181">
        <v>11.330774149411218</v>
      </c>
      <c r="S65" s="113"/>
      <c r="T65" s="114"/>
      <c r="U65" s="115"/>
      <c r="V65" s="116"/>
    </row>
    <row r="66" spans="1:22">
      <c r="A66" s="129" t="s">
        <v>203</v>
      </c>
      <c r="B66" s="111">
        <v>17.241499999999998</v>
      </c>
      <c r="C66" s="111">
        <v>16.5655</v>
      </c>
      <c r="D66" s="111">
        <v>17.665400000000002</v>
      </c>
      <c r="E66" s="112">
        <v>19.8902</v>
      </c>
      <c r="F66" s="111">
        <v>19.338000000000001</v>
      </c>
      <c r="G66" s="112">
        <v>18.644200000000001</v>
      </c>
      <c r="H66" s="111">
        <v>17.806999999999999</v>
      </c>
      <c r="I66" s="111">
        <v>17.39</v>
      </c>
      <c r="J66" s="111">
        <v>17.523900000000001</v>
      </c>
      <c r="K66" s="111">
        <v>17.085100000000001</v>
      </c>
      <c r="L66" s="111">
        <v>16.8188</v>
      </c>
      <c r="M66" s="111">
        <v>16.6995</v>
      </c>
      <c r="N66" s="112">
        <v>15.6126</v>
      </c>
      <c r="O66" s="200">
        <v>17.229299999999999</v>
      </c>
      <c r="P66" s="200">
        <v>17.279491344452413</v>
      </c>
      <c r="Q66" s="200">
        <v>17.023541984778682</v>
      </c>
      <c r="R66" s="181">
        <v>16.290928598911794</v>
      </c>
      <c r="S66" s="113"/>
      <c r="T66" s="114"/>
      <c r="U66" s="115"/>
      <c r="V66" s="116"/>
    </row>
    <row r="67" spans="1:22">
      <c r="A67" s="129" t="s">
        <v>204</v>
      </c>
      <c r="B67" s="111">
        <v>8.0576000000000008</v>
      </c>
      <c r="C67" s="111">
        <v>7.5208000000000004</v>
      </c>
      <c r="D67" s="111">
        <v>7.8662000000000001</v>
      </c>
      <c r="E67" s="112">
        <v>8.9253999999999998</v>
      </c>
      <c r="F67" s="111">
        <v>8.9116</v>
      </c>
      <c r="G67" s="112">
        <v>7.9626999999999999</v>
      </c>
      <c r="H67" s="111">
        <v>7.4682000000000004</v>
      </c>
      <c r="I67" s="111">
        <v>7.1317000000000004</v>
      </c>
      <c r="J67" s="111">
        <v>6.8193000000000001</v>
      </c>
      <c r="K67" s="111">
        <v>6.7378</v>
      </c>
      <c r="L67" s="111">
        <v>6.5016999999999996</v>
      </c>
      <c r="M67" s="111">
        <v>6.4715999999999996</v>
      </c>
      <c r="N67" s="112">
        <v>6.0003000000000002</v>
      </c>
      <c r="O67" s="200">
        <v>6.3033999999999999</v>
      </c>
      <c r="P67" s="200">
        <v>6.4660802877565375</v>
      </c>
      <c r="Q67" s="200">
        <v>6.2061617548090835</v>
      </c>
      <c r="R67" s="181">
        <v>5.7986019935525617</v>
      </c>
      <c r="S67" s="113"/>
      <c r="T67" s="114"/>
      <c r="U67" s="115"/>
      <c r="V67" s="116"/>
    </row>
    <row r="68" spans="1:22" s="124" customFormat="1">
      <c r="A68" s="42" t="s">
        <v>205</v>
      </c>
      <c r="B68" s="105">
        <v>17.362500000000001</v>
      </c>
      <c r="C68" s="105">
        <v>22.532599999999999</v>
      </c>
      <c r="D68" s="105">
        <v>26.273</v>
      </c>
      <c r="E68" s="106">
        <v>27.032399999999999</v>
      </c>
      <c r="F68" s="105">
        <v>24.728300000000001</v>
      </c>
      <c r="G68" s="106">
        <v>23.3614</v>
      </c>
      <c r="H68" s="105">
        <v>21.749700000000001</v>
      </c>
      <c r="I68" s="105">
        <v>19.935300000000002</v>
      </c>
      <c r="J68" s="105">
        <v>21.0837</v>
      </c>
      <c r="K68" s="105">
        <v>19.654399999999999</v>
      </c>
      <c r="L68" s="105">
        <v>19.5593</v>
      </c>
      <c r="M68" s="105">
        <v>19.3215</v>
      </c>
      <c r="N68" s="106">
        <v>18.9695</v>
      </c>
      <c r="O68" s="199">
        <v>19.5565</v>
      </c>
      <c r="P68" s="199">
        <v>20.598585054616109</v>
      </c>
      <c r="Q68" s="199">
        <v>20.958289518079717</v>
      </c>
      <c r="R68" s="180">
        <v>19.501520170012633</v>
      </c>
      <c r="S68" s="107"/>
      <c r="T68" s="108"/>
      <c r="U68" s="109"/>
      <c r="V68" s="110"/>
    </row>
    <row r="69" spans="1:22">
      <c r="A69" s="182" t="s">
        <v>223</v>
      </c>
      <c r="B69" s="183">
        <v>16.985499999999998</v>
      </c>
      <c r="C69" s="183">
        <v>22.4604</v>
      </c>
      <c r="D69" s="183">
        <v>26.026900000000001</v>
      </c>
      <c r="E69" s="184">
        <v>26.785599999999999</v>
      </c>
      <c r="F69" s="183">
        <v>23.654299999999999</v>
      </c>
      <c r="G69" s="184">
        <v>22.2072</v>
      </c>
      <c r="H69" s="183">
        <v>20.545999999999999</v>
      </c>
      <c r="I69" s="183">
        <v>19.0534</v>
      </c>
      <c r="J69" s="183">
        <v>19.401800000000001</v>
      </c>
      <c r="K69" s="183">
        <v>18.661100000000001</v>
      </c>
      <c r="L69" s="183">
        <v>19.1006</v>
      </c>
      <c r="M69" s="183">
        <v>18.830500000000001</v>
      </c>
      <c r="N69" s="184">
        <v>18.7486</v>
      </c>
      <c r="O69" s="201">
        <v>19.106200000000001</v>
      </c>
      <c r="P69" s="201">
        <v>20.484928086418449</v>
      </c>
      <c r="Q69" s="201">
        <v>21.132473704304122</v>
      </c>
      <c r="R69" s="185">
        <v>19.218329602950416</v>
      </c>
      <c r="S69" s="186"/>
      <c r="T69" s="187"/>
      <c r="U69" s="188"/>
      <c r="V69" s="189"/>
    </row>
    <row r="70" spans="1:22">
      <c r="A70" s="131" t="s">
        <v>82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</row>
    <row r="71" spans="1:22">
      <c r="A71" s="131" t="s">
        <v>83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</row>
  </sheetData>
  <mergeCells count="6">
    <mergeCell ref="B2:M2"/>
    <mergeCell ref="U2:V2"/>
    <mergeCell ref="A1:V1"/>
    <mergeCell ref="A2:A3"/>
    <mergeCell ref="S2:T2"/>
    <mergeCell ref="N2:R2"/>
  </mergeCells>
  <pageMargins left="0.7" right="0.7" top="0.75" bottom="0.75" header="0.3" footer="0.3"/>
  <pageSetup paperSize="9" scale="37" orientation="landscape" horizontalDpi="4294967295" r:id="rId1"/>
  <headerFooter>
    <oddHeader>&amp;L&amp;"-,обычный"&amp;12&amp;K8CBA97Макроекономічний та монетарний огляд&amp;R&amp;"-,обычный"&amp;12&amp;K7CBE87Травень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GridLines="0" view="pageLayout" zoomScale="85" zoomScaleNormal="115" zoomScaleSheetLayoutView="100" zoomScalePageLayoutView="85" workbookViewId="0">
      <selection activeCell="L1" sqref="L1"/>
    </sheetView>
  </sheetViews>
  <sheetFormatPr defaultRowHeight="12.75"/>
  <cols>
    <col min="1" max="1" width="44.42578125" style="3" customWidth="1"/>
    <col min="2" max="4" width="10.42578125" style="3" customWidth="1"/>
    <col min="5" max="5" width="11" style="3" customWidth="1"/>
    <col min="6" max="9" width="10.42578125" style="3" customWidth="1"/>
    <col min="10" max="10" width="9.28515625" style="3" customWidth="1"/>
    <col min="11" max="11" width="9.28515625" style="3"/>
    <col min="12" max="12" width="17.42578125" style="3" customWidth="1"/>
    <col min="13" max="254" width="9.28515625" style="3"/>
    <col min="255" max="255" width="44.42578125" style="3" customWidth="1"/>
    <col min="256" max="256" width="0" style="3" hidden="1" customWidth="1"/>
    <col min="257" max="259" width="10.42578125" style="3" customWidth="1"/>
    <col min="260" max="260" width="11" style="3" customWidth="1"/>
    <col min="261" max="265" width="10.42578125" style="3" customWidth="1"/>
    <col min="266" max="510" width="9.28515625" style="3"/>
    <col min="511" max="511" width="44.42578125" style="3" customWidth="1"/>
    <col min="512" max="512" width="0" style="3" hidden="1" customWidth="1"/>
    <col min="513" max="515" width="10.42578125" style="3" customWidth="1"/>
    <col min="516" max="516" width="11" style="3" customWidth="1"/>
    <col min="517" max="521" width="10.42578125" style="3" customWidth="1"/>
    <col min="522" max="766" width="9.28515625" style="3"/>
    <col min="767" max="767" width="44.42578125" style="3" customWidth="1"/>
    <col min="768" max="768" width="0" style="3" hidden="1" customWidth="1"/>
    <col min="769" max="771" width="10.42578125" style="3" customWidth="1"/>
    <col min="772" max="772" width="11" style="3" customWidth="1"/>
    <col min="773" max="777" width="10.42578125" style="3" customWidth="1"/>
    <col min="778" max="1022" width="9.28515625" style="3"/>
    <col min="1023" max="1023" width="44.42578125" style="3" customWidth="1"/>
    <col min="1024" max="1024" width="0" style="3" hidden="1" customWidth="1"/>
    <col min="1025" max="1027" width="10.42578125" style="3" customWidth="1"/>
    <col min="1028" max="1028" width="11" style="3" customWidth="1"/>
    <col min="1029" max="1033" width="10.42578125" style="3" customWidth="1"/>
    <col min="1034" max="1278" width="9.28515625" style="3"/>
    <col min="1279" max="1279" width="44.42578125" style="3" customWidth="1"/>
    <col min="1280" max="1280" width="0" style="3" hidden="1" customWidth="1"/>
    <col min="1281" max="1283" width="10.42578125" style="3" customWidth="1"/>
    <col min="1284" max="1284" width="11" style="3" customWidth="1"/>
    <col min="1285" max="1289" width="10.42578125" style="3" customWidth="1"/>
    <col min="1290" max="1534" width="9.28515625" style="3"/>
    <col min="1535" max="1535" width="44.42578125" style="3" customWidth="1"/>
    <col min="1536" max="1536" width="0" style="3" hidden="1" customWidth="1"/>
    <col min="1537" max="1539" width="10.42578125" style="3" customWidth="1"/>
    <col min="1540" max="1540" width="11" style="3" customWidth="1"/>
    <col min="1541" max="1545" width="10.42578125" style="3" customWidth="1"/>
    <col min="1546" max="1790" width="9.28515625" style="3"/>
    <col min="1791" max="1791" width="44.42578125" style="3" customWidth="1"/>
    <col min="1792" max="1792" width="0" style="3" hidden="1" customWidth="1"/>
    <col min="1793" max="1795" width="10.42578125" style="3" customWidth="1"/>
    <col min="1796" max="1796" width="11" style="3" customWidth="1"/>
    <col min="1797" max="1801" width="10.42578125" style="3" customWidth="1"/>
    <col min="1802" max="2046" width="9.28515625" style="3"/>
    <col min="2047" max="2047" width="44.42578125" style="3" customWidth="1"/>
    <col min="2048" max="2048" width="0" style="3" hidden="1" customWidth="1"/>
    <col min="2049" max="2051" width="10.42578125" style="3" customWidth="1"/>
    <col min="2052" max="2052" width="11" style="3" customWidth="1"/>
    <col min="2053" max="2057" width="10.42578125" style="3" customWidth="1"/>
    <col min="2058" max="2302" width="9.28515625" style="3"/>
    <col min="2303" max="2303" width="44.42578125" style="3" customWidth="1"/>
    <col min="2304" max="2304" width="0" style="3" hidden="1" customWidth="1"/>
    <col min="2305" max="2307" width="10.42578125" style="3" customWidth="1"/>
    <col min="2308" max="2308" width="11" style="3" customWidth="1"/>
    <col min="2309" max="2313" width="10.42578125" style="3" customWidth="1"/>
    <col min="2314" max="2558" width="9.28515625" style="3"/>
    <col min="2559" max="2559" width="44.42578125" style="3" customWidth="1"/>
    <col min="2560" max="2560" width="0" style="3" hidden="1" customWidth="1"/>
    <col min="2561" max="2563" width="10.42578125" style="3" customWidth="1"/>
    <col min="2564" max="2564" width="11" style="3" customWidth="1"/>
    <col min="2565" max="2569" width="10.42578125" style="3" customWidth="1"/>
    <col min="2570" max="2814" width="9.28515625" style="3"/>
    <col min="2815" max="2815" width="44.42578125" style="3" customWidth="1"/>
    <col min="2816" max="2816" width="0" style="3" hidden="1" customWidth="1"/>
    <col min="2817" max="2819" width="10.42578125" style="3" customWidth="1"/>
    <col min="2820" max="2820" width="11" style="3" customWidth="1"/>
    <col min="2821" max="2825" width="10.42578125" style="3" customWidth="1"/>
    <col min="2826" max="3070" width="9.28515625" style="3"/>
    <col min="3071" max="3071" width="44.42578125" style="3" customWidth="1"/>
    <col min="3072" max="3072" width="0" style="3" hidden="1" customWidth="1"/>
    <col min="3073" max="3075" width="10.42578125" style="3" customWidth="1"/>
    <col min="3076" max="3076" width="11" style="3" customWidth="1"/>
    <col min="3077" max="3081" width="10.42578125" style="3" customWidth="1"/>
    <col min="3082" max="3326" width="9.28515625" style="3"/>
    <col min="3327" max="3327" width="44.42578125" style="3" customWidth="1"/>
    <col min="3328" max="3328" width="0" style="3" hidden="1" customWidth="1"/>
    <col min="3329" max="3331" width="10.42578125" style="3" customWidth="1"/>
    <col min="3332" max="3332" width="11" style="3" customWidth="1"/>
    <col min="3333" max="3337" width="10.42578125" style="3" customWidth="1"/>
    <col min="3338" max="3582" width="9.28515625" style="3"/>
    <col min="3583" max="3583" width="44.42578125" style="3" customWidth="1"/>
    <col min="3584" max="3584" width="0" style="3" hidden="1" customWidth="1"/>
    <col min="3585" max="3587" width="10.42578125" style="3" customWidth="1"/>
    <col min="3588" max="3588" width="11" style="3" customWidth="1"/>
    <col min="3589" max="3593" width="10.42578125" style="3" customWidth="1"/>
    <col min="3594" max="3838" width="9.28515625" style="3"/>
    <col min="3839" max="3839" width="44.42578125" style="3" customWidth="1"/>
    <col min="3840" max="3840" width="0" style="3" hidden="1" customWidth="1"/>
    <col min="3841" max="3843" width="10.42578125" style="3" customWidth="1"/>
    <col min="3844" max="3844" width="11" style="3" customWidth="1"/>
    <col min="3845" max="3849" width="10.42578125" style="3" customWidth="1"/>
    <col min="3850" max="4094" width="9.28515625" style="3"/>
    <col min="4095" max="4095" width="44.42578125" style="3" customWidth="1"/>
    <col min="4096" max="4096" width="0" style="3" hidden="1" customWidth="1"/>
    <col min="4097" max="4099" width="10.42578125" style="3" customWidth="1"/>
    <col min="4100" max="4100" width="11" style="3" customWidth="1"/>
    <col min="4101" max="4105" width="10.42578125" style="3" customWidth="1"/>
    <col min="4106" max="4350" width="9.28515625" style="3"/>
    <col min="4351" max="4351" width="44.42578125" style="3" customWidth="1"/>
    <col min="4352" max="4352" width="0" style="3" hidden="1" customWidth="1"/>
    <col min="4353" max="4355" width="10.42578125" style="3" customWidth="1"/>
    <col min="4356" max="4356" width="11" style="3" customWidth="1"/>
    <col min="4357" max="4361" width="10.42578125" style="3" customWidth="1"/>
    <col min="4362" max="4606" width="9.28515625" style="3"/>
    <col min="4607" max="4607" width="44.42578125" style="3" customWidth="1"/>
    <col min="4608" max="4608" width="0" style="3" hidden="1" customWidth="1"/>
    <col min="4609" max="4611" width="10.42578125" style="3" customWidth="1"/>
    <col min="4612" max="4612" width="11" style="3" customWidth="1"/>
    <col min="4613" max="4617" width="10.42578125" style="3" customWidth="1"/>
    <col min="4618" max="4862" width="9.28515625" style="3"/>
    <col min="4863" max="4863" width="44.42578125" style="3" customWidth="1"/>
    <col min="4864" max="4864" width="0" style="3" hidden="1" customWidth="1"/>
    <col min="4865" max="4867" width="10.42578125" style="3" customWidth="1"/>
    <col min="4868" max="4868" width="11" style="3" customWidth="1"/>
    <col min="4869" max="4873" width="10.42578125" style="3" customWidth="1"/>
    <col min="4874" max="5118" width="9.28515625" style="3"/>
    <col min="5119" max="5119" width="44.42578125" style="3" customWidth="1"/>
    <col min="5120" max="5120" width="0" style="3" hidden="1" customWidth="1"/>
    <col min="5121" max="5123" width="10.42578125" style="3" customWidth="1"/>
    <col min="5124" max="5124" width="11" style="3" customWidth="1"/>
    <col min="5125" max="5129" width="10.42578125" style="3" customWidth="1"/>
    <col min="5130" max="5374" width="9.28515625" style="3"/>
    <col min="5375" max="5375" width="44.42578125" style="3" customWidth="1"/>
    <col min="5376" max="5376" width="0" style="3" hidden="1" customWidth="1"/>
    <col min="5377" max="5379" width="10.42578125" style="3" customWidth="1"/>
    <col min="5380" max="5380" width="11" style="3" customWidth="1"/>
    <col min="5381" max="5385" width="10.42578125" style="3" customWidth="1"/>
    <col min="5386" max="5630" width="9.28515625" style="3"/>
    <col min="5631" max="5631" width="44.42578125" style="3" customWidth="1"/>
    <col min="5632" max="5632" width="0" style="3" hidden="1" customWidth="1"/>
    <col min="5633" max="5635" width="10.42578125" style="3" customWidth="1"/>
    <col min="5636" max="5636" width="11" style="3" customWidth="1"/>
    <col min="5637" max="5641" width="10.42578125" style="3" customWidth="1"/>
    <col min="5642" max="5886" width="9.28515625" style="3"/>
    <col min="5887" max="5887" width="44.42578125" style="3" customWidth="1"/>
    <col min="5888" max="5888" width="0" style="3" hidden="1" customWidth="1"/>
    <col min="5889" max="5891" width="10.42578125" style="3" customWidth="1"/>
    <col min="5892" max="5892" width="11" style="3" customWidth="1"/>
    <col min="5893" max="5897" width="10.42578125" style="3" customWidth="1"/>
    <col min="5898" max="6142" width="9.28515625" style="3"/>
    <col min="6143" max="6143" width="44.42578125" style="3" customWidth="1"/>
    <col min="6144" max="6144" width="0" style="3" hidden="1" customWidth="1"/>
    <col min="6145" max="6147" width="10.42578125" style="3" customWidth="1"/>
    <col min="6148" max="6148" width="11" style="3" customWidth="1"/>
    <col min="6149" max="6153" width="10.42578125" style="3" customWidth="1"/>
    <col min="6154" max="6398" width="9.28515625" style="3"/>
    <col min="6399" max="6399" width="44.42578125" style="3" customWidth="1"/>
    <col min="6400" max="6400" width="0" style="3" hidden="1" customWidth="1"/>
    <col min="6401" max="6403" width="10.42578125" style="3" customWidth="1"/>
    <col min="6404" max="6404" width="11" style="3" customWidth="1"/>
    <col min="6405" max="6409" width="10.42578125" style="3" customWidth="1"/>
    <col min="6410" max="6654" width="9.28515625" style="3"/>
    <col min="6655" max="6655" width="44.42578125" style="3" customWidth="1"/>
    <col min="6656" max="6656" width="0" style="3" hidden="1" customWidth="1"/>
    <col min="6657" max="6659" width="10.42578125" style="3" customWidth="1"/>
    <col min="6660" max="6660" width="11" style="3" customWidth="1"/>
    <col min="6661" max="6665" width="10.42578125" style="3" customWidth="1"/>
    <col min="6666" max="6910" width="9.28515625" style="3"/>
    <col min="6911" max="6911" width="44.42578125" style="3" customWidth="1"/>
    <col min="6912" max="6912" width="0" style="3" hidden="1" customWidth="1"/>
    <col min="6913" max="6915" width="10.42578125" style="3" customWidth="1"/>
    <col min="6916" max="6916" width="11" style="3" customWidth="1"/>
    <col min="6917" max="6921" width="10.42578125" style="3" customWidth="1"/>
    <col min="6922" max="7166" width="9.28515625" style="3"/>
    <col min="7167" max="7167" width="44.42578125" style="3" customWidth="1"/>
    <col min="7168" max="7168" width="0" style="3" hidden="1" customWidth="1"/>
    <col min="7169" max="7171" width="10.42578125" style="3" customWidth="1"/>
    <col min="7172" max="7172" width="11" style="3" customWidth="1"/>
    <col min="7173" max="7177" width="10.42578125" style="3" customWidth="1"/>
    <col min="7178" max="7422" width="9.28515625" style="3"/>
    <col min="7423" max="7423" width="44.42578125" style="3" customWidth="1"/>
    <col min="7424" max="7424" width="0" style="3" hidden="1" customWidth="1"/>
    <col min="7425" max="7427" width="10.42578125" style="3" customWidth="1"/>
    <col min="7428" max="7428" width="11" style="3" customWidth="1"/>
    <col min="7429" max="7433" width="10.42578125" style="3" customWidth="1"/>
    <col min="7434" max="7678" width="9.28515625" style="3"/>
    <col min="7679" max="7679" width="44.42578125" style="3" customWidth="1"/>
    <col min="7680" max="7680" width="0" style="3" hidden="1" customWidth="1"/>
    <col min="7681" max="7683" width="10.42578125" style="3" customWidth="1"/>
    <col min="7684" max="7684" width="11" style="3" customWidth="1"/>
    <col min="7685" max="7689" width="10.42578125" style="3" customWidth="1"/>
    <col min="7690" max="7934" width="9.28515625" style="3"/>
    <col min="7935" max="7935" width="44.42578125" style="3" customWidth="1"/>
    <col min="7936" max="7936" width="0" style="3" hidden="1" customWidth="1"/>
    <col min="7937" max="7939" width="10.42578125" style="3" customWidth="1"/>
    <col min="7940" max="7940" width="11" style="3" customWidth="1"/>
    <col min="7941" max="7945" width="10.42578125" style="3" customWidth="1"/>
    <col min="7946" max="8190" width="9.28515625" style="3"/>
    <col min="8191" max="8191" width="44.42578125" style="3" customWidth="1"/>
    <col min="8192" max="8192" width="0" style="3" hidden="1" customWidth="1"/>
    <col min="8193" max="8195" width="10.42578125" style="3" customWidth="1"/>
    <col min="8196" max="8196" width="11" style="3" customWidth="1"/>
    <col min="8197" max="8201" width="10.42578125" style="3" customWidth="1"/>
    <col min="8202" max="8446" width="9.28515625" style="3"/>
    <col min="8447" max="8447" width="44.42578125" style="3" customWidth="1"/>
    <col min="8448" max="8448" width="0" style="3" hidden="1" customWidth="1"/>
    <col min="8449" max="8451" width="10.42578125" style="3" customWidth="1"/>
    <col min="8452" max="8452" width="11" style="3" customWidth="1"/>
    <col min="8453" max="8457" width="10.42578125" style="3" customWidth="1"/>
    <col min="8458" max="8702" width="9.28515625" style="3"/>
    <col min="8703" max="8703" width="44.42578125" style="3" customWidth="1"/>
    <col min="8704" max="8704" width="0" style="3" hidden="1" customWidth="1"/>
    <col min="8705" max="8707" width="10.42578125" style="3" customWidth="1"/>
    <col min="8708" max="8708" width="11" style="3" customWidth="1"/>
    <col min="8709" max="8713" width="10.42578125" style="3" customWidth="1"/>
    <col min="8714" max="8958" width="9.28515625" style="3"/>
    <col min="8959" max="8959" width="44.42578125" style="3" customWidth="1"/>
    <col min="8960" max="8960" width="0" style="3" hidden="1" customWidth="1"/>
    <col min="8961" max="8963" width="10.42578125" style="3" customWidth="1"/>
    <col min="8964" max="8964" width="11" style="3" customWidth="1"/>
    <col min="8965" max="8969" width="10.42578125" style="3" customWidth="1"/>
    <col min="8970" max="9214" width="9.28515625" style="3"/>
    <col min="9215" max="9215" width="44.42578125" style="3" customWidth="1"/>
    <col min="9216" max="9216" width="0" style="3" hidden="1" customWidth="1"/>
    <col min="9217" max="9219" width="10.42578125" style="3" customWidth="1"/>
    <col min="9220" max="9220" width="11" style="3" customWidth="1"/>
    <col min="9221" max="9225" width="10.42578125" style="3" customWidth="1"/>
    <col min="9226" max="9470" width="9.28515625" style="3"/>
    <col min="9471" max="9471" width="44.42578125" style="3" customWidth="1"/>
    <col min="9472" max="9472" width="0" style="3" hidden="1" customWidth="1"/>
    <col min="9473" max="9475" width="10.42578125" style="3" customWidth="1"/>
    <col min="9476" max="9476" width="11" style="3" customWidth="1"/>
    <col min="9477" max="9481" width="10.42578125" style="3" customWidth="1"/>
    <col min="9482" max="9726" width="9.28515625" style="3"/>
    <col min="9727" max="9727" width="44.42578125" style="3" customWidth="1"/>
    <col min="9728" max="9728" width="0" style="3" hidden="1" customWidth="1"/>
    <col min="9729" max="9731" width="10.42578125" style="3" customWidth="1"/>
    <col min="9732" max="9732" width="11" style="3" customWidth="1"/>
    <col min="9733" max="9737" width="10.42578125" style="3" customWidth="1"/>
    <col min="9738" max="9982" width="9.28515625" style="3"/>
    <col min="9983" max="9983" width="44.42578125" style="3" customWidth="1"/>
    <col min="9984" max="9984" width="0" style="3" hidden="1" customWidth="1"/>
    <col min="9985" max="9987" width="10.42578125" style="3" customWidth="1"/>
    <col min="9988" max="9988" width="11" style="3" customWidth="1"/>
    <col min="9989" max="9993" width="10.42578125" style="3" customWidth="1"/>
    <col min="9994" max="10238" width="9.28515625" style="3"/>
    <col min="10239" max="10239" width="44.42578125" style="3" customWidth="1"/>
    <col min="10240" max="10240" width="0" style="3" hidden="1" customWidth="1"/>
    <col min="10241" max="10243" width="10.42578125" style="3" customWidth="1"/>
    <col min="10244" max="10244" width="11" style="3" customWidth="1"/>
    <col min="10245" max="10249" width="10.42578125" style="3" customWidth="1"/>
    <col min="10250" max="10494" width="9.28515625" style="3"/>
    <col min="10495" max="10495" width="44.42578125" style="3" customWidth="1"/>
    <col min="10496" max="10496" width="0" style="3" hidden="1" customWidth="1"/>
    <col min="10497" max="10499" width="10.42578125" style="3" customWidth="1"/>
    <col min="10500" max="10500" width="11" style="3" customWidth="1"/>
    <col min="10501" max="10505" width="10.42578125" style="3" customWidth="1"/>
    <col min="10506" max="10750" width="9.28515625" style="3"/>
    <col min="10751" max="10751" width="44.42578125" style="3" customWidth="1"/>
    <col min="10752" max="10752" width="0" style="3" hidden="1" customWidth="1"/>
    <col min="10753" max="10755" width="10.42578125" style="3" customWidth="1"/>
    <col min="10756" max="10756" width="11" style="3" customWidth="1"/>
    <col min="10757" max="10761" width="10.42578125" style="3" customWidth="1"/>
    <col min="10762" max="11006" width="9.28515625" style="3"/>
    <col min="11007" max="11007" width="44.42578125" style="3" customWidth="1"/>
    <col min="11008" max="11008" width="0" style="3" hidden="1" customWidth="1"/>
    <col min="11009" max="11011" width="10.42578125" style="3" customWidth="1"/>
    <col min="11012" max="11012" width="11" style="3" customWidth="1"/>
    <col min="11013" max="11017" width="10.42578125" style="3" customWidth="1"/>
    <col min="11018" max="11262" width="9.28515625" style="3"/>
    <col min="11263" max="11263" width="44.42578125" style="3" customWidth="1"/>
    <col min="11264" max="11264" width="0" style="3" hidden="1" customWidth="1"/>
    <col min="11265" max="11267" width="10.42578125" style="3" customWidth="1"/>
    <col min="11268" max="11268" width="11" style="3" customWidth="1"/>
    <col min="11269" max="11273" width="10.42578125" style="3" customWidth="1"/>
    <col min="11274" max="11518" width="9.28515625" style="3"/>
    <col min="11519" max="11519" width="44.42578125" style="3" customWidth="1"/>
    <col min="11520" max="11520" width="0" style="3" hidden="1" customWidth="1"/>
    <col min="11521" max="11523" width="10.42578125" style="3" customWidth="1"/>
    <col min="11524" max="11524" width="11" style="3" customWidth="1"/>
    <col min="11525" max="11529" width="10.42578125" style="3" customWidth="1"/>
    <col min="11530" max="11774" width="9.28515625" style="3"/>
    <col min="11775" max="11775" width="44.42578125" style="3" customWidth="1"/>
    <col min="11776" max="11776" width="0" style="3" hidden="1" customWidth="1"/>
    <col min="11777" max="11779" width="10.42578125" style="3" customWidth="1"/>
    <col min="11780" max="11780" width="11" style="3" customWidth="1"/>
    <col min="11781" max="11785" width="10.42578125" style="3" customWidth="1"/>
    <col min="11786" max="12030" width="9.28515625" style="3"/>
    <col min="12031" max="12031" width="44.42578125" style="3" customWidth="1"/>
    <col min="12032" max="12032" width="0" style="3" hidden="1" customWidth="1"/>
    <col min="12033" max="12035" width="10.42578125" style="3" customWidth="1"/>
    <col min="12036" max="12036" width="11" style="3" customWidth="1"/>
    <col min="12037" max="12041" width="10.42578125" style="3" customWidth="1"/>
    <col min="12042" max="12286" width="9.28515625" style="3"/>
    <col min="12287" max="12287" width="44.42578125" style="3" customWidth="1"/>
    <col min="12288" max="12288" width="0" style="3" hidden="1" customWidth="1"/>
    <col min="12289" max="12291" width="10.42578125" style="3" customWidth="1"/>
    <col min="12292" max="12292" width="11" style="3" customWidth="1"/>
    <col min="12293" max="12297" width="10.42578125" style="3" customWidth="1"/>
    <col min="12298" max="12542" width="9.28515625" style="3"/>
    <col min="12543" max="12543" width="44.42578125" style="3" customWidth="1"/>
    <col min="12544" max="12544" width="0" style="3" hidden="1" customWidth="1"/>
    <col min="12545" max="12547" width="10.42578125" style="3" customWidth="1"/>
    <col min="12548" max="12548" width="11" style="3" customWidth="1"/>
    <col min="12549" max="12553" width="10.42578125" style="3" customWidth="1"/>
    <col min="12554" max="12798" width="9.28515625" style="3"/>
    <col min="12799" max="12799" width="44.42578125" style="3" customWidth="1"/>
    <col min="12800" max="12800" width="0" style="3" hidden="1" customWidth="1"/>
    <col min="12801" max="12803" width="10.42578125" style="3" customWidth="1"/>
    <col min="12804" max="12804" width="11" style="3" customWidth="1"/>
    <col min="12805" max="12809" width="10.42578125" style="3" customWidth="1"/>
    <col min="12810" max="13054" width="9.28515625" style="3"/>
    <col min="13055" max="13055" width="44.42578125" style="3" customWidth="1"/>
    <col min="13056" max="13056" width="0" style="3" hidden="1" customWidth="1"/>
    <col min="13057" max="13059" width="10.42578125" style="3" customWidth="1"/>
    <col min="13060" max="13060" width="11" style="3" customWidth="1"/>
    <col min="13061" max="13065" width="10.42578125" style="3" customWidth="1"/>
    <col min="13066" max="13310" width="9.28515625" style="3"/>
    <col min="13311" max="13311" width="44.42578125" style="3" customWidth="1"/>
    <col min="13312" max="13312" width="0" style="3" hidden="1" customWidth="1"/>
    <col min="13313" max="13315" width="10.42578125" style="3" customWidth="1"/>
    <col min="13316" max="13316" width="11" style="3" customWidth="1"/>
    <col min="13317" max="13321" width="10.42578125" style="3" customWidth="1"/>
    <col min="13322" max="13566" width="9.28515625" style="3"/>
    <col min="13567" max="13567" width="44.42578125" style="3" customWidth="1"/>
    <col min="13568" max="13568" width="0" style="3" hidden="1" customWidth="1"/>
    <col min="13569" max="13571" width="10.42578125" style="3" customWidth="1"/>
    <col min="13572" max="13572" width="11" style="3" customWidth="1"/>
    <col min="13573" max="13577" width="10.42578125" style="3" customWidth="1"/>
    <col min="13578" max="13822" width="9.28515625" style="3"/>
    <col min="13823" max="13823" width="44.42578125" style="3" customWidth="1"/>
    <col min="13824" max="13824" width="0" style="3" hidden="1" customWidth="1"/>
    <col min="13825" max="13827" width="10.42578125" style="3" customWidth="1"/>
    <col min="13828" max="13828" width="11" style="3" customWidth="1"/>
    <col min="13829" max="13833" width="10.42578125" style="3" customWidth="1"/>
    <col min="13834" max="14078" width="9.28515625" style="3"/>
    <col min="14079" max="14079" width="44.42578125" style="3" customWidth="1"/>
    <col min="14080" max="14080" width="0" style="3" hidden="1" customWidth="1"/>
    <col min="14081" max="14083" width="10.42578125" style="3" customWidth="1"/>
    <col min="14084" max="14084" width="11" style="3" customWidth="1"/>
    <col min="14085" max="14089" width="10.42578125" style="3" customWidth="1"/>
    <col min="14090" max="14334" width="9.28515625" style="3"/>
    <col min="14335" max="14335" width="44.42578125" style="3" customWidth="1"/>
    <col min="14336" max="14336" width="0" style="3" hidden="1" customWidth="1"/>
    <col min="14337" max="14339" width="10.42578125" style="3" customWidth="1"/>
    <col min="14340" max="14340" width="11" style="3" customWidth="1"/>
    <col min="14341" max="14345" width="10.42578125" style="3" customWidth="1"/>
    <col min="14346" max="14590" width="9.28515625" style="3"/>
    <col min="14591" max="14591" width="44.42578125" style="3" customWidth="1"/>
    <col min="14592" max="14592" width="0" style="3" hidden="1" customWidth="1"/>
    <col min="14593" max="14595" width="10.42578125" style="3" customWidth="1"/>
    <col min="14596" max="14596" width="11" style="3" customWidth="1"/>
    <col min="14597" max="14601" width="10.42578125" style="3" customWidth="1"/>
    <col min="14602" max="14846" width="9.28515625" style="3"/>
    <col min="14847" max="14847" width="44.42578125" style="3" customWidth="1"/>
    <col min="14848" max="14848" width="0" style="3" hidden="1" customWidth="1"/>
    <col min="14849" max="14851" width="10.42578125" style="3" customWidth="1"/>
    <col min="14852" max="14852" width="11" style="3" customWidth="1"/>
    <col min="14853" max="14857" width="10.42578125" style="3" customWidth="1"/>
    <col min="14858" max="15102" width="9.28515625" style="3"/>
    <col min="15103" max="15103" width="44.42578125" style="3" customWidth="1"/>
    <col min="15104" max="15104" width="0" style="3" hidden="1" customWidth="1"/>
    <col min="15105" max="15107" width="10.42578125" style="3" customWidth="1"/>
    <col min="15108" max="15108" width="11" style="3" customWidth="1"/>
    <col min="15109" max="15113" width="10.42578125" style="3" customWidth="1"/>
    <col min="15114" max="15358" width="9.28515625" style="3"/>
    <col min="15359" max="15359" width="44.42578125" style="3" customWidth="1"/>
    <col min="15360" max="15360" width="0" style="3" hidden="1" customWidth="1"/>
    <col min="15361" max="15363" width="10.42578125" style="3" customWidth="1"/>
    <col min="15364" max="15364" width="11" style="3" customWidth="1"/>
    <col min="15365" max="15369" width="10.42578125" style="3" customWidth="1"/>
    <col min="15370" max="15614" width="9.28515625" style="3"/>
    <col min="15615" max="15615" width="44.42578125" style="3" customWidth="1"/>
    <col min="15616" max="15616" width="0" style="3" hidden="1" customWidth="1"/>
    <col min="15617" max="15619" width="10.42578125" style="3" customWidth="1"/>
    <col min="15620" max="15620" width="11" style="3" customWidth="1"/>
    <col min="15621" max="15625" width="10.42578125" style="3" customWidth="1"/>
    <col min="15626" max="15870" width="9.28515625" style="3"/>
    <col min="15871" max="15871" width="44.42578125" style="3" customWidth="1"/>
    <col min="15872" max="15872" width="0" style="3" hidden="1" customWidth="1"/>
    <col min="15873" max="15875" width="10.42578125" style="3" customWidth="1"/>
    <col min="15876" max="15876" width="11" style="3" customWidth="1"/>
    <col min="15877" max="15881" width="10.42578125" style="3" customWidth="1"/>
    <col min="15882" max="16126" width="9.28515625" style="3"/>
    <col min="16127" max="16127" width="44.42578125" style="3" customWidth="1"/>
    <col min="16128" max="16128" width="0" style="3" hidden="1" customWidth="1"/>
    <col min="16129" max="16131" width="10.42578125" style="3" customWidth="1"/>
    <col min="16132" max="16132" width="11" style="3" customWidth="1"/>
    <col min="16133" max="16137" width="10.42578125" style="3" customWidth="1"/>
    <col min="16138" max="16384" width="9.28515625" style="3"/>
  </cols>
  <sheetData>
    <row r="1" spans="1:22">
      <c r="A1" s="9"/>
      <c r="B1" s="9"/>
      <c r="C1" s="9"/>
      <c r="D1" s="9"/>
      <c r="E1" s="9"/>
      <c r="F1" s="9"/>
      <c r="G1" s="9"/>
      <c r="H1" s="9"/>
      <c r="I1" s="9"/>
    </row>
    <row r="2" spans="1:22" ht="18.75">
      <c r="A2" s="458" t="s">
        <v>228</v>
      </c>
      <c r="B2" s="458"/>
      <c r="C2" s="458"/>
      <c r="D2" s="458"/>
      <c r="E2" s="458"/>
      <c r="F2" s="458"/>
      <c r="G2" s="458"/>
      <c r="H2" s="458"/>
      <c r="I2" s="458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2" ht="13.5" thickBot="1">
      <c r="L3" s="4"/>
      <c r="M3" s="364"/>
      <c r="N3" s="364"/>
      <c r="O3" s="366"/>
      <c r="P3" s="366"/>
      <c r="Q3" s="366"/>
      <c r="R3" s="366"/>
      <c r="S3" s="366"/>
      <c r="T3" s="366"/>
      <c r="U3" s="366"/>
      <c r="V3" s="366"/>
    </row>
    <row r="4" spans="1:22" ht="25.5">
      <c r="A4" s="248"/>
      <c r="B4" s="248"/>
      <c r="C4" s="248"/>
      <c r="D4" s="248"/>
      <c r="E4" s="249"/>
      <c r="F4" s="250"/>
      <c r="G4" s="250"/>
      <c r="H4" s="250" t="s">
        <v>320</v>
      </c>
      <c r="I4" s="250" t="s">
        <v>321</v>
      </c>
      <c r="J4" s="250" t="s">
        <v>320</v>
      </c>
      <c r="K4" s="250" t="s">
        <v>321</v>
      </c>
      <c r="M4" s="366"/>
      <c r="N4" s="366"/>
      <c r="O4" s="366"/>
      <c r="P4" s="365"/>
      <c r="Q4" s="364"/>
      <c r="R4" s="367"/>
      <c r="S4" s="364"/>
      <c r="T4" s="367"/>
      <c r="U4" s="364"/>
      <c r="V4" s="367"/>
    </row>
    <row r="5" spans="1:22">
      <c r="A5" s="251"/>
      <c r="B5" s="252">
        <v>2010</v>
      </c>
      <c r="C5" s="252">
        <v>2011</v>
      </c>
      <c r="D5" s="252">
        <v>2012</v>
      </c>
      <c r="E5" s="252">
        <v>2013</v>
      </c>
      <c r="F5" s="252">
        <v>2014</v>
      </c>
      <c r="G5" s="252">
        <v>2015</v>
      </c>
      <c r="H5" s="252">
        <v>2015</v>
      </c>
      <c r="I5" s="252">
        <v>2015</v>
      </c>
      <c r="J5" s="252">
        <v>2016</v>
      </c>
      <c r="K5" s="252">
        <v>2016</v>
      </c>
      <c r="M5" s="365"/>
      <c r="N5" s="365"/>
      <c r="O5" s="365"/>
      <c r="P5" s="365"/>
      <c r="Q5" s="365"/>
      <c r="R5" s="364"/>
      <c r="S5" s="365"/>
      <c r="T5" s="364"/>
      <c r="U5" s="365"/>
      <c r="V5" s="364"/>
    </row>
    <row r="6" spans="1:22">
      <c r="A6" s="11" t="s">
        <v>159</v>
      </c>
      <c r="B6" s="158">
        <v>-3.016</v>
      </c>
      <c r="C6" s="158">
        <v>-10.233000000000001</v>
      </c>
      <c r="D6" s="158">
        <v>-14.335000000000001</v>
      </c>
      <c r="E6" s="159">
        <v>-16.518000000000001</v>
      </c>
      <c r="F6" s="159">
        <v>-4.5960000000000001</v>
      </c>
      <c r="G6" s="159">
        <v>-0.17599999999999999</v>
      </c>
      <c r="H6" s="159">
        <v>-5.3999999999999999E-2</v>
      </c>
      <c r="I6" s="159">
        <v>-0.46100000000000002</v>
      </c>
      <c r="J6" s="159">
        <v>0.40300000000000002</v>
      </c>
      <c r="K6" s="159">
        <v>-0.42399999999999999</v>
      </c>
      <c r="M6" s="366"/>
      <c r="N6" s="366"/>
      <c r="O6" s="366"/>
      <c r="P6" s="366"/>
      <c r="Q6" s="366"/>
      <c r="R6" s="366"/>
      <c r="S6" s="366"/>
      <c r="T6" s="366"/>
      <c r="U6" s="366"/>
      <c r="V6" s="366"/>
    </row>
    <row r="7" spans="1:22">
      <c r="A7" s="253" t="s">
        <v>160</v>
      </c>
      <c r="B7" s="254">
        <v>65.626000000000005</v>
      </c>
      <c r="C7" s="254">
        <v>83.652000000000001</v>
      </c>
      <c r="D7" s="254">
        <v>86.516000000000005</v>
      </c>
      <c r="E7" s="254">
        <v>81.718999999999994</v>
      </c>
      <c r="F7" s="254">
        <v>65.436000000000007</v>
      </c>
      <c r="G7" s="254">
        <v>47.796999999999997</v>
      </c>
      <c r="H7" s="254">
        <v>3.673</v>
      </c>
      <c r="I7" s="254">
        <v>19.312999999999999</v>
      </c>
      <c r="J7" s="254">
        <v>3.66</v>
      </c>
      <c r="K7" s="254">
        <v>17.314</v>
      </c>
      <c r="M7" s="366"/>
      <c r="N7" s="366"/>
      <c r="O7" s="366"/>
      <c r="P7" s="366"/>
      <c r="Q7" s="366"/>
      <c r="R7" s="366"/>
      <c r="S7" s="366"/>
      <c r="T7" s="366"/>
      <c r="U7" s="366"/>
      <c r="V7" s="366"/>
    </row>
    <row r="8" spans="1:22">
      <c r="A8" s="13" t="s">
        <v>161</v>
      </c>
      <c r="B8" s="122">
        <v>69.608000000000004</v>
      </c>
      <c r="C8" s="122">
        <v>93.796999999999997</v>
      </c>
      <c r="D8" s="122">
        <v>100.86199999999999</v>
      </c>
      <c r="E8" s="122">
        <v>97.352999999999994</v>
      </c>
      <c r="F8" s="161">
        <v>70.042000000000002</v>
      </c>
      <c r="G8" s="161">
        <v>49.488</v>
      </c>
      <c r="H8" s="161">
        <v>3.8180000000000001</v>
      </c>
      <c r="I8" s="161">
        <v>20.059999999999999</v>
      </c>
      <c r="J8" s="161">
        <v>3.6139999999999999</v>
      </c>
      <c r="K8" s="161">
        <v>18.591000000000001</v>
      </c>
      <c r="M8" s="366"/>
      <c r="N8" s="366"/>
      <c r="O8" s="366"/>
      <c r="P8" s="366"/>
      <c r="Q8" s="366"/>
      <c r="R8" s="366"/>
      <c r="S8" s="366"/>
      <c r="T8" s="366"/>
      <c r="U8" s="366"/>
      <c r="V8" s="366"/>
    </row>
    <row r="9" spans="1:22">
      <c r="A9" s="253" t="s">
        <v>162</v>
      </c>
      <c r="B9" s="255">
        <v>47.298999999999999</v>
      </c>
      <c r="C9" s="255">
        <v>62.383000000000003</v>
      </c>
      <c r="D9" s="255">
        <v>64.427000000000007</v>
      </c>
      <c r="E9" s="255">
        <v>59.106000000000002</v>
      </c>
      <c r="F9" s="255">
        <v>50.552</v>
      </c>
      <c r="G9" s="255">
        <v>35.427999999999997</v>
      </c>
      <c r="H9" s="255">
        <v>2.7069999999999999</v>
      </c>
      <c r="I9" s="255">
        <v>14.367000000000001</v>
      </c>
      <c r="J9" s="255">
        <v>2.6459999999999999</v>
      </c>
      <c r="K9" s="255">
        <v>12.55</v>
      </c>
    </row>
    <row r="10" spans="1:22">
      <c r="A10" s="38" t="s">
        <v>163</v>
      </c>
      <c r="B10" s="162">
        <v>14.428891976999999</v>
      </c>
      <c r="C10" s="162">
        <v>18.282189051</v>
      </c>
      <c r="D10" s="162">
        <v>15.019202219</v>
      </c>
      <c r="E10" s="163">
        <v>13.995690250000001</v>
      </c>
      <c r="F10" s="164">
        <v>12.673965292</v>
      </c>
      <c r="G10" s="162">
        <v>7.8330000000000002</v>
      </c>
      <c r="H10" s="162">
        <v>0.67761373199999997</v>
      </c>
      <c r="I10" s="162">
        <v>3.4820081308100002</v>
      </c>
      <c r="J10" s="162">
        <v>0.623</v>
      </c>
      <c r="K10" s="162">
        <v>2.6440000000000001</v>
      </c>
    </row>
    <row r="11" spans="1:22">
      <c r="A11" s="256" t="s">
        <v>164</v>
      </c>
      <c r="B11" s="257">
        <v>26.903095928839999</v>
      </c>
      <c r="C11" s="257">
        <v>27.510229603999999</v>
      </c>
      <c r="D11" s="257">
        <v>25.422750106999999</v>
      </c>
      <c r="E11" s="257">
        <v>26.376581744999999</v>
      </c>
      <c r="F11" s="257">
        <v>24.461779490000001</v>
      </c>
      <c r="G11" s="257">
        <v>21.257000000000001</v>
      </c>
      <c r="H11" s="257">
        <v>1.7409811589999999</v>
      </c>
      <c r="I11" s="257">
        <v>8.3591371219799999</v>
      </c>
      <c r="J11" s="257">
        <v>2</v>
      </c>
      <c r="K11" s="257">
        <v>9.3170725030700012</v>
      </c>
    </row>
    <row r="12" spans="1:22">
      <c r="A12" s="38" t="s">
        <v>165</v>
      </c>
      <c r="B12" s="165">
        <v>541.14616821582649</v>
      </c>
      <c r="C12" s="165">
        <v>667.85998684583467</v>
      </c>
      <c r="D12" s="165">
        <v>590.77802974842416</v>
      </c>
      <c r="E12" s="164">
        <v>530.61046292145318</v>
      </c>
      <c r="F12" s="164">
        <v>518.11297281872442</v>
      </c>
      <c r="G12" s="164">
        <v>368.4903796396481</v>
      </c>
      <c r="H12" s="164">
        <v>389.21370774007323</v>
      </c>
      <c r="I12" s="164">
        <v>416.55114397563909</v>
      </c>
      <c r="J12" s="164">
        <v>311.5</v>
      </c>
      <c r="K12" s="164">
        <v>283.78012504773301</v>
      </c>
    </row>
    <row r="13" spans="1:22">
      <c r="A13" s="256" t="s">
        <v>166</v>
      </c>
      <c r="B13" s="258">
        <v>42.679392218829349</v>
      </c>
      <c r="C13" s="258">
        <v>26.705426030926333</v>
      </c>
      <c r="D13" s="258">
        <v>-17.847900067642712</v>
      </c>
      <c r="E13" s="258">
        <v>-6.8146893162221858</v>
      </c>
      <c r="F13" s="258">
        <v>-9.4437997297060861</v>
      </c>
      <c r="G13" s="258">
        <v>-38.19613814987872</v>
      </c>
      <c r="H13" s="258">
        <v>-40.1</v>
      </c>
      <c r="I13" s="258">
        <v>-38.1</v>
      </c>
      <c r="J13" s="258">
        <v>-8.0597144687144464</v>
      </c>
      <c r="K13" s="258">
        <v>-24.066805685920627</v>
      </c>
    </row>
    <row r="14" spans="1:22">
      <c r="A14" s="38" t="s">
        <v>167</v>
      </c>
      <c r="B14" s="165">
        <v>5.797102773981976</v>
      </c>
      <c r="C14" s="165">
        <v>2.2567427807041156</v>
      </c>
      <c r="D14" s="165">
        <v>-7.5880119033847677</v>
      </c>
      <c r="E14" s="164">
        <v>3.7518822078079097</v>
      </c>
      <c r="F14" s="164">
        <v>-7.2594784021359118</v>
      </c>
      <c r="G14" s="164">
        <v>-13.101170711272729</v>
      </c>
      <c r="H14" s="164">
        <v>-22.9</v>
      </c>
      <c r="I14" s="164">
        <v>-24.4</v>
      </c>
      <c r="J14" s="164">
        <v>14.877750954454754</v>
      </c>
      <c r="K14" s="164">
        <v>11.459740007986596</v>
      </c>
    </row>
    <row r="15" spans="1:22">
      <c r="A15" s="256" t="s">
        <v>168</v>
      </c>
      <c r="B15" s="258">
        <v>34.861341641500559</v>
      </c>
      <c r="C15" s="258">
        <v>23.415821098352609</v>
      </c>
      <c r="D15" s="258">
        <v>-11.541634267004483</v>
      </c>
      <c r="E15" s="258">
        <v>-10.1844624879826</v>
      </c>
      <c r="F15" s="258">
        <v>-2.3553041215809429</v>
      </c>
      <c r="G15" s="258">
        <v>-28.878372291099879</v>
      </c>
      <c r="H15" s="258">
        <v>-22.3</v>
      </c>
      <c r="I15" s="258">
        <v>-18.100000000000001</v>
      </c>
      <c r="J15" s="258">
        <v>-19.966847568475771</v>
      </c>
      <c r="K15" s="258">
        <v>-31.873881718512536</v>
      </c>
    </row>
    <row r="16" spans="1:22">
      <c r="A16" s="38" t="s">
        <v>169</v>
      </c>
      <c r="B16" s="161">
        <v>2.4670606669999997</v>
      </c>
      <c r="C16" s="161">
        <v>3.6172122110000005</v>
      </c>
      <c r="D16" s="161">
        <v>6.9998710539999989</v>
      </c>
      <c r="E16" s="166">
        <v>6.3713256890000007</v>
      </c>
      <c r="F16" s="166">
        <v>6.5439999999999996</v>
      </c>
      <c r="G16" s="161">
        <v>6.0566494342499997</v>
      </c>
      <c r="H16" s="161">
        <v>0.42599999999999999</v>
      </c>
      <c r="I16" s="161">
        <v>2.2770000000000001</v>
      </c>
      <c r="J16" s="161">
        <v>0.39300000000000002</v>
      </c>
      <c r="K16" s="161">
        <v>2.327</v>
      </c>
    </row>
    <row r="17" spans="1:11">
      <c r="A17" s="256" t="s">
        <v>164</v>
      </c>
      <c r="B17" s="258">
        <v>13.905363301000001</v>
      </c>
      <c r="C17" s="258">
        <v>14.097614675999999</v>
      </c>
      <c r="D17" s="258">
        <v>26.980016645999999</v>
      </c>
      <c r="E17" s="258">
        <v>27.029030922</v>
      </c>
      <c r="F17" s="258">
        <v>32.58087352023</v>
      </c>
      <c r="G17" s="258">
        <v>37.423610397000004</v>
      </c>
      <c r="H17" s="258">
        <v>2.6050492330000004</v>
      </c>
      <c r="I17" s="258">
        <v>13.454721496000001</v>
      </c>
      <c r="J17" s="258">
        <v>2.4313957342200001</v>
      </c>
      <c r="K17" s="258">
        <v>14.954672454200001</v>
      </c>
    </row>
    <row r="18" spans="1:11">
      <c r="A18" s="38" t="s">
        <v>165</v>
      </c>
      <c r="B18" s="165">
        <v>177.41792239420178</v>
      </c>
      <c r="C18" s="165">
        <v>256.58327980534182</v>
      </c>
      <c r="D18" s="165">
        <v>259.44650612503551</v>
      </c>
      <c r="E18" s="164">
        <v>235.72157312580993</v>
      </c>
      <c r="F18" s="164">
        <v>200.85403775121995</v>
      </c>
      <c r="G18" s="164">
        <v>161.84032940700772</v>
      </c>
      <c r="H18" s="164">
        <v>163.52857926965711</v>
      </c>
      <c r="I18" s="164">
        <v>169.23427219782565</v>
      </c>
      <c r="J18" s="164">
        <v>161.63555544201682</v>
      </c>
      <c r="K18" s="164">
        <v>155.6035417777716</v>
      </c>
    </row>
    <row r="19" spans="1:11">
      <c r="A19" s="253" t="s">
        <v>170</v>
      </c>
      <c r="B19" s="255">
        <v>56.896000000000001</v>
      </c>
      <c r="C19" s="255">
        <v>80.414000000000001</v>
      </c>
      <c r="D19" s="255">
        <v>86.272999999999996</v>
      </c>
      <c r="E19" s="255">
        <v>81.233999999999995</v>
      </c>
      <c r="F19" s="255">
        <v>57.68</v>
      </c>
      <c r="G19" s="255">
        <v>38.737000000000002</v>
      </c>
      <c r="H19" s="255">
        <v>2.9449999999999998</v>
      </c>
      <c r="I19" s="255">
        <v>15.929</v>
      </c>
      <c r="J19" s="255">
        <v>2.6960000000000002</v>
      </c>
      <c r="K19" s="255">
        <v>14.303000000000001</v>
      </c>
    </row>
    <row r="20" spans="1:11" ht="25.5">
      <c r="A20" s="39" t="s">
        <v>171</v>
      </c>
      <c r="B20" s="158">
        <v>-7.859</v>
      </c>
      <c r="C20" s="158">
        <v>-7.6769999999999996</v>
      </c>
      <c r="D20" s="158">
        <v>-10.119999999999999</v>
      </c>
      <c r="E20" s="158">
        <v>-18.600999999999999</v>
      </c>
      <c r="F20" s="159">
        <v>9.1110000000000007</v>
      </c>
      <c r="G20" s="159">
        <v>-0.56899999999999995</v>
      </c>
      <c r="H20" s="159">
        <v>-0.373</v>
      </c>
      <c r="I20" s="159">
        <v>1.577</v>
      </c>
      <c r="J20" s="159">
        <v>4.1000000000000002E-2</v>
      </c>
      <c r="K20" s="159">
        <v>-0.41</v>
      </c>
    </row>
    <row r="21" spans="1:11">
      <c r="A21" s="253" t="s">
        <v>172</v>
      </c>
      <c r="B21" s="254">
        <v>-5.7590000000000003</v>
      </c>
      <c r="C21" s="254">
        <v>-7.0149999999999997</v>
      </c>
      <c r="D21" s="254">
        <v>-7.1950000000000003</v>
      </c>
      <c r="E21" s="254">
        <v>-4.0789999999999997</v>
      </c>
      <c r="F21" s="254">
        <v>-0.29899999999999999</v>
      </c>
      <c r="G21" s="254">
        <v>-3.012</v>
      </c>
      <c r="H21" s="254">
        <v>-0.42599999999999999</v>
      </c>
      <c r="I21" s="254">
        <v>-0.90600000000000003</v>
      </c>
      <c r="J21" s="254">
        <v>-0.02</v>
      </c>
      <c r="K21" s="254">
        <v>-1.841</v>
      </c>
    </row>
    <row r="22" spans="1:11">
      <c r="A22" s="40" t="s">
        <v>173</v>
      </c>
      <c r="B22" s="161">
        <v>-5.6</v>
      </c>
      <c r="C22" s="161">
        <v>-11.407999999999999</v>
      </c>
      <c r="D22" s="161">
        <v>-7.9610000000000003</v>
      </c>
      <c r="E22" s="161">
        <v>-2.6909999999999998</v>
      </c>
      <c r="F22" s="161">
        <v>3.452</v>
      </c>
      <c r="G22" s="161">
        <v>-1.778</v>
      </c>
      <c r="H22" s="161">
        <v>-0.252</v>
      </c>
      <c r="I22" s="161">
        <v>-7.3999999999999996E-2</v>
      </c>
      <c r="J22" s="161">
        <v>-0.51300000000000001</v>
      </c>
      <c r="K22" s="161">
        <v>-1.905</v>
      </c>
    </row>
    <row r="23" spans="1:11">
      <c r="A23" s="259" t="s">
        <v>174</v>
      </c>
      <c r="B23" s="255">
        <v>5.0309999999999997</v>
      </c>
      <c r="C23" s="255">
        <v>-2.4550000000000001</v>
      </c>
      <c r="D23" s="255">
        <v>-4.1749999999999998</v>
      </c>
      <c r="E23" s="255">
        <v>2.0230000000000001</v>
      </c>
      <c r="F23" s="255">
        <v>-13.307</v>
      </c>
      <c r="G23" s="255">
        <v>0.84899999999999998</v>
      </c>
      <c r="H23" s="255">
        <v>0.32</v>
      </c>
      <c r="I23" s="255">
        <v>-1.7889999999999999</v>
      </c>
      <c r="J23" s="255">
        <v>0.374</v>
      </c>
      <c r="K23" s="255">
        <v>2.9000000000000001E-2</v>
      </c>
    </row>
    <row r="24" spans="1:11">
      <c r="A24" s="41" t="s">
        <v>175</v>
      </c>
      <c r="B24" s="161">
        <v>3.4289999999999998</v>
      </c>
      <c r="C24" s="161">
        <v>0</v>
      </c>
      <c r="D24" s="161">
        <v>-3.419</v>
      </c>
      <c r="E24" s="166">
        <v>-5.5750000000000002</v>
      </c>
      <c r="F24" s="166">
        <v>0.90300000000000002</v>
      </c>
      <c r="G24" s="161">
        <v>5.1669999999999998</v>
      </c>
      <c r="H24" s="166">
        <v>0</v>
      </c>
      <c r="I24" s="166">
        <v>4.26</v>
      </c>
      <c r="J24" s="166">
        <v>0</v>
      </c>
      <c r="K24" s="166">
        <v>0</v>
      </c>
    </row>
    <row r="25" spans="1:11" ht="25.5">
      <c r="A25" s="260" t="s">
        <v>190</v>
      </c>
      <c r="B25" s="261">
        <v>8.4600000000000009</v>
      </c>
      <c r="C25" s="261">
        <v>-2.4550000000000001</v>
      </c>
      <c r="D25" s="261">
        <v>-7.5940000000000003</v>
      </c>
      <c r="E25" s="261">
        <v>-3.552</v>
      </c>
      <c r="F25" s="261">
        <v>-12.404</v>
      </c>
      <c r="G25" s="261">
        <v>6.016</v>
      </c>
      <c r="H25" s="261">
        <v>0.32</v>
      </c>
      <c r="I25" s="261">
        <v>2.4710000000000001</v>
      </c>
      <c r="J25" s="262">
        <v>0.374</v>
      </c>
      <c r="K25" s="262">
        <v>2.9000000000000001E-2</v>
      </c>
    </row>
    <row r="26" spans="1:11" s="9" customFormat="1">
      <c r="A26" s="117"/>
      <c r="B26" s="117"/>
      <c r="C26" s="117"/>
      <c r="D26" s="117"/>
      <c r="E26" s="117"/>
      <c r="F26" s="167"/>
      <c r="G26" s="167"/>
      <c r="H26" s="167"/>
      <c r="I26" s="167"/>
    </row>
    <row r="27" spans="1:11" s="9" customFormat="1">
      <c r="A27" s="259" t="s">
        <v>176</v>
      </c>
      <c r="B27" s="255">
        <v>-2.1349351571207746</v>
      </c>
      <c r="C27" s="255">
        <v>-6.0443600136302029</v>
      </c>
      <c r="D27" s="255">
        <v>-7.8510545118927029</v>
      </c>
      <c r="E27" s="255">
        <v>-8.6709259346825558</v>
      </c>
      <c r="F27" s="255">
        <v>-3.4167582116107975</v>
      </c>
      <c r="G27" s="255">
        <v>-0.19483682415976619</v>
      </c>
      <c r="H27" s="255">
        <v>-0.76017082724593288</v>
      </c>
      <c r="I27" s="255">
        <v>-1.4642919453484748</v>
      </c>
      <c r="J27" s="255">
        <v>5.9761263089775269</v>
      </c>
      <c r="K27" s="255">
        <v>-1.3639237737415026</v>
      </c>
    </row>
    <row r="28" spans="1:11" s="9" customFormat="1" ht="12.75" customHeight="1">
      <c r="A28" s="13" t="s">
        <v>177</v>
      </c>
      <c r="B28" s="122">
        <v>46.454660020294412</v>
      </c>
      <c r="C28" s="122">
        <v>49.41100399298287</v>
      </c>
      <c r="D28" s="122">
        <v>47.383455329676252</v>
      </c>
      <c r="E28" s="122">
        <v>42.897408672740262</v>
      </c>
      <c r="F28" s="168">
        <v>48.64642957679812</v>
      </c>
      <c r="G28" s="168">
        <v>52.912589115706503</v>
      </c>
      <c r="H28" s="168">
        <v>51.705693490265034</v>
      </c>
      <c r="I28" s="168">
        <v>61.344621129099977</v>
      </c>
      <c r="J28" s="168">
        <v>54.274496999647013</v>
      </c>
      <c r="K28" s="168">
        <v>55.695698628680134</v>
      </c>
    </row>
    <row r="29" spans="1:11" s="9" customFormat="1" ht="12.75" customHeight="1">
      <c r="A29" s="12" t="s">
        <v>178</v>
      </c>
      <c r="B29" s="160">
        <v>49.273397353071253</v>
      </c>
      <c r="C29" s="160">
        <v>55.403384755054439</v>
      </c>
      <c r="D29" s="160">
        <v>55.24053436892374</v>
      </c>
      <c r="E29" s="160">
        <v>51.104289412710422</v>
      </c>
      <c r="F29" s="160">
        <v>52.07062198817308</v>
      </c>
      <c r="G29" s="160">
        <v>54.784572466014261</v>
      </c>
      <c r="H29" s="160">
        <v>53.746892933795777</v>
      </c>
      <c r="I29" s="160">
        <v>63.717345821454238</v>
      </c>
      <c r="J29" s="160">
        <v>53.592358512766204</v>
      </c>
      <c r="K29" s="160">
        <v>59.80355395667047</v>
      </c>
    </row>
    <row r="30" spans="1:11" s="9" customFormat="1">
      <c r="A30" s="118" t="s">
        <v>179</v>
      </c>
      <c r="B30" s="122">
        <v>-5.563148342112787</v>
      </c>
      <c r="C30" s="122">
        <v>-4.5345990251772763</v>
      </c>
      <c r="D30" s="122">
        <v>-5.5425651664007081</v>
      </c>
      <c r="E30" s="122">
        <v>-9.7643717950738704</v>
      </c>
      <c r="F30" s="168">
        <v>6.7732994051318496</v>
      </c>
      <c r="G30" s="168">
        <v>-0.62989859628924405</v>
      </c>
      <c r="H30" s="168">
        <v>-5.2508096030135745</v>
      </c>
      <c r="I30" s="168">
        <v>5.0090854616367562</v>
      </c>
      <c r="J30" s="168">
        <v>0.60799299917637373</v>
      </c>
      <c r="K30" s="168">
        <v>-1.3188885547972078</v>
      </c>
    </row>
    <row r="31" spans="1:11" s="9" customFormat="1">
      <c r="A31" s="253" t="s">
        <v>180</v>
      </c>
      <c r="B31" s="254">
        <v>-4.0766218732952719</v>
      </c>
      <c r="C31" s="254">
        <v>-4.1435732918612205</v>
      </c>
      <c r="D31" s="254">
        <v>-3.9405885743333102</v>
      </c>
      <c r="E31" s="254">
        <v>-2.141222114515688</v>
      </c>
      <c r="F31" s="254">
        <v>-0.22228257294857015</v>
      </c>
      <c r="G31" s="254">
        <v>-3.334366558915999</v>
      </c>
      <c r="H31" s="254">
        <v>-5.9969031927179151</v>
      </c>
      <c r="I31" s="254">
        <v>-2.8777624782770457</v>
      </c>
      <c r="J31" s="254">
        <v>-0.2965819508177433</v>
      </c>
      <c r="K31" s="254">
        <v>-5.9221312911747788</v>
      </c>
    </row>
    <row r="32" spans="1:11" s="9" customFormat="1">
      <c r="A32" s="119" t="s">
        <v>181</v>
      </c>
      <c r="B32" s="169">
        <v>3.5612926974385331</v>
      </c>
      <c r="C32" s="169">
        <v>-1.4501029838231356</v>
      </c>
      <c r="D32" s="169">
        <v>-2.2865819732927823</v>
      </c>
      <c r="E32" s="169">
        <v>1.061949580207217</v>
      </c>
      <c r="F32" s="170">
        <v>-9.8926896261759971</v>
      </c>
      <c r="G32" s="170">
        <v>0.93986627108887211</v>
      </c>
      <c r="H32" s="170">
        <v>4.5047160133092321</v>
      </c>
      <c r="I32" s="170">
        <v>-5.6824691762004802</v>
      </c>
      <c r="J32" s="170">
        <v>5.5460824802917985</v>
      </c>
      <c r="K32" s="170">
        <v>9.3287239241753722E-2</v>
      </c>
    </row>
    <row r="33" spans="1:11" s="9" customFormat="1">
      <c r="A33" s="253"/>
      <c r="B33" s="251"/>
      <c r="C33" s="251"/>
      <c r="D33" s="251"/>
      <c r="E33" s="251"/>
      <c r="F33" s="251"/>
      <c r="G33" s="251"/>
      <c r="H33" s="251"/>
      <c r="I33" s="251"/>
      <c r="J33" s="251"/>
      <c r="K33" s="251"/>
    </row>
    <row r="34" spans="1:11" s="9" customFormat="1" ht="12.75" customHeight="1">
      <c r="A34" s="120" t="s">
        <v>182</v>
      </c>
      <c r="B34" s="122">
        <v>27.373835299186737</v>
      </c>
      <c r="C34" s="122">
        <v>31.890737647730418</v>
      </c>
      <c r="D34" s="122">
        <v>3.2765336710321833</v>
      </c>
      <c r="E34" s="122">
        <v>-8.2589597528986332</v>
      </c>
      <c r="F34" s="166">
        <v>-14.472303996210201</v>
      </c>
      <c r="G34" s="166">
        <v>-29.91770849818009</v>
      </c>
      <c r="H34" s="166">
        <v>-42.3</v>
      </c>
      <c r="I34" s="166">
        <v>-33.5</v>
      </c>
      <c r="J34" s="166">
        <v>-2.2534170668636762</v>
      </c>
      <c r="K34" s="166">
        <v>-12.6</v>
      </c>
    </row>
    <row r="35" spans="1:11" s="9" customFormat="1" ht="12.75" customHeight="1">
      <c r="A35" s="10" t="s">
        <v>183</v>
      </c>
      <c r="B35" s="160">
        <v>33.945429291145786</v>
      </c>
      <c r="C35" s="160">
        <v>41.335067491563535</v>
      </c>
      <c r="D35" s="160">
        <v>7.2860447185813371</v>
      </c>
      <c r="E35" s="160">
        <v>-5.8407613042319184</v>
      </c>
      <c r="F35" s="171">
        <v>-28.995248295048867</v>
      </c>
      <c r="G35" s="171">
        <v>-32.841539528432733</v>
      </c>
      <c r="H35" s="171">
        <v>-43.2</v>
      </c>
      <c r="I35" s="171">
        <v>-37.4</v>
      </c>
      <c r="J35" s="171">
        <v>-8.4550084889643387</v>
      </c>
      <c r="K35" s="171">
        <v>-10.199999999999999</v>
      </c>
    </row>
    <row r="36" spans="1:11" s="9" customFormat="1">
      <c r="A36" s="117"/>
      <c r="B36" s="117"/>
      <c r="C36" s="117"/>
      <c r="D36" s="117"/>
      <c r="E36" s="172"/>
      <c r="F36" s="167"/>
      <c r="G36" s="167"/>
      <c r="H36" s="167"/>
      <c r="I36" s="167"/>
      <c r="J36" s="167"/>
      <c r="K36" s="167"/>
    </row>
    <row r="37" spans="1:11" s="9" customFormat="1">
      <c r="A37" s="260" t="s">
        <v>184</v>
      </c>
      <c r="B37" s="255">
        <v>34.576349999999998</v>
      </c>
      <c r="C37" s="255">
        <v>31.794610000000002</v>
      </c>
      <c r="D37" s="255">
        <v>24.546189999999999</v>
      </c>
      <c r="E37" s="263">
        <v>20.415700000000001</v>
      </c>
      <c r="F37" s="263">
        <v>7.5332299999999996</v>
      </c>
      <c r="G37" s="263">
        <v>13.3</v>
      </c>
      <c r="H37" s="263">
        <v>9.9</v>
      </c>
      <c r="I37" s="263">
        <v>9.9</v>
      </c>
      <c r="J37" s="263">
        <v>13.5</v>
      </c>
      <c r="K37" s="263">
        <v>13.5</v>
      </c>
    </row>
    <row r="38" spans="1:11" s="9" customFormat="1" ht="25.5">
      <c r="A38" s="121" t="s">
        <v>185</v>
      </c>
      <c r="B38" s="165">
        <v>4.4000000000000004</v>
      </c>
      <c r="C38" s="165">
        <v>3.7827923301144142</v>
      </c>
      <c r="D38" s="165">
        <v>3.0256224251717847</v>
      </c>
      <c r="E38" s="165">
        <v>3.4977520109326736</v>
      </c>
      <c r="F38" s="164">
        <v>1.8595887692947974</v>
      </c>
      <c r="G38" s="164">
        <v>3.5</v>
      </c>
      <c r="H38" s="164">
        <v>2.5</v>
      </c>
      <c r="I38" s="164">
        <v>2.5</v>
      </c>
      <c r="J38" s="161">
        <v>3.5</v>
      </c>
      <c r="K38" s="161">
        <v>3.5</v>
      </c>
    </row>
    <row r="39" spans="1:11" s="9" customFormat="1">
      <c r="B39" s="122"/>
      <c r="C39" s="122"/>
      <c r="D39" s="122"/>
      <c r="E39" s="122"/>
    </row>
    <row r="40" spans="1:11">
      <c r="A40" s="247" t="s">
        <v>186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5">
      <c r="B41" s="5"/>
      <c r="C41" s="5"/>
      <c r="D41" s="5"/>
      <c r="E41" s="5"/>
      <c r="F41" s="5"/>
      <c r="G41" s="5"/>
      <c r="H41" s="5"/>
      <c r="I41" s="5"/>
      <c r="J41" s="6"/>
    </row>
    <row r="42" spans="1:11" ht="15">
      <c r="B42" s="5"/>
      <c r="C42" s="5"/>
      <c r="D42" s="5"/>
      <c r="E42" s="5"/>
      <c r="F42" s="5"/>
      <c r="G42" s="7"/>
      <c r="H42" s="7"/>
      <c r="I42" s="7"/>
      <c r="J42" s="6"/>
    </row>
    <row r="43" spans="1:11">
      <c r="F43" s="8"/>
      <c r="G43" s="8"/>
      <c r="H43" s="8"/>
      <c r="I43" s="8"/>
      <c r="J43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5" orientation="portrait" r:id="rId1"/>
  <headerFooter>
    <oddHeader>&amp;L&amp;"-,обычный"&amp;12&amp;K8CBA97Макроекономічний та монетарний огляд&amp;R&amp;"-,обычный"&amp;12&amp;K7CBE87Травень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Інфляція'!Область_печати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Пользователь НБУ</cp:lastModifiedBy>
  <cp:lastPrinted>2016-04-25T11:33:31Z</cp:lastPrinted>
  <dcterms:created xsi:type="dcterms:W3CDTF">2015-03-23T16:40:36Z</dcterms:created>
  <dcterms:modified xsi:type="dcterms:W3CDTF">2016-07-01T14:53:54Z</dcterms:modified>
</cp:coreProperties>
</file>