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132" windowWidth="13560" windowHeight="8976" activeTab="5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26" r:id="rId4"/>
    <sheet name="Фіскальний сектор" sheetId="18" r:id="rId5"/>
    <sheet name="Монетарний сектор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 localSheetId="2">#REF!</definedName>
    <definedName name="__tab06">#REF!</definedName>
    <definedName name="__tab07" localSheetId="2">#REF!</definedName>
    <definedName name="__tab07">#REF!</definedName>
    <definedName name="__Tab1" localSheetId="2">#REF!</definedName>
    <definedName name="__Tab1">#REF!</definedName>
    <definedName name="__UKR1" localSheetId="2">#REF!</definedName>
    <definedName name="__UKR1">#REF!</definedName>
    <definedName name="__UKR2" localSheetId="2">#REF!</definedName>
    <definedName name="__UKR2">#REF!</definedName>
    <definedName name="__UKR3" localSheetId="2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bull" localSheetId="1">[2]C!#REF!</definedName>
    <definedName name="bull" localSheetId="2">[2]C!#REF!</definedName>
    <definedName name="bull" localSheetId="0">[1]C!#REF!</definedName>
    <definedName name="bull">[2]C!#REF!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0">[1]Links!#REF!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DD_f" localSheetId="1">[2]Links!#REF!</definedName>
    <definedName name="DD_f" localSheetId="2">[2]Links!#REF!</definedName>
    <definedName name="DD_f" localSheetId="0">[1]Links!#REF!</definedName>
    <definedName name="DD_f">[2]Links!#REF!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>[20]labels!#REF!</definedName>
    <definedName name="PAYMENT_f" localSheetId="1">[2]Links!#REF!</definedName>
    <definedName name="PAYMENT_f" localSheetId="0">[1]Links!#REF!</definedName>
    <definedName name="PAYMENT_f">[2]Links!#REF!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[2]Links!#REF!</definedName>
    <definedName name="PENSION_f" localSheetId="0">[1]Links!#REF!</definedName>
    <definedName name="PENSION_f">[2]Links!#REF!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>#REF!</definedName>
    <definedName name="REF_f" localSheetId="1">[2]Links!#REF!</definedName>
    <definedName name="REF_f" localSheetId="2">[2]Links!#REF!</definedName>
    <definedName name="REF_f" localSheetId="0">[1]Links!#REF!</definedName>
    <definedName name="REF_f">[2]Links!#REF!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>#REF!</definedName>
    <definedName name="RTab1.4" localSheetId="1">#REF!</definedName>
    <definedName name="RTab1.4" localSheetId="2">#REF!</definedName>
    <definedName name="RTab1.4">#REF!</definedName>
    <definedName name="RTab2.1" localSheetId="1">#REF!</definedName>
    <definedName name="RTab2.1" localSheetId="2">#REF!</definedName>
    <definedName name="RTab2.1">#REF!</definedName>
    <definedName name="RTab2.1a" localSheetId="1">#REF!</definedName>
    <definedName name="RTab2.1a" localSheetId="2">#REF!</definedName>
    <definedName name="RTab2.1a">#REF!</definedName>
    <definedName name="RTab2.2" localSheetId="1">#REF!</definedName>
    <definedName name="RTab2.2" localSheetId="2">#REF!</definedName>
    <definedName name="RTab2.2">#REF!</definedName>
    <definedName name="RTab2.3" localSheetId="1">#REF!</definedName>
    <definedName name="RTab2.3" localSheetId="2">#REF!</definedName>
    <definedName name="RTab2.3">#REF!</definedName>
    <definedName name="RTab3.3" localSheetId="1">#REF!</definedName>
    <definedName name="RTab3.3" localSheetId="2">#REF!</definedName>
    <definedName name="RTab3.3">#REF!</definedName>
    <definedName name="RTab4.1" localSheetId="1">#REF!</definedName>
    <definedName name="RTab4.1" localSheetId="2">#REF!</definedName>
    <definedName name="RTab4.1">#REF!</definedName>
    <definedName name="RTab4.1a" localSheetId="1">#REF!</definedName>
    <definedName name="RTab4.1a" localSheetId="2">#REF!</definedName>
    <definedName name="RTab4.1a">#REF!</definedName>
    <definedName name="RTab4.2" localSheetId="1">#REF!</definedName>
    <definedName name="RTab4.2" localSheetId="2">#REF!</definedName>
    <definedName name="RTab4.2">#REF!</definedName>
    <definedName name="RTab4.2a" localSheetId="1">#REF!</definedName>
    <definedName name="RTab4.2a" localSheetId="2">#REF!</definedName>
    <definedName name="RTab4.2a">#REF!</definedName>
    <definedName name="RTab4.3" localSheetId="1">#REF!</definedName>
    <definedName name="RTab4.3" localSheetId="2">#REF!</definedName>
    <definedName name="RTab4.3">#REF!</definedName>
    <definedName name="RTab4.3a" localSheetId="1">#REF!</definedName>
    <definedName name="RTab4.3a" localSheetId="2">#REF!</definedName>
    <definedName name="RTab4.3a">#REF!</definedName>
    <definedName name="RTab4.4" localSheetId="1">#REF!</definedName>
    <definedName name="RTab4.4" localSheetId="2">#REF!</definedName>
    <definedName name="RTab4.4">#REF!</definedName>
    <definedName name="RTab4.4a" localSheetId="1">#REF!</definedName>
    <definedName name="RTab4.4a" localSheetId="2">#REF!</definedName>
    <definedName name="RTab4.4a">#REF!</definedName>
    <definedName name="RTab5.1" localSheetId="1">#REF!</definedName>
    <definedName name="RTab5.1" localSheetId="2">#REF!</definedName>
    <definedName name="RTab5.1">#REF!</definedName>
    <definedName name="RTab5.1a" localSheetId="1">#REF!</definedName>
    <definedName name="RTab5.1a" localSheetId="2">#REF!</definedName>
    <definedName name="RTab5.1a">#REF!</definedName>
    <definedName name="RTab5.2" localSheetId="1">#REF!</definedName>
    <definedName name="RTab5.2" localSheetId="2">#REF!</definedName>
    <definedName name="RTab5.2">#REF!</definedName>
    <definedName name="RTab6.1" localSheetId="1">#REF!</definedName>
    <definedName name="RTab6.1" localSheetId="2">#REF!</definedName>
    <definedName name="RTab6.1">#REF!</definedName>
    <definedName name="RTab6.10B" localSheetId="1">#REF!</definedName>
    <definedName name="RTab6.10B" localSheetId="2">#REF!</definedName>
    <definedName name="RTab6.10B">#REF!</definedName>
    <definedName name="RTab6.10P" localSheetId="1">#REF!</definedName>
    <definedName name="RTab6.10P" localSheetId="2">#REF!</definedName>
    <definedName name="RTab6.10P">#REF!</definedName>
    <definedName name="RTab6.2" localSheetId="1">#REF!</definedName>
    <definedName name="RTab6.2" localSheetId="2">#REF!</definedName>
    <definedName name="RTab6.2">#REF!</definedName>
    <definedName name="RTab6.3" localSheetId="1">#REF!</definedName>
    <definedName name="RTab6.3" localSheetId="2">#REF!</definedName>
    <definedName name="RTab6.3">#REF!</definedName>
    <definedName name="RTab6.4" localSheetId="1">#REF!</definedName>
    <definedName name="RTab6.4" localSheetId="2">#REF!</definedName>
    <definedName name="RTab6.4">#REF!</definedName>
    <definedName name="RTab6.5" localSheetId="1">#REF!</definedName>
    <definedName name="RTab6.5" localSheetId="2">#REF!</definedName>
    <definedName name="RTab6.5">#REF!</definedName>
    <definedName name="RTab6.6" localSheetId="1">#REF!</definedName>
    <definedName name="RTab6.6" localSheetId="2">#REF!</definedName>
    <definedName name="RTab6.6">#REF!</definedName>
    <definedName name="RTab6.7" localSheetId="1">#REF!</definedName>
    <definedName name="RTab6.7" localSheetId="2">#REF!</definedName>
    <definedName name="RTab6.7">#REF!</definedName>
    <definedName name="RTab6.8" localSheetId="1">#REF!</definedName>
    <definedName name="RTab6.8" localSheetId="2">#REF!</definedName>
    <definedName name="RTab6.8">#REF!</definedName>
    <definedName name="RTab6.9" localSheetId="1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>[2]Links!#REF!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2">[2]Links!#REF!</definedName>
    <definedName name="TAX_f" localSheetId="0">[1]Links!#REF!</definedName>
    <definedName name="TAX_f">[2]Links!#REF!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0">[1]Links!#REF!</definedName>
    <definedName name="TB">[2]Links!#REF!</definedName>
    <definedName name="TB_f" localSheetId="1">[2]Links!#REF!</definedName>
    <definedName name="TB_f" localSheetId="2">[2]Links!#REF!</definedName>
    <definedName name="TB_f" localSheetId="0">[1]Links!#REF!</definedName>
    <definedName name="TB_f">[2]Links!#REF!</definedName>
    <definedName name="TD_f" localSheetId="1">[2]Links!#REF!</definedName>
    <definedName name="TD_f" localSheetId="2">[2]Links!#REF!</definedName>
    <definedName name="TD_f" localSheetId="0">[1]Links!#REF!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 localSheetId="3">#REF!</definedName>
    <definedName name="Year">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активність'!$B$1:$M$21</definedName>
    <definedName name="_xlnm.Print_Area" localSheetId="2">'Зовнішній сектор'!$A$1:$J$65</definedName>
    <definedName name="_xlnm.Print_Area" localSheetId="0">Інфляція!$A$1:$F$64</definedName>
    <definedName name="_xlnm.Print_Area" localSheetId="3">'Ринок праці'!$A$1:$S$29</definedName>
    <definedName name="_xlnm.Print_Area" localSheetId="4">'Фіскальний сектор'!$A$2:$J$62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>#REF!</definedName>
    <definedName name="т17.5.2001" localSheetId="1">#REF!</definedName>
    <definedName name="т17.5.2001" localSheetId="2">#REF!</definedName>
    <definedName name="т17.5.2001">#REF!</definedName>
    <definedName name="т17.7" localSheetId="1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S17" i="26" l="1"/>
  <c r="R17" i="26"/>
  <c r="S16" i="26"/>
  <c r="R16" i="26"/>
  <c r="S15" i="26"/>
  <c r="R15" i="26"/>
  <c r="F12" i="26"/>
  <c r="E12" i="26"/>
  <c r="M11" i="26"/>
  <c r="L11" i="26"/>
  <c r="K11" i="26"/>
  <c r="F10" i="26"/>
  <c r="S7" i="26"/>
  <c r="R7" i="26"/>
  <c r="S5" i="26"/>
  <c r="R5" i="26"/>
  <c r="S4" i="26"/>
  <c r="R4" i="26"/>
  <c r="H51" i="18" l="1"/>
  <c r="H50" i="18"/>
  <c r="H48" i="18"/>
  <c r="H47" i="18"/>
  <c r="H46" i="18"/>
  <c r="H45" i="18"/>
  <c r="G51" i="18"/>
  <c r="G50" i="18"/>
  <c r="G47" i="18"/>
  <c r="G48" i="18"/>
  <c r="G46" i="18"/>
  <c r="G45" i="18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F52" i="18"/>
  <c r="E52" i="18"/>
  <c r="G52" i="18" s="1"/>
  <c r="J52" i="18" l="1"/>
  <c r="H52" i="18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E15" i="18"/>
  <c r="F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E26" i="18"/>
  <c r="F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G15" i="18" l="1"/>
  <c r="J26" i="18"/>
  <c r="J15" i="18"/>
  <c r="H17" i="18"/>
  <c r="G7" i="18"/>
  <c r="G17" i="18"/>
  <c r="H7" i="18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<sst xmlns="http://schemas.openxmlformats.org/spreadsheetml/2006/main" count="469" uniqueCount="319">
  <si>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</si>
  <si>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</si>
  <si>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</si>
  <si>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</si>
  <si>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</si>
  <si>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</si>
  <si>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</si>
  <si>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</si>
  <si>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</si>
  <si>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</si>
  <si>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</si>
  <si>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</si>
  <si>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</si>
  <si>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</si>
  <si>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</si>
  <si>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</si>
  <si>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</si>
  <si>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</si>
  <si>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</si>
  <si>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</si>
  <si>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</si>
  <si>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</si>
  <si>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</si>
  <si>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</si>
  <si>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</si>
  <si>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</si>
  <si>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</si>
  <si>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</si>
  <si>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</si>
  <si>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</si>
  <si>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</si>
  <si>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</si>
  <si>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</si>
  <si>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</si>
  <si>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</si>
  <si>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</si>
  <si>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</si>
  <si>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</si>
  <si>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</si>
  <si>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</si>
  <si>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</si>
  <si>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</si>
  <si>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</si>
  <si>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</si>
  <si>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</si>
  <si>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</si>
  <si>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</si>
  <si>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</si>
  <si>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</si>
  <si>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</si>
  <si>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</si>
  <si>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</si>
  <si>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</si>
  <si>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</si>
  <si>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</si>
  <si>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</si>
  <si>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</si>
  <si>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</si>
  <si>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</si>
  <si>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</si>
  <si>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</si>
  <si>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</si>
  <si>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</si>
  <si>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</si>
  <si>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</si>
  <si>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</si>
  <si>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</si>
  <si>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</si>
  <si>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</si>
  <si>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</si>
  <si>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</si>
  <si>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</si>
  <si>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</si>
  <si>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</si>
  <si>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</si>
  <si>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</si>
  <si>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</si>
  <si>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</si>
  <si>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</si>
  <si>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</si>
  <si>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</si>
  <si>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</si>
  <si>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</si>
  <si>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</si>
  <si>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</si>
  <si>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</si>
  <si>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</si>
  <si>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</si>
  <si>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</si>
  <si>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</si>
  <si>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</si>
  <si>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</si>
  <si>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</si>
  <si>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</si>
  <si>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</si>
  <si>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</si>
  <si>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</si>
  <si>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</si>
  <si>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</si>
  <si>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</si>
  <si>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</si>
  <si>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</si>
  <si>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</si>
  <si>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</si>
  <si>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</si>
  <si>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</si>
  <si>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</si>
  <si>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</si>
  <si>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</si>
  <si>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</si>
  <si>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</si>
  <si>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</si>
  <si>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</si>
  <si>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</si>
  <si>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</si>
  <si>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</si>
  <si>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</si>
  <si>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</si>
  <si>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</si>
  <si>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</si>
  <si>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</si>
  <si>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</si>
  <si>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</si>
  <si>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</si>
  <si>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</si>
  <si>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</si>
  <si>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</si>
  <si>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</si>
  <si>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</si>
  <si>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</si>
  <si>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</si>
  <si>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</si>
  <si>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</si>
  <si>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</si>
  <si>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</si>
  <si>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</si>
  <si>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</si>
  <si>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</si>
  <si>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</si>
  <si>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</si>
  <si>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</si>
  <si>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</si>
  <si>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</si>
  <si>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</si>
  <si>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</si>
  <si>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</si>
  <si>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</si>
  <si>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</si>
  <si>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</si>
  <si>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</si>
  <si>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</si>
  <si>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</si>
  <si>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</si>
  <si>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</si>
  <si>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</si>
  <si>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</si>
  <si>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</si>
  <si>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</si>
  <si>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</si>
  <si>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</si>
  <si>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</si>
  <si>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</si>
  <si>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</si>
  <si>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</si>
  <si>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</si>
  <si>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</si>
  <si>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</si>
  <si>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</si>
  <si>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</si>
  <si>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</si>
  <si>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</si>
  <si>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</si>
  <si>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</si>
  <si>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</si>
  <si>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</si>
  <si>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</si>
  <si>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</si>
  <si>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</si>
  <si>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</si>
  <si>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</si>
  <si>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</si>
  <si>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</si>
  <si>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</si>
  <si>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</si>
  <si>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</si>
  <si>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</si>
  <si>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</si>
  <si>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</si>
  <si>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</si>
  <si>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</si>
  <si>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t>Рівень безробіття за методологією МОП (у % до економічно активного населення у віці 15-70 років)</t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</si>
  <si>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</si>
  <si>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</si>
  <si>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</si>
  <si>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</si>
  <si>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</si>
  <si>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</si>
  <si>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</si>
  <si>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</si>
  <si>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</si>
  <si>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антитерористичної операції.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</si>
  <si>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</si>
  <si>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</si>
  <si>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</si>
  <si>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</si>
  <si>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</si>
  <si>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</si>
  <si>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</si>
  <si>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</si>
  <si>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</si>
  <si>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</si>
  <si>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</si>
  <si>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</si>
  <si>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</si>
  <si>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</si>
  <si>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</si>
  <si>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</si>
  <si>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</si>
  <si>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</si>
  <si>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</si>
  <si>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</si>
  <si>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</si>
  <si>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</si>
  <si>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</si>
  <si>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</si>
  <si>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</si>
  <si>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</si>
  <si>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</si>
  <si>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</si>
  <si>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</si>
  <si>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</si>
  <si>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</si>
  <si>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</si>
  <si>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</si>
  <si>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</si>
  <si>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</si>
  <si>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</si>
  <si>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</si>
  <si>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</si>
  <si>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</si>
  <si>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</si>
  <si>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</si>
  <si>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</si>
  <si>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</si>
  <si>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</si>
  <si>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</si>
  <si>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42895.7</t>
    </r>
    <r>
      <rPr>
        <vertAlign val="superscript"/>
        <sz val="10"/>
        <rFont val="Times New Roman"/>
        <family val="1"/>
        <charset val="204"/>
      </rPr>
      <t>7</t>
    </r>
  </si>
  <si>
    <r>
      <t>42873.6</t>
    </r>
    <r>
      <rPr>
        <vertAlign val="superscript"/>
        <sz val="10"/>
        <rFont val="Times New Roman"/>
        <family val="1"/>
        <charset val="204"/>
      </rPr>
      <t>7</t>
    </r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</si>
  <si>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</si>
  <si>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</si>
  <si>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</si>
  <si>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</si>
  <si>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</si>
  <si>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</si>
  <si>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млрд. дол. США)</t>
  </si>
  <si>
    <t>ПІІ (у % до ВВП)</t>
  </si>
  <si>
    <t>Міжнародні резерви (на к.п., у млрд. дол. США)</t>
  </si>
  <si>
    <t>Чисті міжнародні резерви (на к.п., у млрд. дол. США)</t>
  </si>
  <si>
    <t>Валовий Зовнішній Борг (на к.п., у млрд. дол. США)</t>
  </si>
  <si>
    <t>ЗБ державного сектору (на к.п., у млрд. дол. США)</t>
  </si>
  <si>
    <t>ЗБ банківського сектору (на к.п., у млрд. дол. США)</t>
  </si>
  <si>
    <t>ЗБ інших секторів (на к.п., у млрд. дол. США)</t>
  </si>
  <si>
    <t>Короткостроковий ЗБ за залишковим терміном погашення (на к.п., у млрд. дол. США)</t>
  </si>
  <si>
    <t>ПІІ в Україну (акумульований обсяг, у млрд. дол. США)</t>
  </si>
  <si>
    <t>квітень</t>
  </si>
  <si>
    <t>частка ІЦВ, %**</t>
  </si>
  <si>
    <t xml:space="preserve">  * Розрахунки Національного банку України на підставі даних ДCCУ. Сума внесків, наведених у таблицях, може не дорівнювати загальному значенню у зв’язку з округленнями.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</si>
  <si>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</si>
  <si>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</si>
  <si>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</si>
  <si>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</si>
  <si>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</si>
  <si>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</si>
  <si>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42854.1</t>
    </r>
    <r>
      <rPr>
        <vertAlign val="superscript"/>
        <sz val="10"/>
        <rFont val="Times New Roman"/>
        <family val="1"/>
        <charset val="204"/>
      </rPr>
      <t>7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</si>
  <si>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</si>
  <si>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</si>
  <si>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</si>
  <si>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січень – червень</t>
  </si>
  <si>
    <t xml:space="preserve"> червень 2015</t>
  </si>
  <si>
    <t>додатково:</t>
  </si>
  <si>
    <t>* Розрахунки Національного банку України.</t>
  </si>
  <si>
    <t>Сальдо рахунку  фінансових операцій  (у млрд. дол. США)</t>
  </si>
  <si>
    <t>Розрив у фінансуванні/резервні активи (плюс: зростання) (у млрд. дол. США)</t>
  </si>
  <si>
    <t>Сальдо рахунку  фінансових операцій  (у % до ВВП)</t>
  </si>
  <si>
    <t>Зовнішній сектор, основні показники (за методологією КПБ6)*</t>
  </si>
  <si>
    <t>* -  попередні дані, відмінності щодо статистики платіжного балансу  за методологією КПБ6 та КПБ5 можна знайти у презентацій "Особливості 6-го видання КПБ..." на сайті Національного банку України,в розділі статистика  http://www.bank.gov.ua/doccatalog/document?id=18799014</t>
  </si>
  <si>
    <t>червень</t>
  </si>
  <si>
    <r>
      <t>42836.9</t>
    </r>
    <r>
      <rPr>
        <vertAlign val="superscript"/>
        <sz val="10"/>
        <rFont val="Times New Roman"/>
        <family val="1"/>
        <charset val="204"/>
      </rPr>
      <t>7</t>
    </r>
  </si>
  <si>
    <r>
      <t>42823.2</t>
    </r>
    <r>
      <rPr>
        <vertAlign val="superscript"/>
        <sz val="10"/>
        <rFont val="Times New Roman"/>
        <family val="1"/>
        <charset val="204"/>
      </rPr>
      <t>7</t>
    </r>
  </si>
  <si>
    <t>-0.1 в.п.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</si>
  <si>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</si>
  <si>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t>-1.8 в.п.</t>
  </si>
  <si>
    <t>-5.5 в.п.</t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</si>
  <si>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</si>
  <si>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</si>
  <si>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</si>
  <si>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зміна за липень</t>
  </si>
  <si>
    <t>зміна цін, %</t>
  </si>
  <si>
    <t>внесок в ІЦВ, в. п.</t>
  </si>
  <si>
    <t>01.08.2015*</t>
  </si>
  <si>
    <t xml:space="preserve"> січень – липень</t>
  </si>
  <si>
    <t>.</t>
  </si>
  <si>
    <t>липень 2015</t>
  </si>
  <si>
    <t>-19.8*</t>
  </si>
  <si>
    <t>-28.7*</t>
  </si>
  <si>
    <t>-29*</t>
  </si>
  <si>
    <t>-22.5*</t>
  </si>
  <si>
    <t>-24.1*</t>
  </si>
  <si>
    <t>-18.2*</t>
  </si>
  <si>
    <t>-15.6*</t>
  </si>
  <si>
    <t>-18.3*</t>
  </si>
  <si>
    <t>-30.1*</t>
  </si>
  <si>
    <t>-6.3*</t>
  </si>
  <si>
    <t>-14.3*</t>
  </si>
  <si>
    <t>-13.5*</t>
  </si>
  <si>
    <t>січень ‒ липень 2015</t>
  </si>
  <si>
    <t>Темпи змін порівняно з відповідним періодом попереднього року, %</t>
  </si>
  <si>
    <t>Липень</t>
  </si>
  <si>
    <t>Січень-Липень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</si>
</sst>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</numFmts>
  <fonts count="17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color theme="1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thin">
        <color indexed="64"/>
      </bottom>
      <diagonal/>
    </border>
  </borders>
  <cellStyleXfs count="957">
    <xf numFmtId="0" fontId="0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9" fontId="17" fillId="0" borderId="0">
      <alignment horizontal="centerContinuous" vertical="top" wrapText="1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2" borderId="0" applyNumberFormat="0" applyBorder="0" applyAlignment="0" applyProtection="0"/>
    <xf numFmtId="171" fontId="16" fillId="0" borderId="0" applyFont="0" applyFill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4">
      <protection hidden="1"/>
    </xf>
    <xf numFmtId="0" fontId="25" fillId="22" borderId="4" applyNumberFormat="0" applyFont="0" applyBorder="0" applyAlignment="0" applyProtection="0">
      <protection hidden="1"/>
    </xf>
    <xf numFmtId="0" fontId="26" fillId="0" borderId="4">
      <protection hidden="1"/>
    </xf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0" fillId="22" borderId="5" applyNumberFormat="0" applyAlignment="0" applyProtection="0"/>
    <xf numFmtId="0" fontId="31" fillId="0" borderId="6" applyNumberFormat="0" applyFont="0" applyFill="0" applyAlignment="0" applyProtection="0"/>
    <xf numFmtId="0" fontId="32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1" fontId="34" fillId="24" borderId="8">
      <alignment horizontal="right" vertical="center"/>
    </xf>
    <xf numFmtId="0" fontId="35" fillId="24" borderId="8">
      <alignment horizontal="right" vertical="center"/>
    </xf>
    <xf numFmtId="0" fontId="20" fillId="24" borderId="9"/>
    <xf numFmtId="0" fontId="34" fillId="25" borderId="8">
      <alignment horizontal="center" vertical="center"/>
    </xf>
    <xf numFmtId="1" fontId="34" fillId="24" borderId="8">
      <alignment horizontal="right" vertical="center"/>
    </xf>
    <xf numFmtId="0" fontId="20" fillId="24" borderId="0"/>
    <xf numFmtId="0" fontId="20" fillId="24" borderId="0"/>
    <xf numFmtId="0" fontId="36" fillId="24" borderId="8">
      <alignment horizontal="left" vertical="center"/>
    </xf>
    <xf numFmtId="0" fontId="36" fillId="24" borderId="10">
      <alignment vertical="center"/>
    </xf>
    <xf numFmtId="0" fontId="37" fillId="24" borderId="11">
      <alignment vertical="center"/>
    </xf>
    <xf numFmtId="0" fontId="36" fillId="24" borderId="8"/>
    <xf numFmtId="0" fontId="35" fillId="24" borderId="8">
      <alignment horizontal="right" vertical="center"/>
    </xf>
    <xf numFmtId="0" fontId="38" fillId="26" borderId="8">
      <alignment horizontal="left" vertical="center"/>
    </xf>
    <xf numFmtId="0" fontId="38" fillId="26" borderId="8">
      <alignment horizontal="left" vertical="center"/>
    </xf>
    <xf numFmtId="0" fontId="13" fillId="24" borderId="8">
      <alignment horizontal="left" vertical="center"/>
    </xf>
    <xf numFmtId="0" fontId="39" fillId="24" borderId="9"/>
    <xf numFmtId="0" fontId="34" fillId="25" borderId="8">
      <alignment horizontal="left" vertical="center"/>
    </xf>
    <xf numFmtId="172" fontId="40" fillId="0" borderId="0"/>
    <xf numFmtId="172" fontId="40" fillId="0" borderId="0"/>
    <xf numFmtId="172" fontId="40" fillId="0" borderId="0"/>
    <xf numFmtId="172" fontId="40" fillId="0" borderId="0"/>
    <xf numFmtId="172" fontId="40" fillId="0" borderId="0"/>
    <xf numFmtId="172" fontId="40" fillId="0" borderId="0"/>
    <xf numFmtId="172" fontId="40" fillId="0" borderId="0"/>
    <xf numFmtId="172" fontId="40" fillId="0" borderId="0"/>
    <xf numFmtId="38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42" fillId="0" borderId="0" applyFont="0" applyFill="0" applyBorder="0" applyAlignment="0" applyProtection="0"/>
    <xf numFmtId="178" fontId="44" fillId="0" borderId="0">
      <alignment horizontal="right" vertical="top"/>
    </xf>
    <xf numFmtId="179" fontId="43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3" fontId="20" fillId="0" borderId="0" applyFill="0" applyBorder="0" applyAlignment="0" applyProtection="0"/>
    <xf numFmtId="0" fontId="47" fillId="0" borderId="0"/>
    <xf numFmtId="0" fontId="47" fillId="0" borderId="0"/>
    <xf numFmtId="180" fontId="41" fillId="0" borderId="0" applyFont="0" applyFill="0" applyBorder="0" applyAlignment="0" applyProtection="0"/>
    <xf numFmtId="181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3" fontId="48" fillId="0" borderId="0">
      <protection locked="0"/>
    </xf>
    <xf numFmtId="183" fontId="49" fillId="0" borderId="0">
      <protection locked="0"/>
    </xf>
    <xf numFmtId="0" fontId="31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5" fillId="0" borderId="0">
      <protection locked="0"/>
    </xf>
    <xf numFmtId="0" fontId="54" fillId="0" borderId="0">
      <protection locked="0"/>
    </xf>
    <xf numFmtId="0" fontId="56" fillId="0" borderId="0"/>
    <xf numFmtId="0" fontId="54" fillId="0" borderId="0">
      <protection locked="0"/>
    </xf>
    <xf numFmtId="0" fontId="57" fillId="0" borderId="0"/>
    <xf numFmtId="0" fontId="54" fillId="0" borderId="0">
      <protection locked="0"/>
    </xf>
    <xf numFmtId="0" fontId="57" fillId="0" borderId="0"/>
    <xf numFmtId="0" fontId="55" fillId="0" borderId="0">
      <protection locked="0"/>
    </xf>
    <xf numFmtId="0" fontId="57" fillId="0" borderId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183" fontId="48" fillId="0" borderId="0">
      <protection locked="0"/>
    </xf>
    <xf numFmtId="183" fontId="49" fillId="0" borderId="0">
      <protection locked="0"/>
    </xf>
    <xf numFmtId="0" fontId="57" fillId="0" borderId="0"/>
    <xf numFmtId="0" fontId="58" fillId="0" borderId="0"/>
    <xf numFmtId="0" fontId="57" fillId="0" borderId="0"/>
    <xf numFmtId="0" fontId="46" fillId="0" borderId="0"/>
    <xf numFmtId="0" fontId="59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38" fontId="61" fillId="25" borderId="0" applyNumberFormat="0" applyBorder="0" applyAlignment="0" applyProtection="0"/>
    <xf numFmtId="0" fontId="62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6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3" fontId="68" fillId="0" borderId="0">
      <protection locked="0"/>
    </xf>
    <xf numFmtId="183" fontId="69" fillId="0" borderId="0">
      <protection locked="0"/>
    </xf>
    <xf numFmtId="183" fontId="68" fillId="0" borderId="0">
      <protection locked="0"/>
    </xf>
    <xf numFmtId="183" fontId="69" fillId="0" borderId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0" fontId="74" fillId="0" borderId="0"/>
    <xf numFmtId="0" fontId="13" fillId="0" borderId="0"/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75" fillId="7" borderId="5" applyNumberFormat="0" applyAlignment="0" applyProtection="0"/>
    <xf numFmtId="10" fontId="61" fillId="24" borderId="8" applyNumberFormat="0" applyBorder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6" fillId="7" borderId="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89" fontId="78" fillId="0" borderId="0"/>
    <xf numFmtId="0" fontId="57" fillId="0" borderId="15"/>
    <xf numFmtId="0" fontId="79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1" fillId="0" borderId="4">
      <alignment horizontal="left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90" fontId="31" fillId="0" borderId="0" applyFont="0" applyFill="0" applyBorder="0" applyAlignment="0" applyProtection="0"/>
    <xf numFmtId="191" fontId="42" fillId="0" borderId="0" applyFont="0" applyFill="0" applyBorder="0" applyAlignment="0" applyProtection="0"/>
    <xf numFmtId="192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93" fontId="31" fillId="0" borderId="0" applyFont="0" applyFill="0" applyBorder="0" applyAlignment="0" applyProtection="0"/>
    <xf numFmtId="194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96" fontId="42" fillId="0" borderId="0" applyFont="0" applyFill="0" applyBorder="0" applyAlignment="0" applyProtection="0"/>
    <xf numFmtId="197" fontId="42" fillId="0" borderId="0" applyFont="0" applyFill="0" applyBorder="0" applyAlignment="0" applyProtection="0"/>
    <xf numFmtId="0" fontId="83" fillId="0" borderId="0"/>
    <xf numFmtId="0" fontId="84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5" fillId="13" borderId="0" applyNumberFormat="0" applyBorder="0" applyAlignment="0" applyProtection="0"/>
    <xf numFmtId="0" fontId="86" fillId="0" borderId="0" applyNumberFormat="0" applyFill="0" applyBorder="0" applyAlignment="0" applyProtection="0"/>
    <xf numFmtId="0" fontId="8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20" fillId="0" borderId="0"/>
    <xf numFmtId="0" fontId="16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198" fontId="42" fillId="0" borderId="0" applyFill="0" applyBorder="0" applyAlignment="0" applyProtection="0">
      <alignment horizontal="right"/>
    </xf>
    <xf numFmtId="0" fontId="53" fillId="0" borderId="0"/>
    <xf numFmtId="199" fontId="89" fillId="0" borderId="0"/>
    <xf numFmtId="0" fontId="90" fillId="0" borderId="0"/>
    <xf numFmtId="0" fontId="13" fillId="10" borderId="17" applyNumberFormat="0" applyFont="0" applyAlignment="0" applyProtection="0"/>
    <xf numFmtId="0" fontId="88" fillId="10" borderId="17" applyNumberFormat="0" applyFont="0" applyAlignment="0" applyProtection="0"/>
    <xf numFmtId="0" fontId="19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0" fontId="88" fillId="10" borderId="17" applyNumberFormat="0" applyFont="0" applyAlignment="0" applyProtection="0"/>
    <xf numFmtId="49" fontId="91" fillId="0" borderId="0"/>
    <xf numFmtId="176" fontId="92" fillId="0" borderId="0" applyFont="0" applyFill="0" applyBorder="0" applyAlignment="0" applyProtection="0"/>
    <xf numFmtId="0" fontId="93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0" fontId="94" fillId="22" borderId="18" applyNumberFormat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46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2" fontId="31" fillId="0" borderId="0" applyFont="0" applyFill="0" applyBorder="0" applyAlignment="0" applyProtection="0"/>
    <xf numFmtId="205" fontId="42" fillId="0" borderId="0" applyFill="0" applyBorder="0" applyAlignment="0">
      <alignment horizontal="centerContinuous"/>
    </xf>
    <xf numFmtId="0" fontId="16" fillId="0" borderId="0"/>
    <xf numFmtId="0" fontId="95" fillId="0" borderId="4" applyNumberFormat="0" applyFill="0" applyBorder="0" applyAlignment="0" applyProtection="0">
      <protection hidden="1"/>
    </xf>
    <xf numFmtId="166" fontId="96" fillId="0" borderId="0"/>
    <xf numFmtId="0" fontId="97" fillId="0" borderId="0"/>
    <xf numFmtId="0" fontId="20" fillId="0" borderId="0" applyNumberFormat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6" fillId="22" borderId="4"/>
    <xf numFmtId="183" fontId="48" fillId="0" borderId="19">
      <protection locked="0"/>
    </xf>
    <xf numFmtId="0" fontId="100" fillId="0" borderId="20" applyNumberFormat="0" applyFill="0" applyAlignment="0" applyProtection="0"/>
    <xf numFmtId="183" fontId="49" fillId="0" borderId="19">
      <protection locked="0"/>
    </xf>
    <xf numFmtId="0" fontId="54" fillId="0" borderId="19">
      <protection locked="0"/>
    </xf>
    <xf numFmtId="0" fontId="83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66" fontId="105" fillId="0" borderId="0">
      <alignment horizontal="right"/>
    </xf>
    <xf numFmtId="0" fontId="21" fillId="27" borderId="0" applyNumberFormat="0" applyBorder="0" applyAlignment="0" applyProtection="0"/>
    <xf numFmtId="0" fontId="21" fillId="18" borderId="0" applyNumberFormat="0" applyBorder="0" applyAlignment="0" applyProtection="0"/>
    <xf numFmtId="0" fontId="21" fillId="12" borderId="0" applyNumberFormat="0" applyBorder="0" applyAlignment="0" applyProtection="0"/>
    <xf numFmtId="0" fontId="21" fillId="28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75" fillId="7" borderId="5" applyNumberFormat="0" applyAlignment="0" applyProtection="0"/>
    <xf numFmtId="0" fontId="75" fillId="13" borderId="5" applyNumberFormat="0" applyAlignment="0" applyProtection="0"/>
    <xf numFmtId="0" fontId="93" fillId="29" borderId="18" applyNumberFormat="0" applyAlignment="0" applyProtection="0"/>
    <xf numFmtId="0" fontId="106" fillId="29" borderId="5" applyNumberFormat="0" applyAlignment="0" applyProtection="0"/>
    <xf numFmtId="0" fontId="107" fillId="0" borderId="0" applyProtection="0"/>
    <xf numFmtId="206" fontId="108" fillId="0" borderId="0" applyFont="0" applyFill="0" applyBorder="0" applyAlignment="0" applyProtection="0"/>
    <xf numFmtId="0" fontId="59" fillId="4" borderId="0" applyNumberFormat="0" applyBorder="0" applyAlignment="0" applyProtection="0"/>
    <xf numFmtId="0" fontId="17" fillId="0" borderId="21">
      <alignment horizontal="centerContinuous" vertical="top" wrapText="1"/>
    </xf>
    <xf numFmtId="0" fontId="109" fillId="0" borderId="22" applyNumberFormat="0" applyFill="0" applyAlignment="0" applyProtection="0"/>
    <xf numFmtId="0" fontId="110" fillId="0" borderId="23" applyNumberFormat="0" applyFill="0" applyAlignment="0" applyProtection="0"/>
    <xf numFmtId="0" fontId="111" fillId="0" borderId="2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86" fillId="0" borderId="0">
      <alignment wrapText="1"/>
    </xf>
    <xf numFmtId="0" fontId="79" fillId="0" borderId="16" applyNumberFormat="0" applyFill="0" applyAlignment="0" applyProtection="0"/>
    <xf numFmtId="0" fontId="114" fillId="0" borderId="25" applyNumberFormat="0" applyFill="0" applyAlignment="0" applyProtection="0"/>
    <xf numFmtId="0" fontId="107" fillId="0" borderId="19" applyProtection="0"/>
    <xf numFmtId="0" fontId="32" fillId="23" borderId="7" applyNumberFormat="0" applyAlignment="0" applyProtection="0"/>
    <xf numFmtId="0" fontId="32" fillId="23" borderId="7" applyNumberFormat="0" applyAlignment="0" applyProtection="0"/>
    <xf numFmtId="0" fontId="9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3" borderId="0" applyNumberFormat="0" applyBorder="0" applyAlignment="0" applyProtection="0"/>
    <xf numFmtId="0" fontId="29" fillId="22" borderId="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117" fillId="0" borderId="0"/>
    <xf numFmtId="0" fontId="18" fillId="0" borderId="0"/>
    <xf numFmtId="0" fontId="86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13" fillId="0" borderId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118" fillId="0" borderId="0"/>
    <xf numFmtId="0" fontId="14" fillId="0" borderId="0"/>
    <xf numFmtId="0" fontId="86" fillId="0" borderId="0"/>
    <xf numFmtId="0" fontId="13" fillId="0" borderId="0"/>
    <xf numFmtId="0" fontId="13" fillId="0" borderId="0"/>
    <xf numFmtId="0" fontId="18" fillId="0" borderId="0"/>
    <xf numFmtId="0" fontId="118" fillId="0" borderId="0"/>
    <xf numFmtId="0" fontId="118" fillId="0" borderId="0"/>
    <xf numFmtId="0" fontId="13" fillId="0" borderId="0"/>
    <xf numFmtId="0" fontId="13" fillId="0" borderId="0"/>
    <xf numFmtId="0" fontId="119" fillId="0" borderId="0"/>
    <xf numFmtId="0" fontId="12" fillId="0" borderId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/>
    <xf numFmtId="0" fontId="13" fillId="0" borderId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86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8" fillId="0" borderId="0"/>
    <xf numFmtId="0" fontId="86" fillId="0" borderId="0"/>
    <xf numFmtId="0" fontId="18" fillId="0" borderId="0"/>
    <xf numFmtId="0" fontId="18" fillId="0" borderId="0"/>
    <xf numFmtId="0" fontId="18" fillId="0" borderId="0"/>
    <xf numFmtId="0" fontId="114" fillId="0" borderId="20" applyNumberFormat="0" applyFill="0" applyAlignment="0" applyProtection="0"/>
    <xf numFmtId="0" fontId="27" fillId="5" borderId="0" applyNumberFormat="0" applyBorder="0" applyAlignment="0" applyProtection="0"/>
    <xf numFmtId="0" fontId="27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43" fillId="10" borderId="17" applyNumberFormat="0" applyFont="0" applyAlignment="0" applyProtection="0"/>
    <xf numFmtId="0" fontId="18" fillId="10" borderId="17" applyNumberFormat="0" applyFont="0" applyAlignment="0" applyProtection="0"/>
    <xf numFmtId="0" fontId="13" fillId="10" borderId="17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3" fillId="22" borderId="18" applyNumberFormat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1" fillId="0" borderId="26" applyNumberFormat="0" applyFill="0" applyAlignment="0" applyProtection="0"/>
    <xf numFmtId="0" fontId="84" fillId="13" borderId="0" applyNumberFormat="0" applyBorder="0" applyAlignment="0" applyProtection="0"/>
    <xf numFmtId="0" fontId="89" fillId="0" borderId="0"/>
    <xf numFmtId="0" fontId="107" fillId="0" borderId="0"/>
    <xf numFmtId="0" fontId="10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108" fillId="0" borderId="0" applyFont="0" applyFill="0" applyBorder="0" applyAlignment="0" applyProtection="0"/>
    <xf numFmtId="40" fontId="108" fillId="0" borderId="0" applyFont="0" applyFill="0" applyBorder="0" applyAlignment="0" applyProtection="0"/>
    <xf numFmtId="2" fontId="107" fillId="0" borderId="0" applyProtection="0"/>
    <xf numFmtId="165" fontId="18" fillId="0" borderId="0" applyFont="0" applyFill="0" applyBorder="0" applyAlignment="0" applyProtection="0"/>
    <xf numFmtId="177" fontId="13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59" fillId="6" borderId="0" applyNumberFormat="0" applyBorder="0" applyAlignment="0" applyProtection="0"/>
    <xf numFmtId="49" fontId="17" fillId="0" borderId="8">
      <alignment horizontal="center" vertical="center" wrapText="1"/>
    </xf>
    <xf numFmtId="0" fontId="18" fillId="8" borderId="0" applyNumberFormat="0" applyBorder="0" applyAlignment="0" applyProtection="0"/>
    <xf numFmtId="0" fontId="11" fillId="38" borderId="0" applyNumberFormat="0" applyBorder="0" applyAlignment="0" applyProtection="0"/>
    <xf numFmtId="0" fontId="18" fillId="9" borderId="0" applyNumberFormat="0" applyBorder="0" applyAlignment="0" applyProtection="0"/>
    <xf numFmtId="0" fontId="11" fillId="42" borderId="0" applyNumberFormat="0" applyBorder="0" applyAlignment="0" applyProtection="0"/>
    <xf numFmtId="0" fontId="18" fillId="10" borderId="0" applyNumberFormat="0" applyBorder="0" applyAlignment="0" applyProtection="0"/>
    <xf numFmtId="0" fontId="11" fillId="46" borderId="0" applyNumberFormat="0" applyBorder="0" applyAlignment="0" applyProtection="0"/>
    <xf numFmtId="0" fontId="18" fillId="7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9" borderId="0" applyNumberFormat="0" applyBorder="0" applyAlignment="0" applyProtection="0"/>
    <xf numFmtId="0" fontId="11" fillId="43" borderId="0" applyNumberFormat="0" applyBorder="0" applyAlignment="0" applyProtection="0"/>
    <xf numFmtId="0" fontId="18" fillId="13" borderId="0" applyNumberFormat="0" applyBorder="0" applyAlignment="0" applyProtection="0"/>
    <xf numFmtId="0" fontId="11" fillId="47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37" fillId="40" borderId="0" applyNumberFormat="0" applyBorder="0" applyAlignment="0" applyProtection="0"/>
    <xf numFmtId="0" fontId="137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137" fillId="54" borderId="0" applyNumberFormat="0" applyBorder="0" applyAlignment="0" applyProtection="0"/>
    <xf numFmtId="0" fontId="21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37" fillId="37" borderId="0" applyNumberFormat="0" applyBorder="0" applyAlignment="0" applyProtection="0"/>
    <xf numFmtId="0" fontId="137" fillId="41" borderId="0" applyNumberFormat="0" applyBorder="0" applyAlignment="0" applyProtection="0"/>
    <xf numFmtId="0" fontId="137" fillId="45" borderId="0" applyNumberFormat="0" applyBorder="0" applyAlignment="0" applyProtection="0"/>
    <xf numFmtId="0" fontId="137" fillId="48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29" fillId="33" borderId="34" applyNumberFormat="0" applyAlignment="0" applyProtection="0"/>
    <xf numFmtId="0" fontId="130" fillId="34" borderId="35" applyNumberFormat="0" applyAlignment="0" applyProtection="0"/>
    <xf numFmtId="0" fontId="131" fillId="34" borderId="34" applyNumberFormat="0" applyAlignment="0" applyProtection="0"/>
    <xf numFmtId="0" fontId="147" fillId="0" borderId="0" applyNumberFormat="0" applyFill="0" applyBorder="0" applyAlignment="0" applyProtection="0"/>
    <xf numFmtId="0" fontId="123" fillId="0" borderId="31" applyNumberFormat="0" applyFill="0" applyAlignment="0" applyProtection="0"/>
    <xf numFmtId="0" fontId="124" fillId="0" borderId="32" applyNumberFormat="0" applyFill="0" applyAlignment="0" applyProtection="0"/>
    <xf numFmtId="0" fontId="125" fillId="0" borderId="33" applyNumberFormat="0" applyFill="0" applyAlignment="0" applyProtection="0"/>
    <xf numFmtId="0" fontId="125" fillId="0" borderId="0" applyNumberFormat="0" applyFill="0" applyBorder="0" applyAlignment="0" applyProtection="0"/>
    <xf numFmtId="0" fontId="136" fillId="0" borderId="39" applyNumberFormat="0" applyFill="0" applyAlignment="0" applyProtection="0"/>
    <xf numFmtId="0" fontId="133" fillId="35" borderId="37" applyNumberFormat="0" applyAlignment="0" applyProtection="0"/>
    <xf numFmtId="0" fontId="122" fillId="0" borderId="0" applyNumberFormat="0" applyFill="0" applyBorder="0" applyAlignment="0" applyProtection="0"/>
    <xf numFmtId="0" fontId="128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8" fillId="0" borderId="0"/>
    <xf numFmtId="0" fontId="18" fillId="0" borderId="0"/>
    <xf numFmtId="0" fontId="127" fillId="31" borderId="0" applyNumberFormat="0" applyBorder="0" applyAlignment="0" applyProtection="0"/>
    <xf numFmtId="0" fontId="135" fillId="0" borderId="0" applyNumberFormat="0" applyFill="0" applyBorder="0" applyAlignment="0" applyProtection="0"/>
    <xf numFmtId="0" fontId="11" fillId="36" borderId="38" applyNumberFormat="0" applyFont="0" applyAlignment="0" applyProtection="0"/>
    <xf numFmtId="0" fontId="18" fillId="10" borderId="17" applyNumberFormat="0" applyFont="0" applyAlignment="0" applyProtection="0"/>
    <xf numFmtId="9" fontId="13" fillId="0" borderId="0" applyFont="0" applyFill="0" applyBorder="0" applyAlignment="0" applyProtection="0"/>
    <xf numFmtId="0" fontId="132" fillId="0" borderId="36" applyNumberFormat="0" applyFill="0" applyAlignment="0" applyProtection="0"/>
    <xf numFmtId="0" fontId="134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6" fillId="30" borderId="0" applyNumberFormat="0" applyBorder="0" applyAlignment="0" applyProtection="0"/>
    <xf numFmtId="0" fontId="108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159" fillId="0" borderId="0"/>
    <xf numFmtId="0" fontId="59" fillId="4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3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3" fillId="0" borderId="0"/>
    <xf numFmtId="0" fontId="159" fillId="0" borderId="0"/>
    <xf numFmtId="0" fontId="13" fillId="0" borderId="0"/>
    <xf numFmtId="0" fontId="86" fillId="0" borderId="0"/>
    <xf numFmtId="0" fontId="14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97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29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39" fillId="60" borderId="8" xfId="0" applyFont="1" applyFill="1" applyBorder="1"/>
    <xf numFmtId="166" fontId="139" fillId="60" borderId="8" xfId="0" applyNumberFormat="1" applyFont="1" applyFill="1" applyBorder="1" applyAlignment="1">
      <alignment horizontal="center" wrapText="1"/>
    </xf>
    <xf numFmtId="0" fontId="139" fillId="59" borderId="8" xfId="0" applyFont="1" applyFill="1" applyBorder="1" applyAlignment="1">
      <alignment horizontal="left" indent="1"/>
    </xf>
    <xf numFmtId="166" fontId="139" fillId="59" borderId="8" xfId="0" applyNumberFormat="1" applyFont="1" applyFill="1" applyBorder="1" applyAlignment="1">
      <alignment horizontal="center" wrapText="1"/>
    </xf>
    <xf numFmtId="0" fontId="14" fillId="0" borderId="8" xfId="0" applyFont="1" applyBorder="1" applyAlignment="1">
      <alignment horizontal="left" indent="2"/>
    </xf>
    <xf numFmtId="166" fontId="139" fillId="0" borderId="8" xfId="0" applyNumberFormat="1" applyFont="1" applyFill="1" applyBorder="1" applyAlignment="1">
      <alignment horizontal="center" wrapText="1"/>
    </xf>
    <xf numFmtId="166" fontId="14" fillId="0" borderId="8" xfId="0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left" indent="3"/>
    </xf>
    <xf numFmtId="0" fontId="14" fillId="0" borderId="8" xfId="0" applyFont="1" applyBorder="1" applyAlignment="1">
      <alignment horizontal="left" wrapText="1" indent="2"/>
    </xf>
    <xf numFmtId="166" fontId="149" fillId="59" borderId="8" xfId="0" applyNumberFormat="1" applyFont="1" applyFill="1" applyBorder="1" applyAlignment="1">
      <alignment horizontal="center" wrapText="1"/>
    </xf>
    <xf numFmtId="0" fontId="149" fillId="59" borderId="8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left" wrapText="1"/>
    </xf>
    <xf numFmtId="166" fontId="14" fillId="0" borderId="8" xfId="0" applyNumberFormat="1" applyFont="1" applyBorder="1" applyAlignment="1">
      <alignment horizontal="center" vertical="center" wrapText="1"/>
    </xf>
    <xf numFmtId="166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918" applyFont="1"/>
    <xf numFmtId="0" fontId="14" fillId="59" borderId="0" xfId="918" applyFont="1" applyFill="1" applyBorder="1"/>
    <xf numFmtId="0" fontId="139" fillId="59" borderId="0" xfId="918" applyFont="1" applyFill="1" applyBorder="1" applyAlignment="1">
      <alignment horizontal="center"/>
    </xf>
    <xf numFmtId="0" fontId="139" fillId="59" borderId="0" xfId="918" applyFont="1" applyFill="1" applyBorder="1" applyAlignment="1">
      <alignment horizontal="center" wrapText="1"/>
    </xf>
    <xf numFmtId="166" fontId="14" fillId="0" borderId="0" xfId="918" applyNumberFormat="1" applyFont="1" applyBorder="1"/>
    <xf numFmtId="166" fontId="149" fillId="0" borderId="0" xfId="918" applyNumberFormat="1" applyFont="1" applyBorder="1"/>
    <xf numFmtId="166" fontId="149" fillId="0" borderId="0" xfId="918" applyNumberFormat="1" applyFont="1" applyFill="1" applyBorder="1"/>
    <xf numFmtId="166" fontId="14" fillId="0" borderId="0" xfId="918" applyNumberFormat="1" applyFont="1" applyFill="1" applyBorder="1"/>
    <xf numFmtId="166" fontId="14" fillId="0" borderId="0" xfId="918" applyNumberFormat="1" applyFont="1" applyFill="1" applyBorder="1" applyAlignment="1">
      <alignment horizontal="right"/>
    </xf>
    <xf numFmtId="3" fontId="151" fillId="0" borderId="0" xfId="920" applyNumberFormat="1" applyFont="1" applyFill="1"/>
    <xf numFmtId="2" fontId="152" fillId="0" borderId="0" xfId="920" applyNumberFormat="1" applyFont="1" applyFill="1"/>
    <xf numFmtId="0" fontId="153" fillId="0" borderId="0" xfId="917" applyFont="1" applyFill="1"/>
    <xf numFmtId="166" fontId="139" fillId="60" borderId="0" xfId="918" applyNumberFormat="1" applyFont="1" applyFill="1" applyBorder="1"/>
    <xf numFmtId="189" fontId="139" fillId="60" borderId="0" xfId="918" applyNumberFormat="1" applyFont="1" applyFill="1" applyBorder="1"/>
    <xf numFmtId="166" fontId="139" fillId="60" borderId="0" xfId="918" applyNumberFormat="1" applyFont="1" applyFill="1" applyBorder="1" applyAlignment="1">
      <alignment horizontal="right"/>
    </xf>
    <xf numFmtId="166" fontId="14" fillId="59" borderId="0" xfId="918" applyNumberFormat="1" applyFont="1" applyFill="1" applyBorder="1"/>
    <xf numFmtId="166" fontId="139" fillId="59" borderId="0" xfId="918" applyNumberFormat="1" applyFont="1" applyFill="1" applyBorder="1"/>
    <xf numFmtId="166" fontId="120" fillId="0" borderId="0" xfId="919" applyNumberFormat="1" applyFont="1" applyFill="1" applyBorder="1"/>
    <xf numFmtId="0" fontId="14" fillId="0" borderId="0" xfId="918" applyFont="1" applyFill="1" applyBorder="1"/>
    <xf numFmtId="0" fontId="14" fillId="0" borderId="0" xfId="918" applyFont="1" applyFill="1" applyBorder="1" applyAlignment="1"/>
    <xf numFmtId="0" fontId="14" fillId="0" borderId="0" xfId="918" applyFont="1" applyFill="1" applyBorder="1" applyAlignment="1">
      <alignment horizontal="center"/>
    </xf>
    <xf numFmtId="2" fontId="149" fillId="0" borderId="0" xfId="918" applyNumberFormat="1" applyFont="1" applyFill="1" applyBorder="1"/>
    <xf numFmtId="166" fontId="142" fillId="0" borderId="0" xfId="918" applyNumberFormat="1" applyFont="1" applyFill="1" applyBorder="1" applyAlignment="1">
      <alignment horizontal="right"/>
    </xf>
    <xf numFmtId="166" fontId="14" fillId="59" borderId="0" xfId="918" applyNumberFormat="1" applyFont="1" applyFill="1" applyBorder="1" applyAlignment="1">
      <alignment horizontal="right"/>
    </xf>
    <xf numFmtId="166" fontId="14" fillId="0" borderId="0" xfId="917" applyNumberFormat="1" applyFont="1" applyFill="1" applyBorder="1"/>
    <xf numFmtId="166" fontId="142" fillId="59" borderId="0" xfId="918" applyNumberFormat="1" applyFont="1" applyFill="1" applyBorder="1"/>
    <xf numFmtId="166" fontId="142" fillId="61" borderId="0" xfId="918" applyNumberFormat="1" applyFont="1" applyFill="1" applyBorder="1" applyAlignment="1">
      <alignment horizontal="right"/>
    </xf>
    <xf numFmtId="14" fontId="14" fillId="62" borderId="62" xfId="0" applyNumberFormat="1" applyFont="1" applyFill="1" applyBorder="1" applyAlignment="1" applyProtection="1">
      <alignment horizontal="center" vertical="center" wrapText="1"/>
    </xf>
    <xf numFmtId="14" fontId="14" fillId="62" borderId="63" xfId="0" applyNumberFormat="1" applyFont="1" applyFill="1" applyBorder="1" applyAlignment="1" applyProtection="1">
      <alignment horizontal="center" vertical="center" wrapText="1"/>
    </xf>
    <xf numFmtId="0" fontId="139" fillId="62" borderId="64" xfId="0" applyNumberFormat="1" applyFont="1" applyFill="1" applyBorder="1" applyAlignment="1" applyProtection="1"/>
    <xf numFmtId="3" fontId="139" fillId="62" borderId="59" xfId="0" applyNumberFormat="1" applyFont="1" applyFill="1" applyBorder="1" applyAlignment="1" applyProtection="1">
      <alignment horizontal="center"/>
    </xf>
    <xf numFmtId="3" fontId="139" fillId="62" borderId="65" xfId="0" applyNumberFormat="1" applyFont="1" applyFill="1" applyBorder="1" applyAlignment="1" applyProtection="1">
      <alignment horizontal="center"/>
    </xf>
    <xf numFmtId="3" fontId="139" fillId="62" borderId="66" xfId="0" applyNumberFormat="1" applyFont="1" applyFill="1" applyBorder="1" applyAlignment="1" applyProtection="1">
      <alignment horizontal="center"/>
    </xf>
    <xf numFmtId="3" fontId="139" fillId="62" borderId="67" xfId="0" applyNumberFormat="1" applyFont="1" applyFill="1" applyBorder="1" applyAlignment="1" applyProtection="1">
      <alignment horizontal="center"/>
    </xf>
    <xf numFmtId="189" fontId="139" fillId="62" borderId="67" xfId="0" applyNumberFormat="1" applyFont="1" applyFill="1" applyBorder="1" applyAlignment="1" applyProtection="1">
      <alignment horizontal="center"/>
    </xf>
    <xf numFmtId="189" fontId="139" fillId="62" borderId="66" xfId="0" applyNumberFormat="1" applyFont="1" applyFill="1" applyBorder="1" applyAlignment="1" applyProtection="1">
      <alignment horizontal="center"/>
    </xf>
    <xf numFmtId="0" fontId="139" fillId="62" borderId="64" xfId="0" applyNumberFormat="1" applyFont="1" applyFill="1" applyBorder="1" applyAlignment="1" applyProtection="1">
      <alignment horizontal="left"/>
    </xf>
    <xf numFmtId="3" fontId="139" fillId="62" borderId="68" xfId="0" applyNumberFormat="1" applyFont="1" applyFill="1" applyBorder="1" applyAlignment="1" applyProtection="1">
      <alignment horizontal="center"/>
    </xf>
    <xf numFmtId="3" fontId="139" fillId="62" borderId="69" xfId="0" applyNumberFormat="1" applyFont="1" applyFill="1" applyBorder="1" applyAlignment="1" applyProtection="1">
      <alignment horizontal="center"/>
    </xf>
    <xf numFmtId="3" fontId="139" fillId="62" borderId="70" xfId="0" applyNumberFormat="1" applyFont="1" applyFill="1" applyBorder="1" applyAlignment="1" applyProtection="1">
      <alignment horizontal="center"/>
    </xf>
    <xf numFmtId="3" fontId="139" fillId="62" borderId="71" xfId="0" applyNumberFormat="1" applyFont="1" applyFill="1" applyBorder="1" applyAlignment="1" applyProtection="1">
      <alignment horizontal="center"/>
    </xf>
    <xf numFmtId="189" fontId="139" fillId="62" borderId="71" xfId="0" applyNumberFormat="1" applyFont="1" applyFill="1" applyBorder="1" applyAlignment="1" applyProtection="1">
      <alignment horizontal="center"/>
    </xf>
    <xf numFmtId="189" fontId="139" fillId="62" borderId="70" xfId="0" applyNumberFormat="1" applyFont="1" applyFill="1" applyBorder="1" applyAlignment="1" applyProtection="1">
      <alignment horizontal="center"/>
    </xf>
    <xf numFmtId="0" fontId="14" fillId="0" borderId="64" xfId="0" applyNumberFormat="1" applyFont="1" applyFill="1" applyBorder="1" applyAlignment="1" applyProtection="1">
      <alignment horizontal="left"/>
    </xf>
    <xf numFmtId="3" fontId="14" fillId="0" borderId="68" xfId="0" applyNumberFormat="1" applyFont="1" applyFill="1" applyBorder="1" applyAlignment="1" applyProtection="1">
      <alignment horizontal="center"/>
    </xf>
    <xf numFmtId="3" fontId="14" fillId="0" borderId="69" xfId="0" applyNumberFormat="1" applyFont="1" applyFill="1" applyBorder="1" applyAlignment="1" applyProtection="1">
      <alignment horizontal="center"/>
    </xf>
    <xf numFmtId="3" fontId="14" fillId="0" borderId="70" xfId="0" applyNumberFormat="1" applyFont="1" applyFill="1" applyBorder="1" applyAlignment="1" applyProtection="1">
      <alignment horizontal="center"/>
    </xf>
    <xf numFmtId="3" fontId="14" fillId="0" borderId="71" xfId="0" applyNumberFormat="1" applyFont="1" applyFill="1" applyBorder="1" applyAlignment="1" applyProtection="1">
      <alignment horizontal="center"/>
    </xf>
    <xf numFmtId="189" fontId="14" fillId="0" borderId="71" xfId="0" applyNumberFormat="1" applyFont="1" applyFill="1" applyBorder="1" applyAlignment="1" applyProtection="1">
      <alignment horizontal="center"/>
    </xf>
    <xf numFmtId="189" fontId="14" fillId="0" borderId="70" xfId="0" applyNumberFormat="1" applyFont="1" applyFill="1" applyBorder="1" applyAlignment="1" applyProtection="1">
      <alignment horizontal="center"/>
    </xf>
    <xf numFmtId="0" fontId="14" fillId="0" borderId="64" xfId="0" applyNumberFormat="1" applyFont="1" applyFill="1" applyBorder="1" applyAlignment="1" applyProtection="1"/>
    <xf numFmtId="189" fontId="14" fillId="0" borderId="68" xfId="0" applyNumberFormat="1" applyFont="1" applyFill="1" applyBorder="1" applyAlignment="1" applyProtection="1">
      <alignment horizontal="center"/>
    </xf>
    <xf numFmtId="189" fontId="14" fillId="0" borderId="69" xfId="0" applyNumberFormat="1" applyFont="1" applyFill="1" applyBorder="1" applyAlignment="1" applyProtection="1">
      <alignment horizontal="center"/>
    </xf>
    <xf numFmtId="207" fontId="14" fillId="0" borderId="71" xfId="0" applyNumberFormat="1" applyFont="1" applyFill="1" applyBorder="1" applyAlignment="1" applyProtection="1">
      <alignment horizontal="center"/>
    </xf>
    <xf numFmtId="207" fontId="14" fillId="0" borderId="68" xfId="0" applyNumberFormat="1" applyFont="1" applyFill="1" applyBorder="1" applyAlignment="1" applyProtection="1">
      <alignment horizontal="center"/>
    </xf>
    <xf numFmtId="4" fontId="154" fillId="0" borderId="70" xfId="0" applyNumberFormat="1" applyFont="1" applyFill="1" applyBorder="1" applyAlignment="1" applyProtection="1">
      <alignment horizontal="center"/>
    </xf>
    <xf numFmtId="3" fontId="155" fillId="62" borderId="71" xfId="0" applyNumberFormat="1" applyFont="1" applyFill="1" applyBorder="1" applyAlignment="1" applyProtection="1">
      <alignment horizontal="center"/>
    </xf>
    <xf numFmtId="3" fontId="155" fillId="62" borderId="70" xfId="0" applyNumberFormat="1" applyFont="1" applyFill="1" applyBorder="1" applyAlignment="1" applyProtection="1">
      <alignment horizontal="center"/>
    </xf>
    <xf numFmtId="3" fontId="154" fillId="0" borderId="71" xfId="0" applyNumberFormat="1" applyFont="1" applyFill="1" applyBorder="1" applyAlignment="1" applyProtection="1">
      <alignment horizontal="center"/>
    </xf>
    <xf numFmtId="3" fontId="154" fillId="0" borderId="70" xfId="0" applyNumberFormat="1" applyFont="1" applyFill="1" applyBorder="1" applyAlignment="1" applyProtection="1">
      <alignment horizontal="center"/>
    </xf>
    <xf numFmtId="189" fontId="139" fillId="62" borderId="68" xfId="0" applyNumberFormat="1" applyFont="1" applyFill="1" applyBorder="1" applyAlignment="1" applyProtection="1">
      <alignment horizontal="center"/>
    </xf>
    <xf numFmtId="189" fontId="139" fillId="62" borderId="69" xfId="0" applyNumberFormat="1" applyFont="1" applyFill="1" applyBorder="1" applyAlignment="1" applyProtection="1">
      <alignment horizontal="center"/>
    </xf>
    <xf numFmtId="207" fontId="155" fillId="62" borderId="70" xfId="0" applyNumberFormat="1" applyFont="1" applyFill="1" applyBorder="1" applyAlignment="1" applyProtection="1">
      <alignment horizontal="center"/>
    </xf>
    <xf numFmtId="208" fontId="156" fillId="62" borderId="71" xfId="0" applyNumberFormat="1" applyFont="1" applyFill="1" applyBorder="1" applyAlignment="1" applyProtection="1">
      <alignment horizontal="center"/>
    </xf>
    <xf numFmtId="4" fontId="156" fillId="62" borderId="70" xfId="0" applyNumberFormat="1" applyFont="1" applyFill="1" applyBorder="1" applyAlignment="1" applyProtection="1">
      <alignment horizontal="center"/>
    </xf>
    <xf numFmtId="2" fontId="139" fillId="62" borderId="68" xfId="0" applyNumberFormat="1" applyFont="1" applyFill="1" applyBorder="1" applyAlignment="1" applyProtection="1">
      <alignment horizontal="center"/>
    </xf>
    <xf numFmtId="2" fontId="139" fillId="62" borderId="69" xfId="0" applyNumberFormat="1" applyFont="1" applyFill="1" applyBorder="1" applyAlignment="1" applyProtection="1">
      <alignment horizontal="center"/>
    </xf>
    <xf numFmtId="207" fontId="139" fillId="62" borderId="71" xfId="0" applyNumberFormat="1" applyFont="1" applyFill="1" applyBorder="1" applyAlignment="1" applyProtection="1">
      <alignment horizontal="center"/>
    </xf>
    <xf numFmtId="207" fontId="155" fillId="62" borderId="68" xfId="0" applyNumberFormat="1" applyFont="1" applyFill="1" applyBorder="1" applyAlignment="1" applyProtection="1">
      <alignment horizontal="center"/>
    </xf>
    <xf numFmtId="2" fontId="14" fillId="0" borderId="68" xfId="0" applyNumberFormat="1" applyFont="1" applyFill="1" applyBorder="1" applyAlignment="1" applyProtection="1">
      <alignment horizontal="center"/>
    </xf>
    <xf numFmtId="2" fontId="14" fillId="0" borderId="69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8" fontId="157" fillId="0" borderId="71" xfId="0" applyNumberFormat="1" applyFont="1" applyFill="1" applyBorder="1" applyAlignment="1" applyProtection="1">
      <alignment horizontal="center"/>
    </xf>
    <xf numFmtId="4" fontId="157" fillId="0" borderId="70" xfId="0" applyNumberFormat="1" applyFont="1" applyFill="1" applyBorder="1" applyAlignment="1" applyProtection="1">
      <alignment horizontal="center"/>
    </xf>
    <xf numFmtId="0" fontId="139" fillId="62" borderId="64" xfId="0" applyNumberFormat="1" applyFont="1" applyFill="1" applyBorder="1" applyAlignment="1" applyProtection="1">
      <alignment horizontal="left" wrapText="1"/>
    </xf>
    <xf numFmtId="0" fontId="14" fillId="0" borderId="55" xfId="0" applyNumberFormat="1" applyFont="1" applyFill="1" applyBorder="1" applyAlignment="1" applyProtection="1"/>
    <xf numFmtId="2" fontId="14" fillId="0" borderId="60" xfId="0" applyNumberFormat="1" applyFont="1" applyFill="1" applyBorder="1" applyAlignment="1" applyProtection="1">
      <alignment horizontal="center"/>
    </xf>
    <xf numFmtId="2" fontId="14" fillId="0" borderId="72" xfId="0" applyNumberFormat="1" applyFont="1" applyFill="1" applyBorder="1" applyAlignment="1" applyProtection="1">
      <alignment horizontal="center"/>
    </xf>
    <xf numFmtId="207" fontId="14" fillId="0" borderId="73" xfId="0" applyNumberFormat="1" applyFont="1" applyFill="1" applyBorder="1" applyAlignment="1" applyProtection="1">
      <alignment horizontal="center"/>
    </xf>
    <xf numFmtId="207" fontId="154" fillId="0" borderId="63" xfId="0" applyNumberFormat="1" applyFont="1" applyFill="1" applyBorder="1" applyAlignment="1" applyProtection="1">
      <alignment horizontal="center"/>
    </xf>
    <xf numFmtId="208" fontId="157" fillId="0" borderId="73" xfId="0" applyNumberFormat="1" applyFont="1" applyFill="1" applyBorder="1" applyAlignment="1" applyProtection="1">
      <alignment horizontal="center"/>
    </xf>
    <xf numFmtId="4" fontId="157" fillId="0" borderId="63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166" fontId="14" fillId="0" borderId="0" xfId="0" applyNumberFormat="1" applyFont="1" applyFill="1" applyBorder="1" applyAlignment="1" applyProtection="1">
      <alignment horizontal="center"/>
    </xf>
    <xf numFmtId="0" fontId="160" fillId="0" borderId="0" xfId="925" applyFont="1"/>
    <xf numFmtId="0" fontId="160" fillId="64" borderId="0" xfId="925" applyFont="1" applyFill="1"/>
    <xf numFmtId="0" fontId="160" fillId="64" borderId="0" xfId="925" applyFont="1" applyFill="1" applyBorder="1"/>
    <xf numFmtId="0" fontId="161" fillId="0" borderId="0" xfId="925" applyFont="1"/>
    <xf numFmtId="0" fontId="16" fillId="0" borderId="0" xfId="925" applyFont="1"/>
    <xf numFmtId="0" fontId="160" fillId="0" borderId="0" xfId="925" applyFont="1" applyFill="1"/>
    <xf numFmtId="0" fontId="160" fillId="0" borderId="0" xfId="925" applyFont="1" applyFill="1" applyBorder="1"/>
    <xf numFmtId="0" fontId="162" fillId="0" borderId="0" xfId="925" applyFont="1" applyFill="1" applyBorder="1" applyAlignment="1">
      <alignment wrapText="1"/>
    </xf>
    <xf numFmtId="0" fontId="139" fillId="0" borderId="0" xfId="925" applyFont="1" applyFill="1" applyBorder="1" applyAlignment="1">
      <alignment horizontal="center" vertical="center" wrapText="1"/>
    </xf>
    <xf numFmtId="0" fontId="160" fillId="0" borderId="0" xfId="925" applyFont="1" applyBorder="1"/>
    <xf numFmtId="0" fontId="139" fillId="64" borderId="0" xfId="925" applyFont="1" applyFill="1" applyBorder="1" applyAlignment="1">
      <alignment horizontal="center" vertical="center" wrapText="1"/>
    </xf>
    <xf numFmtId="166" fontId="149" fillId="64" borderId="0" xfId="925" applyNumberFormat="1" applyFont="1" applyFill="1" applyBorder="1" applyAlignment="1">
      <alignment horizontal="center" vertical="center"/>
    </xf>
    <xf numFmtId="166" fontId="14" fillId="64" borderId="0" xfId="925" applyNumberFormat="1" applyFont="1" applyFill="1" applyBorder="1" applyAlignment="1">
      <alignment horizontal="center" vertical="center" wrapText="1"/>
    </xf>
    <xf numFmtId="166" fontId="14" fillId="64" borderId="76" xfId="925" applyNumberFormat="1" applyFont="1" applyFill="1" applyBorder="1" applyAlignment="1">
      <alignment horizontal="center" vertical="center"/>
    </xf>
    <xf numFmtId="166" fontId="14" fillId="64" borderId="77" xfId="925" applyNumberFormat="1" applyFont="1" applyFill="1" applyBorder="1" applyAlignment="1">
      <alignment horizontal="center" vertical="center"/>
    </xf>
    <xf numFmtId="166" fontId="14" fillId="64" borderId="0" xfId="925" applyNumberFormat="1" applyFont="1" applyFill="1" applyBorder="1" applyAlignment="1">
      <alignment horizontal="center" vertical="center"/>
    </xf>
    <xf numFmtId="4" fontId="163" fillId="64" borderId="0" xfId="925" applyNumberFormat="1" applyFont="1" applyFill="1" applyBorder="1" applyAlignment="1">
      <alignment horizontal="right" wrapText="1"/>
    </xf>
    <xf numFmtId="166" fontId="149" fillId="64" borderId="79" xfId="925" applyNumberFormat="1" applyFont="1" applyFill="1" applyBorder="1" applyAlignment="1">
      <alignment horizontal="center" vertical="center"/>
    </xf>
    <xf numFmtId="4" fontId="121" fillId="64" borderId="0" xfId="925" applyNumberFormat="1" applyFont="1" applyFill="1" applyBorder="1" applyAlignment="1">
      <alignment horizontal="right" wrapText="1"/>
    </xf>
    <xf numFmtId="4" fontId="164" fillId="64" borderId="0" xfId="925" applyNumberFormat="1" applyFont="1" applyFill="1" applyBorder="1" applyAlignment="1">
      <alignment horizontal="right" wrapText="1"/>
    </xf>
    <xf numFmtId="166" fontId="139" fillId="64" borderId="0" xfId="925" applyNumberFormat="1" applyFont="1" applyFill="1" applyBorder="1" applyAlignment="1">
      <alignment horizontal="center" vertical="center" wrapText="1"/>
    </xf>
    <xf numFmtId="166" fontId="149" fillId="65" borderId="0" xfId="925" applyNumberFormat="1" applyFont="1" applyFill="1" applyBorder="1" applyAlignment="1">
      <alignment horizontal="center" vertical="center"/>
    </xf>
    <xf numFmtId="166" fontId="149" fillId="65" borderId="79" xfId="925" applyNumberFormat="1" applyFont="1" applyFill="1" applyBorder="1" applyAlignment="1">
      <alignment horizontal="center" vertical="center"/>
    </xf>
    <xf numFmtId="166" fontId="139" fillId="65" borderId="78" xfId="925" applyNumberFormat="1" applyFont="1" applyFill="1" applyBorder="1" applyAlignment="1">
      <alignment horizontal="center" vertical="center" wrapText="1"/>
    </xf>
    <xf numFmtId="166" fontId="139" fillId="65" borderId="79" xfId="925" applyNumberFormat="1" applyFont="1" applyFill="1" applyBorder="1" applyAlignment="1">
      <alignment horizontal="center" vertical="center" wrapText="1"/>
    </xf>
    <xf numFmtId="166" fontId="139" fillId="64" borderId="0" xfId="925" applyNumberFormat="1" applyFont="1" applyFill="1" applyBorder="1" applyAlignment="1">
      <alignment horizontal="center" vertical="center"/>
    </xf>
    <xf numFmtId="166" fontId="139" fillId="64" borderId="78" xfId="925" applyNumberFormat="1" applyFont="1" applyFill="1" applyBorder="1" applyAlignment="1">
      <alignment horizontal="center" vertical="center"/>
    </xf>
    <xf numFmtId="166" fontId="139" fillId="64" borderId="79" xfId="925" applyNumberFormat="1" applyFont="1" applyFill="1" applyBorder="1" applyAlignment="1">
      <alignment horizontal="center" vertical="center"/>
    </xf>
    <xf numFmtId="166" fontId="139" fillId="65" borderId="78" xfId="925" applyNumberFormat="1" applyFont="1" applyFill="1" applyBorder="1" applyAlignment="1">
      <alignment horizontal="center" vertical="center"/>
    </xf>
    <xf numFmtId="166" fontId="139" fillId="65" borderId="79" xfId="925" applyNumberFormat="1" applyFont="1" applyFill="1" applyBorder="1" applyAlignment="1">
      <alignment horizontal="center" vertical="center"/>
    </xf>
    <xf numFmtId="166" fontId="14" fillId="64" borderId="78" xfId="925" applyNumberFormat="1" applyFont="1" applyFill="1" applyBorder="1" applyAlignment="1">
      <alignment horizontal="center" vertical="center"/>
    </xf>
    <xf numFmtId="166" fontId="14" fillId="64" borderId="79" xfId="925" applyNumberFormat="1" applyFont="1" applyFill="1" applyBorder="1" applyAlignment="1">
      <alignment horizontal="center" vertical="center"/>
    </xf>
    <xf numFmtId="4" fontId="163" fillId="64" borderId="0" xfId="925" applyNumberFormat="1" applyFont="1" applyFill="1" applyBorder="1"/>
    <xf numFmtId="0" fontId="160" fillId="0" borderId="79" xfId="925" applyFont="1" applyBorder="1"/>
    <xf numFmtId="0" fontId="160" fillId="0" borderId="78" xfId="925" applyFont="1" applyBorder="1"/>
    <xf numFmtId="1" fontId="14" fillId="64" borderId="0" xfId="925" applyNumberFormat="1" applyFont="1" applyFill="1" applyBorder="1" applyAlignment="1">
      <alignment horizontal="center" vertical="center"/>
    </xf>
    <xf numFmtId="4" fontId="165" fillId="64" borderId="0" xfId="925" applyNumberFormat="1" applyFont="1" applyFill="1" applyBorder="1"/>
    <xf numFmtId="4" fontId="20" fillId="64" borderId="0" xfId="925" applyNumberFormat="1" applyFont="1" applyFill="1" applyBorder="1"/>
    <xf numFmtId="4" fontId="166" fillId="64" borderId="0" xfId="925" applyNumberFormat="1" applyFont="1" applyFill="1" applyBorder="1"/>
    <xf numFmtId="0" fontId="149" fillId="64" borderId="0" xfId="925" applyFont="1" applyFill="1" applyBorder="1" applyAlignment="1">
      <alignment vertical="center" wrapText="1"/>
    </xf>
    <xf numFmtId="166" fontId="149" fillId="59" borderId="77" xfId="925" applyNumberFormat="1" applyFont="1" applyFill="1" applyBorder="1" applyAlignment="1"/>
    <xf numFmtId="166" fontId="149" fillId="59" borderId="53" xfId="925" applyNumberFormat="1" applyFont="1" applyFill="1" applyBorder="1" applyAlignment="1"/>
    <xf numFmtId="0" fontId="167" fillId="0" borderId="0" xfId="925" applyFont="1"/>
    <xf numFmtId="0" fontId="139" fillId="59" borderId="83" xfId="925" applyFont="1" applyFill="1" applyBorder="1" applyAlignment="1">
      <alignment horizontal="center" vertical="center"/>
    </xf>
    <xf numFmtId="0" fontId="139" fillId="59" borderId="84" xfId="925" applyFont="1" applyFill="1" applyBorder="1" applyAlignment="1">
      <alignment horizontal="center" vertical="center"/>
    </xf>
    <xf numFmtId="1" fontId="139" fillId="0" borderId="0" xfId="925" applyNumberFormat="1" applyFont="1" applyFill="1" applyBorder="1" applyAlignment="1">
      <alignment horizontal="center" vertical="center"/>
    </xf>
    <xf numFmtId="1" fontId="139" fillId="64" borderId="0" xfId="925" applyNumberFormat="1" applyFont="1" applyFill="1" applyBorder="1" applyAlignment="1">
      <alignment horizontal="center" vertical="center"/>
    </xf>
    <xf numFmtId="0" fontId="168" fillId="64" borderId="0" xfId="925" applyFont="1" applyFill="1" applyBorder="1" applyAlignment="1"/>
    <xf numFmtId="2" fontId="14" fillId="59" borderId="63" xfId="918" applyNumberFormat="1" applyFont="1" applyFill="1" applyBorder="1"/>
    <xf numFmtId="166" fontId="14" fillId="0" borderId="70" xfId="945" applyNumberFormat="1" applyFont="1" applyFill="1" applyBorder="1" applyAlignment="1">
      <alignment horizontal="center"/>
    </xf>
    <xf numFmtId="166" fontId="139" fillId="64" borderId="70" xfId="945" applyNumberFormat="1" applyFont="1" applyFill="1" applyBorder="1" applyAlignment="1">
      <alignment horizontal="center" vertical="center"/>
    </xf>
    <xf numFmtId="0" fontId="139" fillId="0" borderId="52" xfId="945" applyFont="1" applyFill="1" applyBorder="1" applyAlignment="1">
      <alignment horizontal="left" vertical="center" wrapText="1" indent="1"/>
    </xf>
    <xf numFmtId="166" fontId="149" fillId="65" borderId="70" xfId="945" applyNumberFormat="1" applyFont="1" applyFill="1" applyBorder="1" applyAlignment="1">
      <alignment horizontal="center" vertical="center"/>
    </xf>
    <xf numFmtId="166" fontId="139" fillId="65" borderId="70" xfId="945" applyNumberFormat="1" applyFont="1" applyFill="1" applyBorder="1" applyAlignment="1">
      <alignment horizontal="center" vertical="center"/>
    </xf>
    <xf numFmtId="0" fontId="14" fillId="0" borderId="52" xfId="945" applyFont="1" applyFill="1" applyBorder="1" applyAlignment="1">
      <alignment horizontal="left" vertical="center" wrapText="1" indent="2"/>
    </xf>
    <xf numFmtId="166" fontId="14" fillId="64" borderId="70" xfId="945" applyNumberFormat="1" applyFont="1" applyFill="1" applyBorder="1" applyAlignment="1">
      <alignment horizontal="center" vertical="center"/>
    </xf>
    <xf numFmtId="0" fontId="14" fillId="0" borderId="52" xfId="945" applyFont="1" applyFill="1" applyBorder="1" applyAlignment="1">
      <alignment horizontal="left" vertical="center" wrapText="1" indent="1"/>
    </xf>
    <xf numFmtId="0" fontId="139" fillId="65" borderId="52" xfId="945" applyFont="1" applyFill="1" applyBorder="1" applyAlignment="1">
      <alignment horizontal="left" vertical="center" wrapText="1" indent="1"/>
    </xf>
    <xf numFmtId="0" fontId="139" fillId="59" borderId="86" xfId="945" applyFont="1" applyFill="1" applyBorder="1" applyAlignment="1">
      <alignment horizontal="center" vertical="center"/>
    </xf>
    <xf numFmtId="166" fontId="14" fillId="64" borderId="63" xfId="925" applyNumberFormat="1" applyFont="1" applyFill="1" applyBorder="1" applyAlignment="1">
      <alignment horizontal="center" vertical="center"/>
    </xf>
    <xf numFmtId="0" fontId="14" fillId="0" borderId="58" xfId="925" applyFont="1" applyFill="1" applyBorder="1" applyAlignment="1">
      <alignment horizontal="left" vertical="center" wrapText="1" indent="1"/>
    </xf>
    <xf numFmtId="166" fontId="139" fillId="64" borderId="70" xfId="925" applyNumberFormat="1" applyFont="1" applyFill="1" applyBorder="1" applyAlignment="1">
      <alignment horizontal="center" vertical="center"/>
    </xf>
    <xf numFmtId="0" fontId="139" fillId="0" borderId="52" xfId="925" applyFont="1" applyFill="1" applyBorder="1" applyAlignment="1">
      <alignment horizontal="left" vertical="center" wrapText="1" indent="1"/>
    </xf>
    <xf numFmtId="166" fontId="149" fillId="65" borderId="70" xfId="925" applyNumberFormat="1" applyFont="1" applyFill="1" applyBorder="1" applyAlignment="1">
      <alignment horizontal="center" vertical="center"/>
    </xf>
    <xf numFmtId="0" fontId="14" fillId="0" borderId="52" xfId="925" applyFont="1" applyFill="1" applyBorder="1" applyAlignment="1">
      <alignment horizontal="left" vertical="center" wrapText="1" indent="3"/>
    </xf>
    <xf numFmtId="166" fontId="157" fillId="64" borderId="70" xfId="925" applyNumberFormat="1" applyFont="1" applyFill="1" applyBorder="1" applyAlignment="1">
      <alignment horizontal="center" vertical="center"/>
    </xf>
    <xf numFmtId="0" fontId="149" fillId="0" borderId="52" xfId="925" applyFont="1" applyFill="1" applyBorder="1" applyAlignment="1">
      <alignment horizontal="left" vertical="center" wrapText="1" indent="1"/>
    </xf>
    <xf numFmtId="166" fontId="139" fillId="65" borderId="70" xfId="925" applyNumberFormat="1" applyFont="1" applyFill="1" applyBorder="1" applyAlignment="1">
      <alignment horizontal="center" vertical="center"/>
    </xf>
    <xf numFmtId="0" fontId="14" fillId="0" borderId="52" xfId="925" applyFont="1" applyFill="1" applyBorder="1" applyAlignment="1">
      <alignment horizontal="left" vertical="center" wrapText="1" indent="2"/>
    </xf>
    <xf numFmtId="166" fontId="14" fillId="64" borderId="70" xfId="925" applyNumberFormat="1" applyFont="1" applyFill="1" applyBorder="1" applyAlignment="1">
      <alignment horizontal="center" vertical="center"/>
    </xf>
    <xf numFmtId="0" fontId="14" fillId="0" borderId="52" xfId="925" applyFont="1" applyFill="1" applyBorder="1" applyAlignment="1">
      <alignment horizontal="left" vertical="center" wrapText="1" indent="1"/>
    </xf>
    <xf numFmtId="166" fontId="139" fillId="65" borderId="66" xfId="925" applyNumberFormat="1" applyFont="1" applyFill="1" applyBorder="1" applyAlignment="1">
      <alignment horizontal="center" vertical="center"/>
    </xf>
    <xf numFmtId="0" fontId="139" fillId="65" borderId="52" xfId="925" applyFont="1" applyFill="1" applyBorder="1" applyAlignment="1">
      <alignment horizontal="left" vertical="center" wrapText="1" indent="1"/>
    </xf>
    <xf numFmtId="0" fontId="139" fillId="59" borderId="86" xfId="925" applyFont="1" applyFill="1" applyBorder="1" applyAlignment="1">
      <alignment horizontal="center" vertical="center"/>
    </xf>
    <xf numFmtId="1" fontId="139" fillId="0" borderId="70" xfId="925" applyNumberFormat="1" applyFont="1" applyFill="1" applyBorder="1" applyAlignment="1">
      <alignment horizontal="center" vertical="center"/>
    </xf>
    <xf numFmtId="1" fontId="139" fillId="0" borderId="52" xfId="925" applyNumberFormat="1" applyFont="1" applyFill="1" applyBorder="1" applyAlignment="1">
      <alignment horizontal="center" vertical="center"/>
    </xf>
    <xf numFmtId="0" fontId="139" fillId="59" borderId="84" xfId="945" applyFont="1" applyFill="1" applyBorder="1" applyAlignment="1">
      <alignment horizontal="center" vertical="center"/>
    </xf>
    <xf numFmtId="0" fontId="139" fillId="59" borderId="83" xfId="945" applyFont="1" applyFill="1" applyBorder="1" applyAlignment="1">
      <alignment horizontal="center" vertical="center"/>
    </xf>
    <xf numFmtId="166" fontId="149" fillId="59" borderId="53" xfId="945" applyNumberFormat="1" applyFont="1" applyFill="1" applyBorder="1" applyAlignment="1"/>
    <xf numFmtId="166" fontId="149" fillId="59" borderId="77" xfId="945" applyNumberFormat="1" applyFont="1" applyFill="1" applyBorder="1" applyAlignment="1"/>
    <xf numFmtId="166" fontId="139" fillId="65" borderId="78" xfId="945" applyNumberFormat="1" applyFont="1" applyFill="1" applyBorder="1" applyAlignment="1">
      <alignment horizontal="center" vertical="center"/>
    </xf>
    <xf numFmtId="0" fontId="14" fillId="0" borderId="0" xfId="945" applyFont="1" applyFill="1" applyBorder="1" applyAlignment="1">
      <alignment horizontal="left" vertical="center" wrapText="1" indent="1"/>
    </xf>
    <xf numFmtId="166" fontId="14" fillId="64" borderId="0" xfId="945" applyNumberFormat="1" applyFont="1" applyFill="1" applyBorder="1" applyAlignment="1">
      <alignment horizontal="center" vertical="center"/>
    </xf>
    <xf numFmtId="166" fontId="14" fillId="64" borderId="79" xfId="945" applyNumberFormat="1" applyFont="1" applyFill="1" applyBorder="1" applyAlignment="1">
      <alignment horizontal="center" vertical="center"/>
    </xf>
    <xf numFmtId="166" fontId="14" fillId="64" borderId="78" xfId="945" applyNumberFormat="1" applyFont="1" applyFill="1" applyBorder="1" applyAlignment="1">
      <alignment horizontal="center" vertical="center"/>
    </xf>
    <xf numFmtId="166" fontId="149" fillId="65" borderId="0" xfId="945" applyNumberFormat="1" applyFont="1" applyFill="1" applyBorder="1" applyAlignment="1">
      <alignment horizontal="center" vertical="center"/>
    </xf>
    <xf numFmtId="166" fontId="149" fillId="65" borderId="79" xfId="945" applyNumberFormat="1" applyFont="1" applyFill="1" applyBorder="1" applyAlignment="1">
      <alignment horizontal="center" vertical="center"/>
    </xf>
    <xf numFmtId="166" fontId="149" fillId="64" borderId="0" xfId="945" applyNumberFormat="1" applyFont="1" applyFill="1" applyBorder="1" applyAlignment="1">
      <alignment horizontal="center" vertical="center"/>
    </xf>
    <xf numFmtId="166" fontId="149" fillId="64" borderId="79" xfId="945" applyNumberFormat="1" applyFont="1" applyFill="1" applyBorder="1" applyAlignment="1">
      <alignment horizontal="center" vertical="center"/>
    </xf>
    <xf numFmtId="166" fontId="139" fillId="64" borderId="78" xfId="945" applyNumberFormat="1" applyFont="1" applyFill="1" applyBorder="1" applyAlignment="1">
      <alignment horizontal="center" vertical="center"/>
    </xf>
    <xf numFmtId="166" fontId="14" fillId="0" borderId="78" xfId="945" applyNumberFormat="1" applyFont="1" applyFill="1" applyBorder="1" applyAlignment="1">
      <alignment horizontal="center"/>
    </xf>
    <xf numFmtId="166" fontId="14" fillId="0" borderId="76" xfId="945" applyNumberFormat="1" applyFont="1" applyFill="1" applyBorder="1" applyAlignment="1">
      <alignment horizontal="center"/>
    </xf>
    <xf numFmtId="166" fontId="14" fillId="64" borderId="0" xfId="945" applyNumberFormat="1" applyFont="1" applyFill="1" applyBorder="1" applyAlignment="1">
      <alignment horizontal="center" vertical="center" wrapText="1"/>
    </xf>
    <xf numFmtId="0" fontId="14" fillId="0" borderId="58" xfId="945" applyFont="1" applyFill="1" applyBorder="1" applyAlignment="1">
      <alignment horizontal="left" vertical="center" wrapText="1" indent="2"/>
    </xf>
    <xf numFmtId="166" fontId="14" fillId="0" borderId="63" xfId="945" applyNumberFormat="1" applyFont="1" applyFill="1" applyBorder="1" applyAlignment="1">
      <alignment horizontal="center"/>
    </xf>
    <xf numFmtId="0" fontId="14" fillId="0" borderId="90" xfId="0" applyNumberFormat="1" applyFont="1" applyFill="1" applyBorder="1" applyAlignment="1" applyProtection="1"/>
    <xf numFmtId="3" fontId="139" fillId="62" borderId="91" xfId="0" applyNumberFormat="1" applyFont="1" applyFill="1" applyBorder="1" applyAlignment="1" applyProtection="1">
      <alignment horizontal="center"/>
    </xf>
    <xf numFmtId="3" fontId="139" fillId="62" borderId="0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189" fontId="14" fillId="0" borderId="0" xfId="0" applyNumberFormat="1" applyFont="1" applyFill="1" applyBorder="1" applyAlignment="1" applyProtection="1">
      <alignment horizontal="center"/>
    </xf>
    <xf numFmtId="189" fontId="139" fillId="62" borderId="0" xfId="0" applyNumberFormat="1" applyFont="1" applyFill="1" applyBorder="1" applyAlignment="1" applyProtection="1">
      <alignment horizontal="center"/>
    </xf>
    <xf numFmtId="2" fontId="139" fillId="62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2" fontId="14" fillId="0" borderId="53" xfId="0" applyNumberFormat="1" applyFont="1" applyFill="1" applyBorder="1" applyAlignment="1" applyProtection="1">
      <alignment horizontal="center"/>
    </xf>
    <xf numFmtId="166" fontId="15" fillId="60" borderId="29" xfId="0" applyNumberFormat="1" applyFont="1" applyFill="1" applyBorder="1" applyAlignment="1">
      <alignment horizontal="center"/>
    </xf>
    <xf numFmtId="166" fontId="15" fillId="60" borderId="8" xfId="0" applyNumberFormat="1" applyFont="1" applyFill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55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15" fillId="0" borderId="90" xfId="0" applyFont="1" applyFill="1" applyBorder="1" applyAlignment="1">
      <alignment horizontal="center"/>
    </xf>
    <xf numFmtId="0" fontId="15" fillId="59" borderId="29" xfId="0" applyFont="1" applyFill="1" applyBorder="1" applyAlignment="1">
      <alignment horizontal="center"/>
    </xf>
    <xf numFmtId="0" fontId="15" fillId="59" borderId="6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166" fontId="14" fillId="0" borderId="55" xfId="0" applyNumberFormat="1" applyFont="1" applyFill="1" applyBorder="1" applyAlignment="1">
      <alignment horizontal="center"/>
    </xf>
    <xf numFmtId="0" fontId="14" fillId="0" borderId="0" xfId="0" applyFont="1" applyBorder="1"/>
    <xf numFmtId="1" fontId="139" fillId="65" borderId="0" xfId="925" applyNumberFormat="1" applyFont="1" applyFill="1" applyBorder="1" applyAlignment="1">
      <alignment horizontal="center" vertical="center"/>
    </xf>
    <xf numFmtId="1" fontId="139" fillId="65" borderId="79" xfId="925" applyNumberFormat="1" applyFont="1" applyFill="1" applyBorder="1" applyAlignment="1">
      <alignment horizontal="center" vertical="center"/>
    </xf>
    <xf numFmtId="0" fontId="14" fillId="59" borderId="94" xfId="918" applyFont="1" applyFill="1" applyBorder="1"/>
    <xf numFmtId="0" fontId="139" fillId="59" borderId="70" xfId="918" applyFont="1" applyFill="1" applyBorder="1" applyAlignment="1">
      <alignment horizontal="center" wrapText="1"/>
    </xf>
    <xf numFmtId="0" fontId="139" fillId="0" borderId="0" xfId="918" applyFont="1" applyBorder="1" applyAlignment="1">
      <alignment horizontal="center" wrapText="1"/>
    </xf>
    <xf numFmtId="0" fontId="139" fillId="60" borderId="94" xfId="918" applyFont="1" applyFill="1" applyBorder="1"/>
    <xf numFmtId="166" fontId="139" fillId="60" borderId="70" xfId="918" applyNumberFormat="1" applyFont="1" applyFill="1" applyBorder="1"/>
    <xf numFmtId="0" fontId="14" fillId="59" borderId="94" xfId="918" applyFont="1" applyFill="1" applyBorder="1" applyAlignment="1">
      <alignment horizontal="left" indent="1"/>
    </xf>
    <xf numFmtId="166" fontId="14" fillId="59" borderId="70" xfId="918" applyNumberFormat="1" applyFont="1" applyFill="1" applyBorder="1"/>
    <xf numFmtId="166" fontId="139" fillId="59" borderId="70" xfId="918" applyNumberFormat="1" applyFont="1" applyFill="1" applyBorder="1"/>
    <xf numFmtId="0" fontId="149" fillId="0" borderId="94" xfId="918" applyFont="1" applyFill="1" applyBorder="1" applyAlignment="1">
      <alignment horizontal="left" indent="1"/>
    </xf>
    <xf numFmtId="166" fontId="149" fillId="0" borderId="70" xfId="918" applyNumberFormat="1" applyFont="1" applyFill="1" applyBorder="1"/>
    <xf numFmtId="166" fontId="120" fillId="0" borderId="70" xfId="919" applyNumberFormat="1" applyFont="1" applyFill="1" applyBorder="1"/>
    <xf numFmtId="166" fontId="14" fillId="0" borderId="70" xfId="918" applyNumberFormat="1" applyFont="1" applyFill="1" applyBorder="1"/>
    <xf numFmtId="0" fontId="139" fillId="60" borderId="94" xfId="918" applyFont="1" applyFill="1" applyBorder="1" applyAlignment="1">
      <alignment wrapText="1"/>
    </xf>
    <xf numFmtId="189" fontId="139" fillId="60" borderId="70" xfId="918" applyNumberFormat="1" applyFont="1" applyFill="1" applyBorder="1"/>
    <xf numFmtId="0" fontId="14" fillId="0" borderId="93" xfId="918" applyFont="1" applyBorder="1"/>
    <xf numFmtId="0" fontId="14" fillId="0" borderId="91" xfId="918" applyFont="1" applyBorder="1"/>
    <xf numFmtId="0" fontId="14" fillId="0" borderId="91" xfId="918" applyFont="1" applyFill="1" applyBorder="1"/>
    <xf numFmtId="0" fontId="14" fillId="0" borderId="95" xfId="918" applyFont="1" applyFill="1" applyBorder="1"/>
    <xf numFmtId="0" fontId="14" fillId="59" borderId="94" xfId="918" applyFont="1" applyFill="1" applyBorder="1" applyAlignment="1">
      <alignment wrapText="1"/>
    </xf>
    <xf numFmtId="0" fontId="14" fillId="59" borderId="58" xfId="918" applyFont="1" applyFill="1" applyBorder="1"/>
    <xf numFmtId="166" fontId="14" fillId="59" borderId="53" xfId="918" applyNumberFormat="1" applyFont="1" applyFill="1" applyBorder="1"/>
    <xf numFmtId="166" fontId="14" fillId="59" borderId="63" xfId="918" applyNumberFormat="1" applyFont="1" applyFill="1" applyBorder="1"/>
    <xf numFmtId="0" fontId="14" fillId="0" borderId="94" xfId="918" applyFont="1" applyFill="1" applyBorder="1" applyAlignment="1">
      <alignment horizontal="left" indent="1"/>
    </xf>
    <xf numFmtId="0" fontId="14" fillId="0" borderId="70" xfId="918" applyFont="1" applyFill="1" applyBorder="1"/>
    <xf numFmtId="0" fontId="14" fillId="0" borderId="94" xfId="918" applyFont="1" applyBorder="1"/>
    <xf numFmtId="166" fontId="14" fillId="0" borderId="70" xfId="917" applyNumberFormat="1" applyFont="1" applyFill="1" applyBorder="1"/>
    <xf numFmtId="0" fontId="14" fillId="0" borderId="94" xfId="918" applyFont="1" applyFill="1" applyBorder="1" applyAlignment="1">
      <alignment wrapText="1"/>
    </xf>
    <xf numFmtId="17" fontId="14" fillId="0" borderId="91" xfId="918" applyNumberFormat="1" applyFont="1" applyBorder="1" applyAlignment="1"/>
    <xf numFmtId="166" fontId="139" fillId="60" borderId="70" xfId="918" applyNumberFormat="1" applyFont="1" applyFill="1" applyBorder="1" applyAlignment="1">
      <alignment horizontal="right"/>
    </xf>
    <xf numFmtId="0" fontId="149" fillId="0" borderId="94" xfId="918" applyFont="1" applyFill="1" applyBorder="1" applyAlignment="1">
      <alignment horizontal="left" wrapText="1" indent="1"/>
    </xf>
    <xf numFmtId="0" fontId="14" fillId="59" borderId="58" xfId="918" applyFont="1" applyFill="1" applyBorder="1" applyAlignment="1">
      <alignment wrapText="1"/>
    </xf>
    <xf numFmtId="2" fontId="14" fillId="59" borderId="53" xfId="918" applyNumberFormat="1" applyFont="1" applyFill="1" applyBorder="1"/>
    <xf numFmtId="0" fontId="14" fillId="0" borderId="94" xfId="918" applyFont="1" applyFill="1" applyBorder="1"/>
    <xf numFmtId="0" fontId="14" fillId="0" borderId="91" xfId="918" applyFont="1" applyFill="1" applyBorder="1" applyAlignment="1">
      <alignment horizontal="center"/>
    </xf>
    <xf numFmtId="0" fontId="14" fillId="0" borderId="70" xfId="918" applyFont="1" applyFill="1" applyBorder="1" applyAlignment="1">
      <alignment horizontal="center"/>
    </xf>
    <xf numFmtId="0" fontId="14" fillId="0" borderId="58" xfId="918" applyFont="1" applyFill="1" applyBorder="1" applyAlignment="1">
      <alignment horizontal="left" indent="1"/>
    </xf>
    <xf numFmtId="166" fontId="14" fillId="0" borderId="53" xfId="918" applyNumberFormat="1" applyFont="1" applyFill="1" applyBorder="1"/>
    <xf numFmtId="166" fontId="14" fillId="0" borderId="70" xfId="918" applyNumberFormat="1" applyFont="1" applyFill="1" applyBorder="1" applyAlignment="1">
      <alignment horizontal="right"/>
    </xf>
    <xf numFmtId="0" fontId="14" fillId="0" borderId="58" xfId="918" applyFont="1" applyBorder="1" applyAlignment="1">
      <alignment horizontal="left" indent="1"/>
    </xf>
    <xf numFmtId="166" fontId="14" fillId="0" borderId="53" xfId="918" applyNumberFormat="1" applyFont="1" applyBorder="1"/>
    <xf numFmtId="0" fontId="14" fillId="0" borderId="94" xfId="918" applyFont="1" applyBorder="1" applyAlignment="1">
      <alignment wrapText="1"/>
    </xf>
    <xf numFmtId="0" fontId="149" fillId="0" borderId="94" xfId="918" applyFont="1" applyBorder="1" applyAlignment="1">
      <alignment horizontal="left" indent="1"/>
    </xf>
    <xf numFmtId="166" fontId="14" fillId="59" borderId="70" xfId="918" applyNumberFormat="1" applyFont="1" applyFill="1" applyBorder="1" applyAlignment="1">
      <alignment horizontal="right"/>
    </xf>
    <xf numFmtId="0" fontId="149" fillId="0" borderId="58" xfId="918" applyFont="1" applyFill="1" applyBorder="1" applyAlignment="1">
      <alignment horizontal="left" indent="1"/>
    </xf>
    <xf numFmtId="166" fontId="149" fillId="0" borderId="53" xfId="918" applyNumberFormat="1" applyFont="1" applyFill="1" applyBorder="1"/>
    <xf numFmtId="166" fontId="149" fillId="0" borderId="63" xfId="918" applyNumberFormat="1" applyFont="1" applyFill="1" applyBorder="1"/>
    <xf numFmtId="189" fontId="149" fillId="0" borderId="53" xfId="918" applyNumberFormat="1" applyFont="1" applyFill="1" applyBorder="1"/>
    <xf numFmtId="166" fontId="14" fillId="0" borderId="53" xfId="918" applyNumberFormat="1" applyFont="1" applyFill="1" applyBorder="1" applyAlignment="1">
      <alignment horizontal="right"/>
    </xf>
    <xf numFmtId="166" fontId="14" fillId="0" borderId="63" xfId="918" applyNumberFormat="1" applyFont="1" applyFill="1" applyBorder="1" applyAlignment="1">
      <alignment horizontal="right"/>
    </xf>
    <xf numFmtId="0" fontId="14" fillId="0" borderId="0" xfId="918" applyFont="1" applyFill="1"/>
    <xf numFmtId="17" fontId="150" fillId="59" borderId="91" xfId="0" applyNumberFormat="1" applyFont="1" applyFill="1" applyBorder="1" applyAlignment="1">
      <alignment horizontal="center" vertical="center" wrapText="1"/>
    </xf>
    <xf numFmtId="0" fontId="150" fillId="59" borderId="92" xfId="0" applyFont="1" applyFill="1" applyBorder="1" applyAlignment="1">
      <alignment horizontal="center" vertical="center" wrapText="1"/>
    </xf>
    <xf numFmtId="209" fontId="155" fillId="62" borderId="71" xfId="0" applyNumberFormat="1" applyFont="1" applyFill="1" applyBorder="1" applyAlignment="1" applyProtection="1">
      <alignment horizontal="center"/>
    </xf>
    <xf numFmtId="166" fontId="14" fillId="64" borderId="53" xfId="925" applyNumberFormat="1" applyFont="1" applyFill="1" applyBorder="1" applyAlignment="1">
      <alignment horizontal="center" vertical="center"/>
    </xf>
    <xf numFmtId="166" fontId="14" fillId="0" borderId="78" xfId="925" applyNumberFormat="1" applyFont="1" applyFill="1" applyBorder="1" applyAlignment="1">
      <alignment horizontal="center"/>
    </xf>
    <xf numFmtId="166" fontId="14" fillId="0" borderId="79" xfId="925" applyNumberFormat="1" applyFont="1" applyFill="1" applyBorder="1" applyAlignment="1">
      <alignment horizontal="center"/>
    </xf>
    <xf numFmtId="166" fontId="14" fillId="0" borderId="70" xfId="925" applyNumberFormat="1" applyFont="1" applyFill="1" applyBorder="1" applyAlignment="1">
      <alignment horizontal="center"/>
    </xf>
    <xf numFmtId="166" fontId="14" fillId="64" borderId="53" xfId="945" applyNumberFormat="1" applyFont="1" applyFill="1" applyBorder="1" applyAlignment="1">
      <alignment horizontal="center" vertical="center"/>
    </xf>
    <xf numFmtId="166" fontId="14" fillId="64" borderId="77" xfId="945" applyNumberFormat="1" applyFont="1" applyFill="1" applyBorder="1" applyAlignment="1">
      <alignment horizontal="center" vertical="center"/>
    </xf>
    <xf numFmtId="166" fontId="14" fillId="0" borderId="76" xfId="925" applyNumberFormat="1" applyFont="1" applyFill="1" applyBorder="1" applyAlignment="1">
      <alignment horizontal="center"/>
    </xf>
    <xf numFmtId="166" fontId="14" fillId="0" borderId="77" xfId="925" applyNumberFormat="1" applyFont="1" applyFill="1" applyBorder="1" applyAlignment="1">
      <alignment horizontal="center"/>
    </xf>
    <xf numFmtId="166" fontId="160" fillId="0" borderId="0" xfId="925" applyNumberFormat="1" applyFont="1" applyFill="1" applyBorder="1"/>
    <xf numFmtId="166" fontId="139" fillId="65" borderId="0" xfId="925" applyNumberFormat="1" applyFont="1" applyFill="1" applyBorder="1" applyAlignment="1">
      <alignment horizontal="center" vertical="center"/>
    </xf>
    <xf numFmtId="0" fontId="150" fillId="59" borderId="93" xfId="0" applyFont="1" applyFill="1" applyBorder="1" applyAlignment="1">
      <alignment horizontal="center" vertical="center" wrapText="1"/>
    </xf>
    <xf numFmtId="17" fontId="150" fillId="59" borderId="92" xfId="0" applyNumberFormat="1" applyFont="1" applyFill="1" applyBorder="1" applyAlignment="1">
      <alignment horizontal="center" vertical="center" wrapText="1"/>
    </xf>
    <xf numFmtId="0" fontId="139" fillId="60" borderId="56" xfId="0" applyFont="1" applyFill="1" applyBorder="1"/>
    <xf numFmtId="166" fontId="15" fillId="60" borderId="8" xfId="0" applyNumberFormat="1" applyFont="1" applyFill="1" applyBorder="1" applyAlignment="1">
      <alignment horizontal="center" vertical="center" wrapText="1"/>
    </xf>
    <xf numFmtId="0" fontId="15" fillId="0" borderId="58" xfId="0" applyFont="1" applyBorder="1" applyAlignment="1">
      <alignment horizontal="left" wrapText="1"/>
    </xf>
    <xf numFmtId="166" fontId="15" fillId="0" borderId="55" xfId="0" applyNumberFormat="1" applyFont="1" applyBorder="1" applyAlignment="1">
      <alignment horizontal="center"/>
    </xf>
    <xf numFmtId="0" fontId="15" fillId="0" borderId="56" xfId="0" applyFont="1" applyBorder="1" applyAlignment="1">
      <alignment horizontal="left" wrapText="1"/>
    </xf>
    <xf numFmtId="0" fontId="15" fillId="0" borderId="57" xfId="0" applyFont="1" applyBorder="1" applyAlignment="1">
      <alignment horizontal="left" wrapText="1"/>
    </xf>
    <xf numFmtId="166" fontId="15" fillId="0" borderId="90" xfId="0" applyNumberFormat="1" applyFont="1" applyBorder="1" applyAlignment="1">
      <alignment horizontal="center"/>
    </xf>
    <xf numFmtId="0" fontId="172" fillId="59" borderId="56" xfId="0" applyFont="1" applyFill="1" applyBorder="1" applyAlignment="1">
      <alignment horizontal="center" vertical="center" wrapText="1"/>
    </xf>
    <xf numFmtId="166" fontId="15" fillId="59" borderId="8" xfId="0" applyNumberFormat="1" applyFont="1" applyFill="1" applyBorder="1" applyAlignment="1">
      <alignment horizontal="center"/>
    </xf>
    <xf numFmtId="166" fontId="15" fillId="0" borderId="8" xfId="0" applyNumberFormat="1" applyFont="1" applyFill="1" applyBorder="1" applyAlignment="1">
      <alignment horizontal="center"/>
    </xf>
    <xf numFmtId="0" fontId="14" fillId="0" borderId="56" xfId="0" applyFont="1" applyBorder="1"/>
    <xf numFmtId="0" fontId="13" fillId="0" borderId="0" xfId="739" applyAlignment="1"/>
    <xf numFmtId="0" fontId="2" fillId="0" borderId="0" xfId="954"/>
    <xf numFmtId="0" fontId="139" fillId="62" borderId="96" xfId="954" quotePrefix="1" applyNumberFormat="1" applyFont="1" applyFill="1" applyBorder="1" applyAlignment="1" applyProtection="1">
      <alignment horizontal="center" vertical="center" wrapText="1"/>
    </xf>
    <xf numFmtId="0" fontId="139" fillId="62" borderId="97" xfId="954" quotePrefix="1" applyNumberFormat="1" applyFont="1" applyFill="1" applyBorder="1" applyAlignment="1" applyProtection="1">
      <alignment horizontal="center" vertical="center" wrapText="1"/>
    </xf>
    <xf numFmtId="0" fontId="139" fillId="62" borderId="102" xfId="954" quotePrefix="1" applyNumberFormat="1" applyFont="1" applyFill="1" applyBorder="1" applyAlignment="1" applyProtection="1">
      <alignment horizontal="center" vertical="center" wrapText="1"/>
    </xf>
    <xf numFmtId="0" fontId="139" fillId="62" borderId="103" xfId="954" quotePrefix="1" applyNumberFormat="1" applyFont="1" applyFill="1" applyBorder="1" applyAlignment="1" applyProtection="1">
      <alignment horizontal="center" vertical="center" wrapText="1"/>
    </xf>
    <xf numFmtId="0" fontId="139" fillId="62" borderId="102" xfId="954" applyNumberFormat="1" applyFont="1" applyFill="1" applyBorder="1" applyAlignment="1" applyProtection="1">
      <alignment horizontal="center" vertical="center" wrapText="1"/>
    </xf>
    <xf numFmtId="0" fontId="14" fillId="63" borderId="45" xfId="954" applyNumberFormat="1" applyFont="1" applyFill="1" applyBorder="1" applyAlignment="1" applyProtection="1">
      <alignment horizontal="left" vertical="center" wrapText="1"/>
    </xf>
    <xf numFmtId="0" fontId="14" fillId="0" borderId="2" xfId="954" applyNumberFormat="1" applyFont="1" applyFill="1" applyBorder="1" applyAlignment="1" applyProtection="1">
      <alignment horizontal="center" vertical="center" wrapText="1"/>
    </xf>
    <xf numFmtId="1" fontId="14" fillId="0" borderId="53" xfId="954" applyNumberFormat="1" applyFont="1" applyFill="1" applyBorder="1" applyAlignment="1" applyProtection="1">
      <alignment horizontal="center" vertical="center" wrapText="1"/>
    </xf>
    <xf numFmtId="1" fontId="14" fillId="0" borderId="45" xfId="954" applyNumberFormat="1" applyFont="1" applyFill="1" applyBorder="1" applyAlignment="1" applyProtection="1">
      <alignment horizontal="center" vertical="center" wrapText="1"/>
    </xf>
    <xf numFmtId="1" fontId="14" fillId="0" borderId="40" xfId="954" applyNumberFormat="1" applyFont="1" applyFill="1" applyBorder="1" applyAlignment="1" applyProtection="1">
      <alignment horizontal="center" vertical="center" wrapText="1"/>
    </xf>
    <xf numFmtId="1" fontId="14" fillId="0" borderId="99" xfId="954" applyNumberFormat="1" applyFont="1" applyFill="1" applyBorder="1" applyAlignment="1" applyProtection="1">
      <alignment horizontal="center" vertical="center" wrapText="1"/>
    </xf>
    <xf numFmtId="1" fontId="14" fillId="64" borderId="99" xfId="954" applyNumberFormat="1" applyFont="1" applyFill="1" applyBorder="1" applyAlignment="1" applyProtection="1">
      <alignment horizontal="center" vertical="center" wrapText="1"/>
    </xf>
    <xf numFmtId="1" fontId="14" fillId="66" borderId="41" xfId="954" applyNumberFormat="1" applyFont="1" applyFill="1" applyBorder="1" applyAlignment="1" applyProtection="1">
      <alignment horizontal="center" vertical="center" wrapText="1"/>
    </xf>
    <xf numFmtId="1" fontId="14" fillId="63" borderId="108" xfId="954" applyNumberFormat="1" applyFont="1" applyFill="1" applyBorder="1" applyAlignment="1" applyProtection="1">
      <alignment horizontal="center" vertical="center" wrapText="1"/>
    </xf>
    <xf numFmtId="1" fontId="14" fillId="0" borderId="99" xfId="954" quotePrefix="1" applyNumberFormat="1" applyFont="1" applyFill="1" applyBorder="1" applyAlignment="1" applyProtection="1">
      <alignment horizontal="center" vertical="center" wrapText="1"/>
    </xf>
    <xf numFmtId="166" fontId="14" fillId="66" borderId="63" xfId="954" applyNumberFormat="1" applyFont="1" applyFill="1" applyBorder="1" applyAlignment="1" applyProtection="1">
      <alignment horizontal="center" vertical="center"/>
    </xf>
    <xf numFmtId="166" fontId="14" fillId="66" borderId="104" xfId="954" applyNumberFormat="1" applyFont="1" applyFill="1" applyBorder="1" applyAlignment="1" applyProtection="1">
      <alignment horizontal="center" vertical="center"/>
    </xf>
    <xf numFmtId="166" fontId="2" fillId="0" borderId="0" xfId="954" applyNumberFormat="1"/>
    <xf numFmtId="0" fontId="14" fillId="63" borderId="28" xfId="954" applyNumberFormat="1" applyFont="1" applyFill="1" applyBorder="1" applyAlignment="1" applyProtection="1">
      <alignment horizontal="left" vertical="center" wrapText="1"/>
    </xf>
    <xf numFmtId="0" fontId="14" fillId="0" borderId="3" xfId="954" applyNumberFormat="1" applyFont="1" applyFill="1" applyBorder="1" applyAlignment="1" applyProtection="1">
      <alignment horizontal="center" vertical="center" wrapText="1"/>
    </xf>
    <xf numFmtId="166" fontId="14" fillId="0" borderId="29" xfId="954" applyNumberFormat="1" applyFont="1" applyFill="1" applyBorder="1" applyAlignment="1" applyProtection="1">
      <alignment horizontal="center" vertical="center"/>
    </xf>
    <xf numFmtId="166" fontId="14" fillId="0" borderId="28" xfId="954" applyNumberFormat="1" applyFont="1" applyFill="1" applyBorder="1" applyAlignment="1" applyProtection="1">
      <alignment horizontal="center" vertical="center"/>
    </xf>
    <xf numFmtId="166" fontId="14" fillId="0" borderId="46" xfId="954" applyNumberFormat="1" applyFont="1" applyFill="1" applyBorder="1" applyAlignment="1" applyProtection="1">
      <alignment horizontal="center" vertical="center"/>
    </xf>
    <xf numFmtId="166" fontId="14" fillId="0" borderId="8" xfId="954" applyNumberFormat="1" applyFont="1" applyFill="1" applyBorder="1" applyAlignment="1" applyProtection="1">
      <alignment horizontal="center" vertical="center"/>
    </xf>
    <xf numFmtId="166" fontId="14" fillId="0" borderId="47" xfId="954" applyNumberFormat="1" applyFont="1" applyFill="1" applyBorder="1" applyAlignment="1" applyProtection="1">
      <alignment horizontal="center" vertical="center"/>
    </xf>
    <xf numFmtId="166" fontId="14" fillId="0" borderId="109" xfId="954" applyNumberFormat="1" applyFont="1" applyFill="1" applyBorder="1" applyAlignment="1" applyProtection="1">
      <alignment horizontal="center" vertical="center"/>
    </xf>
    <xf numFmtId="166" fontId="14" fillId="0" borderId="61" xfId="954" applyNumberFormat="1" applyFont="1" applyFill="1" applyBorder="1" applyAlignment="1" applyProtection="1">
      <alignment horizontal="center" vertical="center"/>
    </xf>
    <xf numFmtId="166" fontId="14" fillId="63" borderId="47" xfId="954" applyNumberFormat="1" applyFont="1" applyFill="1" applyBorder="1" applyAlignment="1" applyProtection="1">
      <alignment horizontal="center" vertical="center"/>
    </xf>
    <xf numFmtId="0" fontId="14" fillId="64" borderId="28" xfId="954" applyNumberFormat="1" applyFont="1" applyFill="1" applyBorder="1" applyAlignment="1" applyProtection="1">
      <alignment horizontal="left" vertical="center" wrapText="1"/>
    </xf>
    <xf numFmtId="166" fontId="14" fillId="63" borderId="61" xfId="954" quotePrefix="1" applyNumberFormat="1" applyFont="1" applyFill="1" applyBorder="1" applyAlignment="1" applyProtection="1">
      <alignment horizontal="center" vertical="center"/>
    </xf>
    <xf numFmtId="166" fontId="14" fillId="0" borderId="47" xfId="954" quotePrefix="1" applyNumberFormat="1" applyFont="1" applyFill="1" applyBorder="1" applyAlignment="1" applyProtection="1">
      <alignment horizontal="center" vertical="center"/>
    </xf>
    <xf numFmtId="1" fontId="14" fillId="0" borderId="29" xfId="954" applyNumberFormat="1" applyFont="1" applyFill="1" applyBorder="1" applyAlignment="1" applyProtection="1">
      <alignment horizontal="center" vertical="center"/>
    </xf>
    <xf numFmtId="1" fontId="14" fillId="0" borderId="28" xfId="954" applyNumberFormat="1" applyFont="1" applyFill="1" applyBorder="1" applyAlignment="1" applyProtection="1">
      <alignment horizontal="center" vertical="center"/>
    </xf>
    <xf numFmtId="1" fontId="14" fillId="0" borderId="46" xfId="954" applyNumberFormat="1" applyFont="1" applyFill="1" applyBorder="1" applyAlignment="1" applyProtection="1">
      <alignment horizontal="center" vertical="center"/>
    </xf>
    <xf numFmtId="1" fontId="14" fillId="0" borderId="8" xfId="954" applyNumberFormat="1" applyFont="1" applyFill="1" applyBorder="1" applyAlignment="1" applyProtection="1">
      <alignment horizontal="center" vertical="center"/>
    </xf>
    <xf numFmtId="1" fontId="14" fillId="0" borderId="47" xfId="954" applyNumberFormat="1" applyFont="1" applyFill="1" applyBorder="1" applyAlignment="1" applyProtection="1">
      <alignment horizontal="center" vertical="center"/>
    </xf>
    <xf numFmtId="1" fontId="14" fillId="0" borderId="109" xfId="954" applyNumberFormat="1" applyFont="1" applyFill="1" applyBorder="1" applyAlignment="1" applyProtection="1">
      <alignment horizontal="center" vertical="center"/>
    </xf>
    <xf numFmtId="1" fontId="14" fillId="0" borderId="47" xfId="954" quotePrefix="1" applyNumberFormat="1" applyFont="1" applyFill="1" applyBorder="1" applyAlignment="1" applyProtection="1">
      <alignment horizontal="center" vertical="center"/>
    </xf>
    <xf numFmtId="0" fontId="14" fillId="0" borderId="47" xfId="954" applyNumberFormat="1" applyFont="1" applyFill="1" applyBorder="1" applyAlignment="1" applyProtection="1">
      <alignment horizontal="center" vertical="center"/>
    </xf>
    <xf numFmtId="166" fontId="158" fillId="0" borderId="0" xfId="954" applyNumberFormat="1" applyFont="1"/>
    <xf numFmtId="0" fontId="158" fillId="0" borderId="0" xfId="954" applyFont="1"/>
    <xf numFmtId="0" fontId="14" fillId="0" borderId="61" xfId="954" quotePrefix="1" applyNumberFormat="1" applyFont="1" applyFill="1" applyBorder="1" applyAlignment="1" applyProtection="1">
      <alignment horizontal="center" vertical="center"/>
    </xf>
    <xf numFmtId="0" fontId="14" fillId="0" borderId="47" xfId="954" quotePrefix="1" applyNumberFormat="1" applyFont="1" applyFill="1" applyBorder="1" applyAlignment="1" applyProtection="1">
      <alignment horizontal="center" vertical="center"/>
    </xf>
    <xf numFmtId="166" fontId="14" fillId="63" borderId="28" xfId="954" applyNumberFormat="1" applyFont="1" applyFill="1" applyBorder="1" applyAlignment="1" applyProtection="1">
      <alignment horizontal="center" vertical="center"/>
    </xf>
    <xf numFmtId="166" fontId="14" fillId="63" borderId="109" xfId="954" applyNumberFormat="1" applyFont="1" applyFill="1" applyBorder="1" applyAlignment="1" applyProtection="1">
      <alignment horizontal="center" vertical="center"/>
    </xf>
    <xf numFmtId="0" fontId="14" fillId="63" borderId="3" xfId="954" applyNumberFormat="1" applyFont="1" applyFill="1" applyBorder="1" applyAlignment="1" applyProtection="1">
      <alignment horizontal="center" vertical="center" wrapText="1"/>
    </xf>
    <xf numFmtId="166" fontId="14" fillId="63" borderId="29" xfId="954" applyNumberFormat="1" applyFont="1" applyFill="1" applyBorder="1" applyAlignment="1" applyProtection="1">
      <alignment horizontal="center" vertical="center"/>
    </xf>
    <xf numFmtId="166" fontId="14" fillId="63" borderId="46" xfId="954" applyNumberFormat="1" applyFont="1" applyFill="1" applyBorder="1" applyAlignment="1" applyProtection="1">
      <alignment horizontal="center" vertical="center"/>
    </xf>
    <xf numFmtId="166" fontId="14" fillId="63" borderId="8" xfId="954" applyNumberFormat="1" applyFont="1" applyFill="1" applyBorder="1" applyAlignment="1" applyProtection="1">
      <alignment horizontal="center" vertical="center"/>
    </xf>
    <xf numFmtId="0" fontId="14" fillId="0" borderId="29" xfId="954" applyNumberFormat="1" applyFont="1" applyFill="1" applyBorder="1" applyAlignment="1" applyProtection="1">
      <alignment horizontal="center" vertical="center"/>
    </xf>
    <xf numFmtId="0" fontId="14" fillId="63" borderId="28" xfId="954" applyNumberFormat="1" applyFont="1" applyFill="1" applyBorder="1" applyAlignment="1" applyProtection="1">
      <alignment horizontal="center" vertical="center"/>
    </xf>
    <xf numFmtId="1" fontId="14" fillId="63" borderId="109" xfId="954" applyNumberFormat="1" applyFont="1" applyFill="1" applyBorder="1" applyAlignment="1" applyProtection="1">
      <alignment horizontal="center" vertical="center"/>
    </xf>
    <xf numFmtId="0" fontId="14" fillId="0" borderId="28" xfId="954" applyNumberFormat="1" applyFont="1" applyFill="1" applyBorder="1" applyAlignment="1" applyProtection="1">
      <alignment horizontal="center" vertical="center"/>
    </xf>
    <xf numFmtId="0" fontId="14" fillId="64" borderId="30" xfId="954" applyNumberFormat="1" applyFont="1" applyFill="1" applyBorder="1" applyAlignment="1" applyProtection="1">
      <alignment horizontal="left" vertical="center" wrapText="1"/>
    </xf>
    <xf numFmtId="0" fontId="14" fillId="0" borderId="48" xfId="954" applyNumberFormat="1" applyFont="1" applyFill="1" applyBorder="1" applyAlignment="1" applyProtection="1">
      <alignment horizontal="center" vertical="center" wrapText="1"/>
    </xf>
    <xf numFmtId="0" fontId="14" fillId="0" borderId="49" xfId="954" applyNumberFormat="1" applyFont="1" applyFill="1" applyBorder="1" applyAlignment="1" applyProtection="1">
      <alignment horizontal="center" vertical="center"/>
    </xf>
    <xf numFmtId="0" fontId="14" fillId="0" borderId="30" xfId="954" applyNumberFormat="1" applyFont="1" applyFill="1" applyBorder="1" applyAlignment="1" applyProtection="1">
      <alignment horizontal="center" vertical="center"/>
    </xf>
    <xf numFmtId="1" fontId="14" fillId="0" borderId="43" xfId="954" applyNumberFormat="1" applyFont="1" applyFill="1" applyBorder="1" applyAlignment="1" applyProtection="1">
      <alignment horizontal="center" vertical="center"/>
    </xf>
    <xf numFmtId="1" fontId="14" fillId="0" borderId="44" xfId="954" applyNumberFormat="1" applyFont="1" applyFill="1" applyBorder="1" applyAlignment="1" applyProtection="1">
      <alignment horizontal="center" vertical="center"/>
    </xf>
    <xf numFmtId="1" fontId="14" fillId="0" borderId="50" xfId="954" applyNumberFormat="1" applyFont="1" applyFill="1" applyBorder="1" applyAlignment="1" applyProtection="1">
      <alignment horizontal="center" vertical="center"/>
    </xf>
    <xf numFmtId="1" fontId="14" fillId="0" borderId="110" xfId="954" applyNumberFormat="1" applyFont="1" applyFill="1" applyBorder="1" applyAlignment="1" applyProtection="1">
      <alignment horizontal="center" vertical="center"/>
    </xf>
    <xf numFmtId="166" fontId="14" fillId="0" borderId="100" xfId="954" applyNumberFormat="1" applyFont="1" applyFill="1" applyBorder="1" applyAlignment="1" applyProtection="1">
      <alignment horizontal="center" vertical="center"/>
    </xf>
    <xf numFmtId="166" fontId="14" fillId="0" borderId="50" xfId="954" applyNumberFormat="1" applyFont="1" applyFill="1" applyBorder="1" applyAlignment="1" applyProtection="1">
      <alignment horizontal="center" vertical="center"/>
    </xf>
    <xf numFmtId="0" fontId="14" fillId="63" borderId="0" xfId="954" applyNumberFormat="1" applyFont="1" applyFill="1" applyBorder="1" applyAlignment="1" applyProtection="1"/>
    <xf numFmtId="0" fontId="14" fillId="0" borderId="0" xfId="954" applyNumberFormat="1" applyFont="1" applyFill="1" applyBorder="1" applyAlignment="1" applyProtection="1"/>
    <xf numFmtId="0" fontId="140" fillId="0" borderId="0" xfId="954" applyNumberFormat="1" applyFont="1" applyFill="1" applyBorder="1" applyAlignment="1" applyProtection="1">
      <alignment horizontal="left"/>
    </xf>
    <xf numFmtId="0" fontId="143" fillId="0" borderId="0" xfId="954" applyNumberFormat="1" applyFont="1" applyFill="1" applyBorder="1" applyAlignment="1" applyProtection="1"/>
    <xf numFmtId="0" fontId="140" fillId="0" borderId="0" xfId="954" applyNumberFormat="1" applyFont="1" applyFill="1" applyBorder="1" applyAlignment="1" applyProtection="1">
      <alignment horizontal="left" wrapText="1"/>
    </xf>
    <xf numFmtId="0" fontId="144" fillId="0" borderId="0" xfId="954" applyNumberFormat="1" applyFont="1" applyFill="1" applyBorder="1" applyAlignment="1" applyProtection="1">
      <alignment horizontal="left" wrapText="1"/>
    </xf>
    <xf numFmtId="0" fontId="140" fillId="0" borderId="0" xfId="954" quotePrefix="1" applyFont="1"/>
    <xf numFmtId="0" fontId="141" fillId="0" borderId="0" xfId="954" quotePrefix="1" applyFont="1"/>
    <xf numFmtId="0" fontId="149" fillId="59" borderId="8" xfId="0" applyFont="1" applyFill="1" applyBorder="1" applyAlignment="1">
      <alignment horizontal="left" indent="1"/>
    </xf>
    <xf numFmtId="166" fontId="0" fillId="0" borderId="0" xfId="0" applyNumberFormat="1"/>
    <xf numFmtId="2" fontId="14" fillId="64" borderId="78" xfId="925" applyNumberFormat="1" applyFont="1" applyFill="1" applyBorder="1" applyAlignment="1">
      <alignment horizontal="center" vertical="center"/>
    </xf>
    <xf numFmtId="2" fontId="14" fillId="64" borderId="79" xfId="925" applyNumberFormat="1" applyFont="1" applyFill="1" applyBorder="1" applyAlignment="1">
      <alignment horizontal="center" vertical="center"/>
    </xf>
    <xf numFmtId="2" fontId="14" fillId="0" borderId="78" xfId="925" applyNumberFormat="1" applyFont="1" applyFill="1" applyBorder="1" applyAlignment="1">
      <alignment horizontal="center"/>
    </xf>
    <xf numFmtId="2" fontId="14" fillId="0" borderId="79" xfId="925" applyNumberFormat="1" applyFont="1" applyFill="1" applyBorder="1" applyAlignment="1">
      <alignment horizontal="center"/>
    </xf>
    <xf numFmtId="1" fontId="139" fillId="65" borderId="80" xfId="925" applyNumberFormat="1" applyFont="1" applyFill="1" applyBorder="1" applyAlignment="1">
      <alignment horizontal="center" vertical="center"/>
    </xf>
    <xf numFmtId="49" fontId="150" fillId="59" borderId="91" xfId="0" applyNumberFormat="1" applyFont="1" applyFill="1" applyBorder="1" applyAlignment="1">
      <alignment horizontal="center" vertical="center" wrapText="1"/>
    </xf>
    <xf numFmtId="166" fontId="15" fillId="0" borderId="53" xfId="0" applyNumberFormat="1" applyFont="1" applyBorder="1" applyAlignment="1">
      <alignment horizontal="center"/>
    </xf>
    <xf numFmtId="166" fontId="15" fillId="0" borderId="29" xfId="0" applyNumberFormat="1" applyFont="1" applyBorder="1" applyAlignment="1">
      <alignment horizontal="center"/>
    </xf>
    <xf numFmtId="49" fontId="15" fillId="0" borderId="55" xfId="0" applyNumberFormat="1" applyFont="1" applyBorder="1" applyAlignment="1">
      <alignment horizontal="center"/>
    </xf>
    <xf numFmtId="49" fontId="15" fillId="0" borderId="53" xfId="0" applyNumberFormat="1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49" fontId="15" fillId="0" borderId="9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166" fontId="15" fillId="0" borderId="55" xfId="0" applyNumberFormat="1" applyFont="1" applyFill="1" applyBorder="1" applyAlignment="1">
      <alignment horizontal="center"/>
    </xf>
    <xf numFmtId="166" fontId="14" fillId="0" borderId="29" xfId="0" applyNumberFormat="1" applyFont="1" applyBorder="1" applyAlignment="1">
      <alignment horizontal="center"/>
    </xf>
    <xf numFmtId="0" fontId="139" fillId="58" borderId="56" xfId="0" applyFont="1" applyFill="1" applyBorder="1" applyAlignment="1">
      <alignment horizontal="center" wrapText="1"/>
    </xf>
    <xf numFmtId="0" fontId="139" fillId="58" borderId="61" xfId="0" applyFont="1" applyFill="1" applyBorder="1" applyAlignment="1">
      <alignment horizontal="center" wrapText="1"/>
    </xf>
    <xf numFmtId="0" fontId="139" fillId="58" borderId="56" xfId="0" applyFont="1" applyFill="1" applyBorder="1" applyAlignment="1">
      <alignment horizontal="center" vertical="center" wrapText="1"/>
    </xf>
    <xf numFmtId="0" fontId="139" fillId="58" borderId="61" xfId="0" applyFont="1" applyFill="1" applyBorder="1" applyAlignment="1">
      <alignment horizontal="center" vertical="center" wrapText="1"/>
    </xf>
    <xf numFmtId="0" fontId="139" fillId="58" borderId="54" xfId="0" applyFont="1" applyFill="1" applyBorder="1" applyAlignment="1">
      <alignment horizontal="center" wrapText="1"/>
    </xf>
    <xf numFmtId="0" fontId="139" fillId="58" borderId="55" xfId="0" applyFont="1" applyFill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38" fillId="0" borderId="57" xfId="0" applyFont="1" applyBorder="1" applyAlignment="1">
      <alignment horizontal="center" vertical="center" wrapText="1"/>
    </xf>
    <xf numFmtId="0" fontId="148" fillId="0" borderId="91" xfId="0" applyFont="1" applyBorder="1" applyAlignment="1">
      <alignment horizontal="center" vertical="center" wrapText="1"/>
    </xf>
    <xf numFmtId="0" fontId="148" fillId="0" borderId="95" xfId="0" applyFont="1" applyBorder="1" applyAlignment="1">
      <alignment horizontal="center" vertical="center" wrapText="1"/>
    </xf>
    <xf numFmtId="0" fontId="138" fillId="58" borderId="57" xfId="0" applyFont="1" applyFill="1" applyBorder="1" applyAlignment="1">
      <alignment horizontal="center" vertical="center" wrapText="1"/>
    </xf>
    <xf numFmtId="0" fontId="148" fillId="58" borderId="91" xfId="0" applyFont="1" applyFill="1" applyBorder="1" applyAlignment="1">
      <alignment horizontal="center" vertical="center" wrapText="1"/>
    </xf>
    <xf numFmtId="0" fontId="148" fillId="58" borderId="95" xfId="0" applyFont="1" applyFill="1" applyBorder="1" applyAlignment="1">
      <alignment horizontal="center" vertical="center" wrapText="1"/>
    </xf>
    <xf numFmtId="0" fontId="139" fillId="58" borderId="54" xfId="0" applyFont="1" applyFill="1" applyBorder="1" applyAlignment="1">
      <alignment horizontal="center" vertical="center" wrapText="1"/>
    </xf>
    <xf numFmtId="0" fontId="139" fillId="58" borderId="90" xfId="0" applyFont="1" applyFill="1" applyBorder="1" applyAlignment="1">
      <alignment horizontal="center" vertical="center" wrapText="1"/>
    </xf>
    <xf numFmtId="0" fontId="139" fillId="58" borderId="55" xfId="0" applyFont="1" applyFill="1" applyBorder="1" applyAlignment="1">
      <alignment horizontal="center" vertical="center" wrapText="1"/>
    </xf>
    <xf numFmtId="0" fontId="139" fillId="58" borderId="90" xfId="0" applyFont="1" applyFill="1" applyBorder="1" applyAlignment="1">
      <alignment horizontal="center" wrapText="1"/>
    </xf>
    <xf numFmtId="0" fontId="139" fillId="58" borderId="8" xfId="0" applyFont="1" applyFill="1" applyBorder="1" applyAlignment="1">
      <alignment horizontal="center" wrapText="1"/>
    </xf>
    <xf numFmtId="0" fontId="139" fillId="59" borderId="93" xfId="0" applyFont="1" applyFill="1" applyBorder="1" applyAlignment="1">
      <alignment horizontal="center" vertical="center" wrapText="1"/>
    </xf>
    <xf numFmtId="0" fontId="139" fillId="59" borderId="94" xfId="0" applyFont="1" applyFill="1" applyBorder="1" applyAlignment="1">
      <alignment horizontal="center" vertical="center" wrapText="1"/>
    </xf>
    <xf numFmtId="0" fontId="139" fillId="59" borderId="92" xfId="0" applyFont="1" applyFill="1" applyBorder="1" applyAlignment="1">
      <alignment horizontal="center" vertical="center" wrapText="1"/>
    </xf>
    <xf numFmtId="0" fontId="139" fillId="59" borderId="90" xfId="0" applyFont="1" applyFill="1" applyBorder="1" applyAlignment="1">
      <alignment horizontal="center" vertical="center" wrapText="1"/>
    </xf>
    <xf numFmtId="166" fontId="15" fillId="0" borderId="90" xfId="0" applyNumberFormat="1" applyFont="1" applyBorder="1" applyAlignment="1">
      <alignment horizontal="center" vertical="center" wrapText="1"/>
    </xf>
    <xf numFmtId="166" fontId="15" fillId="0" borderId="55" xfId="0" applyNumberFormat="1" applyFont="1" applyBorder="1" applyAlignment="1">
      <alignment horizontal="center" vertical="center" wrapText="1"/>
    </xf>
    <xf numFmtId="0" fontId="150" fillId="59" borderId="56" xfId="0" applyFont="1" applyFill="1" applyBorder="1" applyAlignment="1">
      <alignment vertical="center" wrapText="1"/>
    </xf>
    <xf numFmtId="0" fontId="150" fillId="59" borderId="29" xfId="0" applyFont="1" applyFill="1" applyBorder="1" applyAlignment="1">
      <alignment vertical="center" wrapText="1"/>
    </xf>
    <xf numFmtId="0" fontId="0" fillId="0" borderId="61" xfId="0" applyBorder="1" applyAlignment="1"/>
    <xf numFmtId="0" fontId="14" fillId="63" borderId="91" xfId="953" applyNumberFormat="1" applyFont="1" applyFill="1" applyBorder="1" applyAlignment="1" applyProtection="1">
      <alignment horizontal="center" wrapText="1"/>
    </xf>
    <xf numFmtId="0" fontId="141" fillId="0" borderId="0" xfId="954" quotePrefix="1" applyFont="1" applyAlignment="1"/>
    <xf numFmtId="0" fontId="13" fillId="0" borderId="0" xfId="739" applyAlignment="1"/>
    <xf numFmtId="0" fontId="138" fillId="0" borderId="93" xfId="954" applyNumberFormat="1" applyFont="1" applyFill="1" applyBorder="1" applyAlignment="1" applyProtection="1">
      <alignment horizontal="center"/>
    </xf>
    <xf numFmtId="0" fontId="138" fillId="0" borderId="51" xfId="954" applyNumberFormat="1" applyFont="1" applyFill="1" applyBorder="1" applyAlignment="1" applyProtection="1">
      <alignment horizontal="center"/>
    </xf>
    <xf numFmtId="0" fontId="138" fillId="0" borderId="95" xfId="954" applyNumberFormat="1" applyFont="1" applyFill="1" applyBorder="1" applyAlignment="1" applyProtection="1">
      <alignment horizontal="center"/>
    </xf>
    <xf numFmtId="0" fontId="139" fillId="62" borderId="74" xfId="954" applyNumberFormat="1" applyFont="1" applyFill="1" applyBorder="1" applyAlignment="1" applyProtection="1">
      <alignment horizontal="center" vertical="center" wrapText="1"/>
    </xf>
    <xf numFmtId="0" fontId="139" fillId="62" borderId="42" xfId="954" applyNumberFormat="1" applyFont="1" applyFill="1" applyBorder="1" applyAlignment="1" applyProtection="1">
      <alignment horizontal="center" vertical="center" wrapText="1"/>
    </xf>
    <xf numFmtId="0" fontId="139" fillId="62" borderId="75" xfId="954" applyNumberFormat="1" applyFont="1" applyFill="1" applyBorder="1" applyAlignment="1" applyProtection="1">
      <alignment horizontal="center" vertical="center"/>
    </xf>
    <xf numFmtId="0" fontId="139" fillId="62" borderId="1" xfId="954" applyNumberFormat="1" applyFont="1" applyFill="1" applyBorder="1" applyAlignment="1" applyProtection="1">
      <alignment horizontal="center" vertical="center"/>
    </xf>
    <xf numFmtId="0" fontId="139" fillId="62" borderId="74" xfId="954" applyNumberFormat="1" applyFont="1" applyFill="1" applyBorder="1" applyAlignment="1" applyProtection="1">
      <alignment horizontal="center" vertical="center"/>
    </xf>
    <xf numFmtId="0" fontId="139" fillId="62" borderId="42" xfId="954" applyNumberFormat="1" applyFont="1" applyFill="1" applyBorder="1" applyAlignment="1" applyProtection="1">
      <alignment horizontal="center" vertical="center"/>
    </xf>
    <xf numFmtId="0" fontId="139" fillId="62" borderId="74" xfId="954" quotePrefix="1" applyNumberFormat="1" applyFont="1" applyFill="1" applyBorder="1" applyAlignment="1" applyProtection="1">
      <alignment horizontal="center" vertical="center"/>
    </xf>
    <xf numFmtId="0" fontId="139" fillId="62" borderId="27" xfId="954" quotePrefix="1" applyNumberFormat="1" applyFont="1" applyFill="1" applyBorder="1" applyAlignment="1" applyProtection="1">
      <alignment horizontal="center" vertical="center"/>
    </xf>
    <xf numFmtId="0" fontId="139" fillId="62" borderId="106" xfId="954" quotePrefix="1" applyNumberFormat="1" applyFont="1" applyFill="1" applyBorder="1" applyAlignment="1" applyProtection="1">
      <alignment horizontal="center" vertical="center"/>
    </xf>
    <xf numFmtId="0" fontId="139" fillId="62" borderId="107" xfId="954" applyNumberFormat="1" applyFont="1" applyFill="1" applyBorder="1" applyAlignment="1" applyProtection="1">
      <alignment horizontal="center" vertical="center"/>
    </xf>
    <xf numFmtId="0" fontId="139" fillId="62" borderId="48" xfId="954" applyNumberFormat="1" applyFont="1" applyFill="1" applyBorder="1" applyAlignment="1" applyProtection="1">
      <alignment horizontal="center" vertical="center"/>
    </xf>
    <xf numFmtId="0" fontId="139" fillId="62" borderId="101" xfId="954" quotePrefix="1" applyNumberFormat="1" applyFont="1" applyFill="1" applyBorder="1" applyAlignment="1" applyProtection="1">
      <alignment horizontal="center" vertical="center"/>
    </xf>
    <xf numFmtId="0" fontId="139" fillId="62" borderId="105" xfId="954" quotePrefix="1" applyNumberFormat="1" applyFont="1" applyFill="1" applyBorder="1" applyAlignment="1" applyProtection="1">
      <alignment horizontal="center" vertical="center"/>
    </xf>
    <xf numFmtId="0" fontId="139" fillId="62" borderId="98" xfId="954" quotePrefix="1" applyNumberFormat="1" applyFont="1" applyFill="1" applyBorder="1" applyAlignment="1" applyProtection="1">
      <alignment horizontal="center" vertical="center"/>
    </xf>
    <xf numFmtId="0" fontId="14" fillId="0" borderId="0" xfId="954" applyNumberFormat="1" applyFont="1" applyFill="1" applyBorder="1" applyAlignment="1" applyProtection="1"/>
    <xf numFmtId="0" fontId="140" fillId="0" borderId="0" xfId="954" applyNumberFormat="1" applyFont="1" applyFill="1" applyBorder="1" applyAlignment="1" applyProtection="1">
      <alignment horizontal="left"/>
    </xf>
    <xf numFmtId="0" fontId="140" fillId="0" borderId="0" xfId="954" applyNumberFormat="1" applyFont="1" applyFill="1" applyBorder="1" applyAlignment="1" applyProtection="1">
      <alignment horizontal="left" wrapText="1"/>
    </xf>
    <xf numFmtId="0" fontId="13" fillId="0" borderId="0" xfId="739" applyAlignment="1">
      <alignment horizontal="left" wrapText="1"/>
    </xf>
    <xf numFmtId="0" fontId="141" fillId="0" borderId="0" xfId="954" applyNumberFormat="1" applyFont="1" applyFill="1" applyBorder="1" applyAlignment="1" applyProtection="1">
      <alignment horizontal="left" wrapText="1"/>
    </xf>
    <xf numFmtId="0" fontId="170" fillId="0" borderId="57" xfId="925" applyFont="1" applyBorder="1" applyAlignment="1">
      <alignment horizontal="center"/>
    </xf>
    <xf numFmtId="0" fontId="170" fillId="0" borderId="51" xfId="925" applyFont="1" applyBorder="1" applyAlignment="1">
      <alignment horizontal="center"/>
    </xf>
    <xf numFmtId="0" fontId="170" fillId="0" borderId="66" xfId="925" applyFont="1" applyBorder="1" applyAlignment="1">
      <alignment horizontal="center"/>
    </xf>
    <xf numFmtId="0" fontId="170" fillId="0" borderId="56" xfId="945" applyFont="1" applyBorder="1" applyAlignment="1">
      <alignment horizontal="center"/>
    </xf>
    <xf numFmtId="0" fontId="170" fillId="0" borderId="29" xfId="945" applyFont="1" applyBorder="1" applyAlignment="1">
      <alignment horizontal="center"/>
    </xf>
    <xf numFmtId="0" fontId="170" fillId="0" borderId="61" xfId="945" applyFont="1" applyBorder="1" applyAlignment="1">
      <alignment horizontal="center"/>
    </xf>
    <xf numFmtId="0" fontId="139" fillId="59" borderId="57" xfId="925" applyFont="1" applyFill="1" applyBorder="1" applyAlignment="1">
      <alignment horizontal="center" vertical="center"/>
    </xf>
    <xf numFmtId="0" fontId="139" fillId="59" borderId="52" xfId="925" applyFont="1" applyFill="1" applyBorder="1" applyAlignment="1">
      <alignment horizontal="center" vertical="center"/>
    </xf>
    <xf numFmtId="0" fontId="139" fillId="59" borderId="58" xfId="925" applyFont="1" applyFill="1" applyBorder="1" applyAlignment="1">
      <alignment horizontal="center" vertical="center"/>
    </xf>
    <xf numFmtId="0" fontId="149" fillId="59" borderId="81" xfId="945" applyFont="1" applyFill="1" applyBorder="1" applyAlignment="1">
      <alignment horizontal="center" vertical="center" wrapText="1"/>
    </xf>
    <xf numFmtId="0" fontId="149" fillId="59" borderId="88" xfId="945" applyFont="1" applyFill="1" applyBorder="1" applyAlignment="1">
      <alignment horizontal="center" vertical="center" wrapText="1"/>
    </xf>
    <xf numFmtId="0" fontId="149" fillId="59" borderId="82" xfId="945" applyFont="1" applyFill="1" applyBorder="1" applyAlignment="1">
      <alignment horizontal="center" vertical="center" wrapText="1"/>
    </xf>
    <xf numFmtId="0" fontId="149" fillId="59" borderId="85" xfId="945" applyFont="1" applyFill="1" applyBorder="1" applyAlignment="1">
      <alignment horizontal="center" vertical="center" wrapText="1"/>
    </xf>
    <xf numFmtId="0" fontId="149" fillId="59" borderId="51" xfId="945" applyFont="1" applyFill="1" applyBorder="1" applyAlignment="1">
      <alignment horizontal="center" vertical="center" wrapText="1"/>
    </xf>
    <xf numFmtId="0" fontId="149" fillId="59" borderId="66" xfId="945" applyFont="1" applyFill="1" applyBorder="1" applyAlignment="1">
      <alignment horizontal="center" vertical="center" wrapText="1"/>
    </xf>
    <xf numFmtId="0" fontId="139" fillId="59" borderId="85" xfId="945" applyFont="1" applyFill="1" applyBorder="1" applyAlignment="1">
      <alignment horizontal="center" vertical="center" wrapText="1"/>
    </xf>
    <xf numFmtId="0" fontId="139" fillId="59" borderId="84" xfId="945" applyFont="1" applyFill="1" applyBorder="1" applyAlignment="1">
      <alignment horizontal="center" vertical="center" wrapText="1"/>
    </xf>
    <xf numFmtId="0" fontId="139" fillId="59" borderId="80" xfId="945" applyFont="1" applyFill="1" applyBorder="1" applyAlignment="1">
      <alignment horizontal="center" vertical="center" wrapText="1"/>
    </xf>
    <xf numFmtId="0" fontId="139" fillId="59" borderId="89" xfId="945" applyFont="1" applyFill="1" applyBorder="1" applyAlignment="1">
      <alignment horizontal="center" vertical="center" wrapText="1"/>
    </xf>
    <xf numFmtId="0" fontId="139" fillId="59" borderId="85" xfId="925" applyFont="1" applyFill="1" applyBorder="1" applyAlignment="1">
      <alignment horizontal="center" vertical="center" wrapText="1"/>
    </xf>
    <xf numFmtId="0" fontId="139" fillId="59" borderId="78" xfId="925" applyFont="1" applyFill="1" applyBorder="1" applyAlignment="1">
      <alignment horizontal="center" vertical="center" wrapText="1"/>
    </xf>
    <xf numFmtId="0" fontId="139" fillId="59" borderId="80" xfId="925" applyFont="1" applyFill="1" applyBorder="1" applyAlignment="1">
      <alignment horizontal="center" vertical="center" wrapText="1"/>
    </xf>
    <xf numFmtId="0" fontId="139" fillId="59" borderId="79" xfId="925" applyFont="1" applyFill="1" applyBorder="1" applyAlignment="1">
      <alignment horizontal="center" vertical="center" wrapText="1"/>
    </xf>
    <xf numFmtId="0" fontId="149" fillId="59" borderId="85" xfId="925" applyFont="1" applyFill="1" applyBorder="1" applyAlignment="1">
      <alignment horizontal="center" vertical="center" wrapText="1"/>
    </xf>
    <xf numFmtId="0" fontId="149" fillId="59" borderId="51" xfId="925" applyFont="1" applyFill="1" applyBorder="1" applyAlignment="1">
      <alignment horizontal="center" vertical="center" wrapText="1"/>
    </xf>
    <xf numFmtId="0" fontId="149" fillId="59" borderId="66" xfId="925" applyFont="1" applyFill="1" applyBorder="1" applyAlignment="1">
      <alignment horizontal="center" vertical="center" wrapText="1"/>
    </xf>
    <xf numFmtId="166" fontId="149" fillId="59" borderId="81" xfId="925" applyNumberFormat="1" applyFont="1" applyFill="1" applyBorder="1" applyAlignment="1">
      <alignment horizontal="center"/>
    </xf>
    <xf numFmtId="166" fontId="149" fillId="59" borderId="87" xfId="925" applyNumberFormat="1" applyFont="1" applyFill="1" applyBorder="1" applyAlignment="1">
      <alignment horizontal="center"/>
    </xf>
    <xf numFmtId="0" fontId="139" fillId="64" borderId="0" xfId="925" applyFont="1" applyFill="1" applyBorder="1" applyAlignment="1">
      <alignment horizontal="center" vertical="center" wrapText="1"/>
    </xf>
    <xf numFmtId="0" fontId="149" fillId="59" borderId="81" xfId="925" applyFont="1" applyFill="1" applyBorder="1" applyAlignment="1">
      <alignment horizontal="center" vertical="center" wrapText="1"/>
    </xf>
    <xf numFmtId="0" fontId="149" fillId="59" borderId="82" xfId="925" applyFont="1" applyFill="1" applyBorder="1" applyAlignment="1">
      <alignment horizontal="center" vertical="center" wrapText="1"/>
    </xf>
    <xf numFmtId="0" fontId="149" fillId="59" borderId="111" xfId="925" applyFont="1" applyFill="1" applyBorder="1" applyAlignment="1">
      <alignment horizontal="center" vertical="center" wrapText="1"/>
    </xf>
    <xf numFmtId="14" fontId="139" fillId="62" borderId="56" xfId="0" applyNumberFormat="1" applyFont="1" applyFill="1" applyBorder="1" applyAlignment="1" applyProtection="1">
      <alignment horizontal="center" vertical="center" wrapText="1"/>
    </xf>
    <xf numFmtId="14" fontId="139" fillId="62" borderId="61" xfId="0" applyNumberFormat="1" applyFont="1" applyFill="1" applyBorder="1" applyAlignment="1" applyProtection="1">
      <alignment horizontal="center" vertical="center" wrapText="1"/>
    </xf>
    <xf numFmtId="0" fontId="138" fillId="0" borderId="53" xfId="0" applyNumberFormat="1" applyFont="1" applyFill="1" applyBorder="1" applyAlignment="1" applyProtection="1">
      <alignment horizontal="center"/>
    </xf>
    <xf numFmtId="0" fontId="0" fillId="0" borderId="53" xfId="0" applyBorder="1" applyAlignment="1"/>
    <xf numFmtId="0" fontId="139" fillId="62" borderId="54" xfId="0" applyNumberFormat="1" applyFont="1" applyFill="1" applyBorder="1" applyAlignment="1" applyProtection="1">
      <alignment horizontal="center" vertical="center"/>
    </xf>
    <xf numFmtId="0" fontId="139" fillId="62" borderId="55" xfId="0" applyNumberFormat="1" applyFont="1" applyFill="1" applyBorder="1" applyAlignment="1" applyProtection="1">
      <alignment horizontal="center" vertical="center"/>
    </xf>
    <xf numFmtId="14" fontId="139" fillId="62" borderId="57" xfId="0" applyNumberFormat="1" applyFont="1" applyFill="1" applyBorder="1" applyAlignment="1" applyProtection="1">
      <alignment horizontal="center" vertical="center"/>
    </xf>
    <xf numFmtId="14" fontId="139" fillId="62" borderId="58" xfId="0" applyNumberFormat="1" applyFont="1" applyFill="1" applyBorder="1" applyAlignment="1" applyProtection="1">
      <alignment horizontal="center" vertical="center"/>
    </xf>
    <xf numFmtId="14" fontId="139" fillId="62" borderId="65" xfId="0" applyNumberFormat="1" applyFont="1" applyFill="1" applyBorder="1" applyAlignment="1" applyProtection="1">
      <alignment horizontal="center" vertical="center"/>
    </xf>
    <xf numFmtId="14" fontId="139" fillId="62" borderId="72" xfId="0" applyNumberFormat="1" applyFont="1" applyFill="1" applyBorder="1" applyAlignment="1" applyProtection="1">
      <alignment horizontal="center" vertical="center"/>
    </xf>
    <xf numFmtId="14" fontId="139" fillId="62" borderId="59" xfId="0" applyNumberFormat="1" applyFont="1" applyFill="1" applyBorder="1" applyAlignment="1" applyProtection="1">
      <alignment horizontal="center" vertical="center"/>
    </xf>
    <xf numFmtId="14" fontId="139" fillId="62" borderId="60" xfId="0" applyNumberFormat="1" applyFont="1" applyFill="1" applyBorder="1" applyAlignment="1" applyProtection="1">
      <alignment horizontal="center" vertical="center"/>
    </xf>
    <xf numFmtId="14" fontId="139" fillId="62" borderId="91" xfId="0" applyNumberFormat="1" applyFont="1" applyFill="1" applyBorder="1" applyAlignment="1" applyProtection="1">
      <alignment horizontal="center" vertical="center"/>
    </xf>
    <xf numFmtId="14" fontId="139" fillId="62" borderId="53" xfId="0" applyNumberFormat="1" applyFont="1" applyFill="1" applyBorder="1" applyAlignment="1" applyProtection="1">
      <alignment horizontal="center" vertical="center"/>
    </xf>
    <xf numFmtId="0" fontId="138" fillId="0" borderId="56" xfId="0" applyFont="1" applyBorder="1" applyAlignment="1">
      <alignment horizontal="center" vertical="center" wrapText="1"/>
    </xf>
    <xf numFmtId="0" fontId="138" fillId="0" borderId="29" xfId="0" applyFont="1" applyBorder="1" applyAlignment="1">
      <alignment horizontal="center" vertical="center" wrapText="1"/>
    </xf>
    <xf numFmtId="0" fontId="138" fillId="0" borderId="61" xfId="0" applyFont="1" applyBorder="1" applyAlignment="1">
      <alignment horizontal="center" vertical="center" wrapText="1"/>
    </xf>
    <xf numFmtId="0" fontId="138" fillId="0" borderId="56" xfId="918" applyFont="1" applyBorder="1" applyAlignment="1">
      <alignment horizontal="center"/>
    </xf>
    <xf numFmtId="0" fontId="138" fillId="0" borderId="29" xfId="918" applyFont="1" applyBorder="1" applyAlignment="1">
      <alignment horizontal="center"/>
    </xf>
    <xf numFmtId="0" fontId="138" fillId="0" borderId="61" xfId="918" applyFont="1" applyBorder="1" applyAlignment="1">
      <alignment horizontal="center"/>
    </xf>
  </cellXfs>
  <cellStyles count="957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6"/>
    <cellStyle name="Звичайний 20" xfId="937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ичайний_doc_6_zatv" xfId="944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7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9"/>
    <cellStyle name="Обычный 63 3 2" xfId="952"/>
    <cellStyle name="Обычный 63 3 2 2" xfId="953"/>
    <cellStyle name="Обычный 63 3 2 3" xfId="955"/>
    <cellStyle name="Обычный 63 4" xfId="950"/>
    <cellStyle name="Обычный 63 5" xfId="951"/>
    <cellStyle name="Обычный 63 5 2" xfId="956"/>
    <cellStyle name="Обычный 63 6" xfId="954"/>
    <cellStyle name="Обычный 64" xfId="923"/>
    <cellStyle name="Обычный 65" xfId="925"/>
    <cellStyle name="Обычный 66" xfId="945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7CBE87"/>
      <color rgb="FF8CBA97"/>
      <color rgb="FF31AC10"/>
      <color rgb="FF6FBF7C"/>
      <color rgb="FF48C860"/>
      <color rgb="FF08B425"/>
      <color rgb="FF14A826"/>
      <color rgb="FF1BA11E"/>
      <color rgb="FF38C412"/>
      <color rgb="FF02A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4"/>
  <sheetViews>
    <sheetView zoomScale="85" zoomScaleNormal="85" workbookViewId="0">
      <selection activeCell="H2" sqref="H2"/>
    </sheetView>
  </sheetViews>
  <sheetFormatPr defaultRowHeight="13.2"/>
  <cols>
    <col min="1" max="1" width="58.44140625" customWidth="1"/>
    <col min="3" max="3" width="11.6640625" customWidth="1"/>
    <col min="4" max="4" width="13.6640625" customWidth="1"/>
    <col min="5" max="5" width="11.6640625" customWidth="1"/>
    <col min="6" max="6" width="13.88671875" customWidth="1"/>
    <col min="9" max="9" width="11.88671875" customWidth="1"/>
  </cols>
  <sheetData>
    <row r="4" spans="1:6" ht="18.75" customHeight="1">
      <c r="A4" s="400" t="s">
        <v>37</v>
      </c>
      <c r="B4" s="401"/>
      <c r="C4" s="401"/>
      <c r="D4" s="401"/>
      <c r="E4" s="401"/>
      <c r="F4" s="402"/>
    </row>
    <row r="5" spans="1:6" ht="15.75" customHeight="1">
      <c r="A5" s="403" t="s">
        <v>295</v>
      </c>
      <c r="B5" s="404"/>
      <c r="C5" s="404"/>
      <c r="D5" s="404"/>
      <c r="E5" s="404"/>
      <c r="F5" s="405"/>
    </row>
    <row r="6" spans="1:6" ht="12.75" customHeight="1">
      <c r="A6" s="406"/>
      <c r="B6" s="397" t="s">
        <v>38</v>
      </c>
      <c r="C6" s="410" t="s">
        <v>296</v>
      </c>
      <c r="D6" s="410"/>
      <c r="E6" s="395" t="s">
        <v>39</v>
      </c>
      <c r="F6" s="396"/>
    </row>
    <row r="7" spans="1:6" ht="12.75" customHeight="1">
      <c r="A7" s="407"/>
      <c r="B7" s="409"/>
      <c r="C7" s="397" t="s">
        <v>40</v>
      </c>
      <c r="D7" s="397" t="s">
        <v>41</v>
      </c>
      <c r="E7" s="397" t="s">
        <v>40</v>
      </c>
      <c r="F7" s="397" t="s">
        <v>41</v>
      </c>
    </row>
    <row r="8" spans="1:6" ht="12.75" customHeight="1">
      <c r="A8" s="408" t="s">
        <v>42</v>
      </c>
      <c r="B8" s="398">
        <v>100</v>
      </c>
      <c r="C8" s="398">
        <v>3.137</v>
      </c>
      <c r="D8" s="398">
        <v>3.137</v>
      </c>
      <c r="E8" s="398">
        <v>28.48356419872249</v>
      </c>
      <c r="F8" s="398">
        <v>28.48356419872249</v>
      </c>
    </row>
    <row r="9" spans="1:6">
      <c r="A9" s="5" t="s">
        <v>43</v>
      </c>
      <c r="B9" s="6">
        <v>100</v>
      </c>
      <c r="C9" s="6">
        <v>-1</v>
      </c>
      <c r="D9" s="6">
        <v>-1</v>
      </c>
      <c r="E9" s="6">
        <v>55.288295720739683</v>
      </c>
      <c r="F9" s="6">
        <v>55.288295720739683</v>
      </c>
    </row>
    <row r="10" spans="1:6">
      <c r="A10" s="7" t="s">
        <v>44</v>
      </c>
      <c r="B10" s="8">
        <v>46.7775399288671</v>
      </c>
      <c r="C10" s="8">
        <v>-0.14899999999999999</v>
      </c>
      <c r="D10" s="8">
        <v>-7.8079659394752365E-2</v>
      </c>
      <c r="E10" s="8">
        <v>43.75</v>
      </c>
      <c r="F10" s="8">
        <v>20.984922125865765</v>
      </c>
    </row>
    <row r="11" spans="1:6">
      <c r="A11" s="7" t="s">
        <v>45</v>
      </c>
      <c r="B11" s="8">
        <v>53.2224600711329</v>
      </c>
      <c r="C11" s="8">
        <v>-1.7479490129968085</v>
      </c>
      <c r="D11" s="8">
        <v>-0.92192034060524763</v>
      </c>
      <c r="E11" s="8">
        <v>66.342998543993019</v>
      </c>
      <c r="F11" s="8">
        <v>34.303373594873918</v>
      </c>
    </row>
    <row r="12" spans="1:6">
      <c r="A12" s="9" t="s">
        <v>46</v>
      </c>
      <c r="B12" s="10">
        <v>28.285124546664978</v>
      </c>
      <c r="C12" s="11">
        <v>-3.5024169576595767</v>
      </c>
      <c r="D12" s="11">
        <v>-1.1097884635391564</v>
      </c>
      <c r="E12" s="11">
        <v>48.26639509370338</v>
      </c>
      <c r="F12" s="11">
        <v>13.718954625820045</v>
      </c>
    </row>
    <row r="13" spans="1:6">
      <c r="A13" s="9" t="s">
        <v>47</v>
      </c>
      <c r="B13" s="10">
        <v>22.522625098538281</v>
      </c>
      <c r="C13" s="11">
        <v>0.76180494359422535</v>
      </c>
      <c r="D13" s="11">
        <v>0.19221047767812674</v>
      </c>
      <c r="E13" s="11">
        <v>89.189010383834642</v>
      </c>
      <c r="F13" s="11">
        <v>19.876155420424798</v>
      </c>
    </row>
    <row r="14" spans="1:6">
      <c r="A14" s="9" t="s">
        <v>48</v>
      </c>
      <c r="B14" s="10">
        <v>2.4147104259296408</v>
      </c>
      <c r="C14" s="11">
        <v>-0.16052621989944421</v>
      </c>
      <c r="D14" s="11">
        <v>-4.342354744217976E-3</v>
      </c>
      <c r="E14" s="11">
        <v>33.049999999999997</v>
      </c>
      <c r="F14" s="11">
        <v>0.70826354862907581</v>
      </c>
    </row>
    <row r="15" spans="1:6" ht="15.75" customHeight="1">
      <c r="A15" s="403" t="s">
        <v>49</v>
      </c>
      <c r="B15" s="404"/>
      <c r="C15" s="404"/>
      <c r="D15" s="404"/>
      <c r="E15" s="404"/>
      <c r="F15" s="405"/>
    </row>
    <row r="16" spans="1:6">
      <c r="A16" s="7" t="s">
        <v>50</v>
      </c>
      <c r="B16" s="8">
        <v>50.773364940295487</v>
      </c>
      <c r="C16" s="8">
        <v>-1</v>
      </c>
      <c r="D16" s="8">
        <v>-1</v>
      </c>
      <c r="E16" s="8">
        <v>55.288295720739683</v>
      </c>
      <c r="F16" s="8">
        <v>55.288295720739683</v>
      </c>
    </row>
    <row r="17" spans="1:6">
      <c r="A17" s="9" t="s">
        <v>51</v>
      </c>
      <c r="B17" s="10">
        <v>8.0576296899750002</v>
      </c>
      <c r="C17" s="11">
        <v>-2</v>
      </c>
      <c r="D17" s="11">
        <v>-1</v>
      </c>
      <c r="E17" s="11">
        <v>49.9</v>
      </c>
      <c r="F17" s="11">
        <v>25.4</v>
      </c>
    </row>
    <row r="18" spans="1:6">
      <c r="A18" s="12" t="s">
        <v>52</v>
      </c>
      <c r="B18" s="10">
        <v>3.0261911450013446</v>
      </c>
      <c r="C18" s="11">
        <v>-0.5</v>
      </c>
      <c r="D18" s="11">
        <v>0</v>
      </c>
      <c r="E18" s="11">
        <v>65.5</v>
      </c>
      <c r="F18" s="11">
        <v>5.3</v>
      </c>
    </row>
    <row r="19" spans="1:6">
      <c r="A19" s="12" t="s">
        <v>53</v>
      </c>
      <c r="B19" s="10">
        <v>0.54444210987254082</v>
      </c>
      <c r="C19" s="11">
        <v>0</v>
      </c>
      <c r="D19" s="11">
        <v>0</v>
      </c>
      <c r="E19" s="11">
        <v>62.2</v>
      </c>
      <c r="F19" s="11">
        <v>1.9</v>
      </c>
    </row>
    <row r="20" spans="1:6">
      <c r="A20" s="9" t="s">
        <v>54</v>
      </c>
      <c r="B20" s="10">
        <v>11.624849109566155</v>
      </c>
      <c r="C20" s="11">
        <v>-3.2</v>
      </c>
      <c r="D20" s="11">
        <v>0</v>
      </c>
      <c r="E20" s="11">
        <v>63.2</v>
      </c>
      <c r="F20" s="11">
        <v>0.3</v>
      </c>
    </row>
    <row r="21" spans="1:6">
      <c r="A21" s="9" t="s">
        <v>55</v>
      </c>
      <c r="B21" s="10">
        <v>3.5176344597598241</v>
      </c>
      <c r="C21" s="11">
        <v>2</v>
      </c>
      <c r="D21" s="11">
        <v>0.2</v>
      </c>
      <c r="E21" s="11">
        <v>32.299999999999997</v>
      </c>
      <c r="F21" s="11">
        <v>3.8</v>
      </c>
    </row>
    <row r="22" spans="1:6">
      <c r="A22" s="9" t="s">
        <v>56</v>
      </c>
      <c r="B22" s="10">
        <v>1.9314508337781169</v>
      </c>
      <c r="C22" s="11">
        <v>-0.7</v>
      </c>
      <c r="D22" s="11">
        <v>0</v>
      </c>
      <c r="E22" s="11">
        <v>61</v>
      </c>
      <c r="F22" s="11">
        <v>2.1</v>
      </c>
    </row>
    <row r="23" spans="1:6">
      <c r="A23" s="9" t="s">
        <v>57</v>
      </c>
      <c r="B23" s="10">
        <v>1.148816080637558</v>
      </c>
      <c r="C23" s="11">
        <v>-0.1</v>
      </c>
      <c r="D23" s="11">
        <v>0</v>
      </c>
      <c r="E23" s="11">
        <v>24.2</v>
      </c>
      <c r="F23" s="11">
        <v>0.5</v>
      </c>
    </row>
    <row r="24" spans="1:6">
      <c r="A24" s="9" t="s">
        <v>58</v>
      </c>
      <c r="B24" s="10">
        <v>4.6996384223267631</v>
      </c>
      <c r="C24" s="11">
        <v>-5.5</v>
      </c>
      <c r="D24" s="11">
        <v>-0.1</v>
      </c>
      <c r="E24" s="11">
        <v>67</v>
      </c>
      <c r="F24" s="11">
        <v>0.8</v>
      </c>
    </row>
    <row r="25" spans="1:6">
      <c r="A25" s="9" t="s">
        <v>59</v>
      </c>
      <c r="B25" s="10">
        <v>1.0724368556572721</v>
      </c>
      <c r="C25" s="11">
        <v>0.3</v>
      </c>
      <c r="D25" s="11">
        <v>0</v>
      </c>
      <c r="E25" s="11">
        <v>51.8</v>
      </c>
      <c r="F25" s="11">
        <v>2.4</v>
      </c>
    </row>
    <row r="26" spans="1:6">
      <c r="A26" s="9" t="s">
        <v>60</v>
      </c>
      <c r="B26" s="10">
        <v>3.4330656827913288</v>
      </c>
      <c r="C26" s="11">
        <v>1.6</v>
      </c>
      <c r="D26" s="11">
        <v>0</v>
      </c>
      <c r="E26" s="11">
        <v>41.6</v>
      </c>
      <c r="F26" s="11">
        <v>0.4</v>
      </c>
    </row>
    <row r="27" spans="1:6">
      <c r="A27" s="9" t="s">
        <v>61</v>
      </c>
      <c r="B27" s="10">
        <v>4.1878163193794542</v>
      </c>
      <c r="C27" s="11">
        <v>-6.1</v>
      </c>
      <c r="D27" s="11">
        <v>-0.2</v>
      </c>
      <c r="E27" s="11">
        <v>75.400000000000006</v>
      </c>
      <c r="F27" s="11">
        <v>2.6</v>
      </c>
    </row>
    <row r="28" spans="1:6">
      <c r="A28" s="9" t="s">
        <v>62</v>
      </c>
      <c r="B28" s="10">
        <v>1.1501757838148865</v>
      </c>
      <c r="C28" s="11">
        <v>-21.6</v>
      </c>
      <c r="D28" s="11">
        <v>-0.9</v>
      </c>
      <c r="E28" s="11">
        <v>41.6</v>
      </c>
      <c r="F28" s="11">
        <v>1.7</v>
      </c>
    </row>
    <row r="29" spans="1:6">
      <c r="A29" s="9" t="s">
        <v>63</v>
      </c>
      <c r="B29" s="10">
        <v>1.6186251042197823</v>
      </c>
      <c r="C29" s="11">
        <v>-19.3</v>
      </c>
      <c r="D29" s="11">
        <v>-0.2</v>
      </c>
      <c r="E29" s="11">
        <v>15</v>
      </c>
      <c r="F29" s="11">
        <v>0.2</v>
      </c>
    </row>
    <row r="30" spans="1:6">
      <c r="A30" s="7" t="s">
        <v>64</v>
      </c>
      <c r="B30" s="8">
        <v>6.8841582437555822</v>
      </c>
      <c r="C30" s="8">
        <v>1.9</v>
      </c>
      <c r="D30" s="8">
        <v>0</v>
      </c>
      <c r="E30" s="8">
        <v>21.7</v>
      </c>
      <c r="F30" s="8">
        <v>0.4</v>
      </c>
    </row>
    <row r="31" spans="1:6">
      <c r="A31" s="7" t="s">
        <v>65</v>
      </c>
      <c r="B31" s="8">
        <v>7.1243797560479951</v>
      </c>
      <c r="C31" s="8">
        <v>1.7</v>
      </c>
      <c r="D31" s="8">
        <v>0.1</v>
      </c>
      <c r="E31" s="8">
        <v>38.1</v>
      </c>
      <c r="F31" s="8">
        <v>2.6</v>
      </c>
    </row>
    <row r="32" spans="1:6">
      <c r="A32" s="7" t="s">
        <v>66</v>
      </c>
      <c r="B32" s="8">
        <v>11.312028480716418</v>
      </c>
      <c r="C32" s="8">
        <v>-4.7</v>
      </c>
      <c r="D32" s="8">
        <v>-0.3</v>
      </c>
      <c r="E32" s="8">
        <v>32.4</v>
      </c>
      <c r="F32" s="8">
        <v>2.2999999999999998</v>
      </c>
    </row>
    <row r="33" spans="1:6">
      <c r="A33" s="13" t="s">
        <v>67</v>
      </c>
      <c r="B33" s="10">
        <v>1.2857433884595193</v>
      </c>
      <c r="C33" s="11">
        <v>0.2</v>
      </c>
      <c r="D33" s="11">
        <v>0</v>
      </c>
      <c r="E33" s="11">
        <v>147.80000000000001</v>
      </c>
      <c r="F33" s="11">
        <v>16.7</v>
      </c>
    </row>
    <row r="34" spans="1:6">
      <c r="A34" s="13" t="s">
        <v>68</v>
      </c>
      <c r="B34" s="10">
        <v>0.35847106685489943</v>
      </c>
      <c r="C34" s="11">
        <v>0.7</v>
      </c>
      <c r="D34" s="11">
        <v>0</v>
      </c>
      <c r="E34" s="11">
        <v>6.5</v>
      </c>
      <c r="F34" s="11">
        <v>0.1</v>
      </c>
    </row>
    <row r="35" spans="1:6">
      <c r="A35" s="13" t="s">
        <v>69</v>
      </c>
      <c r="B35" s="10">
        <v>2.2880583741301361</v>
      </c>
      <c r="C35" s="11">
        <v>0</v>
      </c>
      <c r="D35" s="11">
        <v>0</v>
      </c>
      <c r="E35" s="11">
        <v>73</v>
      </c>
      <c r="F35" s="11">
        <v>0.3</v>
      </c>
    </row>
    <row r="36" spans="1:6">
      <c r="A36" s="13" t="s">
        <v>70</v>
      </c>
      <c r="B36" s="10">
        <v>1.7811200542097445</v>
      </c>
      <c r="C36" s="11">
        <v>0</v>
      </c>
      <c r="D36" s="11">
        <v>0</v>
      </c>
      <c r="E36" s="11">
        <v>453.4</v>
      </c>
      <c r="F36" s="11">
        <v>10.4</v>
      </c>
    </row>
    <row r="37" spans="1:6">
      <c r="A37" s="7" t="s">
        <v>71</v>
      </c>
      <c r="B37" s="8">
        <v>5.0778299802995468</v>
      </c>
      <c r="C37" s="8">
        <v>0</v>
      </c>
      <c r="D37" s="8">
        <v>0</v>
      </c>
      <c r="E37" s="8">
        <v>47.7</v>
      </c>
      <c r="F37" s="8">
        <v>0.8</v>
      </c>
    </row>
    <row r="38" spans="1:6">
      <c r="A38" s="13" t="s">
        <v>72</v>
      </c>
      <c r="B38" s="10">
        <v>2.4147104259296408</v>
      </c>
      <c r="C38" s="11">
        <v>0.2</v>
      </c>
      <c r="D38" s="11">
        <v>0</v>
      </c>
      <c r="E38" s="11">
        <v>37.299999999999997</v>
      </c>
      <c r="F38" s="11">
        <v>1.9</v>
      </c>
    </row>
    <row r="39" spans="1:6">
      <c r="A39" s="13" t="s">
        <v>73</v>
      </c>
      <c r="B39" s="10">
        <v>0.20226787072649485</v>
      </c>
      <c r="C39" s="11">
        <v>-0.2</v>
      </c>
      <c r="D39" s="11">
        <v>0</v>
      </c>
      <c r="E39" s="11">
        <v>33.1</v>
      </c>
      <c r="F39" s="11">
        <v>0.8</v>
      </c>
    </row>
    <row r="40" spans="1:6">
      <c r="A40" s="13" t="s">
        <v>74</v>
      </c>
      <c r="B40" s="10">
        <v>1.6184084455498686</v>
      </c>
      <c r="C40" s="11">
        <v>1</v>
      </c>
      <c r="D40" s="11">
        <v>0</v>
      </c>
      <c r="E40" s="11">
        <v>26.6</v>
      </c>
      <c r="F40" s="11">
        <v>0.1</v>
      </c>
    </row>
    <row r="41" spans="1:6">
      <c r="A41" s="7" t="s">
        <v>75</v>
      </c>
      <c r="B41" s="8">
        <v>3.2606313708647217</v>
      </c>
      <c r="C41" s="8">
        <v>0.5</v>
      </c>
      <c r="D41" s="8">
        <v>0</v>
      </c>
      <c r="E41" s="8">
        <v>36.200000000000003</v>
      </c>
      <c r="F41" s="8">
        <v>0.6</v>
      </c>
    </row>
    <row r="42" spans="1:6">
      <c r="A42" s="7" t="s">
        <v>76</v>
      </c>
      <c r="B42" s="8">
        <v>1.3379646859626484</v>
      </c>
      <c r="C42" s="8">
        <v>0.1</v>
      </c>
      <c r="D42" s="8">
        <v>0</v>
      </c>
      <c r="E42" s="8">
        <v>6.6</v>
      </c>
      <c r="F42" s="8">
        <v>0.2</v>
      </c>
    </row>
    <row r="43" spans="1:6">
      <c r="A43" s="376" t="s">
        <v>77</v>
      </c>
      <c r="B43" s="14">
        <v>14.229642542057599</v>
      </c>
      <c r="C43" s="15">
        <v>0.7</v>
      </c>
      <c r="D43" s="14">
        <v>0</v>
      </c>
      <c r="E43" s="14">
        <v>18.3</v>
      </c>
      <c r="F43" s="14">
        <v>0.2</v>
      </c>
    </row>
    <row r="44" spans="1:6" ht="15.75" customHeight="1">
      <c r="A44" s="403" t="s">
        <v>78</v>
      </c>
      <c r="B44" s="404"/>
      <c r="C44" s="404"/>
      <c r="D44" s="404"/>
      <c r="E44" s="404"/>
      <c r="F44" s="405"/>
    </row>
    <row r="45" spans="1:6" ht="12.75" customHeight="1">
      <c r="A45" s="406"/>
      <c r="B45" s="397" t="s">
        <v>265</v>
      </c>
      <c r="C45" s="393" t="s">
        <v>296</v>
      </c>
      <c r="D45" s="394"/>
      <c r="E45" s="395" t="s">
        <v>39</v>
      </c>
      <c r="F45" s="396"/>
    </row>
    <row r="46" spans="1:6" ht="12.75" customHeight="1">
      <c r="A46" s="407"/>
      <c r="B46" s="409"/>
      <c r="C46" s="397" t="s">
        <v>40</v>
      </c>
      <c r="D46" s="397" t="s">
        <v>79</v>
      </c>
      <c r="E46" s="397" t="s">
        <v>40</v>
      </c>
      <c r="F46" s="397" t="s">
        <v>79</v>
      </c>
    </row>
    <row r="47" spans="1:6">
      <c r="A47" s="408" t="s">
        <v>42</v>
      </c>
      <c r="B47" s="398">
        <v>100</v>
      </c>
      <c r="C47" s="398">
        <v>3.137</v>
      </c>
      <c r="D47" s="398">
        <v>3.137</v>
      </c>
      <c r="E47" s="398">
        <v>28.48356419872249</v>
      </c>
      <c r="F47" s="398">
        <v>28.48356419872249</v>
      </c>
    </row>
    <row r="48" spans="1:6" ht="13.2" customHeight="1">
      <c r="A48" s="5" t="s">
        <v>80</v>
      </c>
      <c r="B48" s="6">
        <v>100</v>
      </c>
      <c r="C48" s="6" t="s">
        <v>297</v>
      </c>
      <c r="D48" s="6" t="s">
        <v>298</v>
      </c>
      <c r="E48" s="6" t="s">
        <v>297</v>
      </c>
      <c r="F48" s="6" t="s">
        <v>298</v>
      </c>
    </row>
    <row r="49" spans="1:6">
      <c r="A49" s="7" t="s">
        <v>81</v>
      </c>
      <c r="B49" s="8">
        <v>12.961572528474591</v>
      </c>
      <c r="C49" s="8">
        <v>2</v>
      </c>
      <c r="D49" s="8">
        <v>2</v>
      </c>
      <c r="E49" s="8">
        <v>37</v>
      </c>
      <c r="F49" s="8">
        <v>37</v>
      </c>
    </row>
    <row r="50" spans="1:6" ht="12.75" customHeight="1">
      <c r="A50" s="16" t="s">
        <v>82</v>
      </c>
      <c r="B50" s="17">
        <v>3.1726957576789796</v>
      </c>
      <c r="C50" s="17">
        <v>1.5999999999999943</v>
      </c>
      <c r="D50" s="17">
        <v>0.24952845201868121</v>
      </c>
      <c r="E50" s="17">
        <v>42.800000000000011</v>
      </c>
      <c r="F50" s="17">
        <v>5.5183411964193816</v>
      </c>
    </row>
    <row r="51" spans="1:6" ht="12.75" customHeight="1">
      <c r="A51" s="16" t="s">
        <v>83</v>
      </c>
      <c r="B51" s="17">
        <v>2.6345315630892907</v>
      </c>
      <c r="C51" s="17">
        <v>9.9999999999994316E-2</v>
      </c>
      <c r="D51" s="17">
        <v>3.1726957576787996E-3</v>
      </c>
      <c r="E51" s="17">
        <v>32.400000000000006</v>
      </c>
      <c r="F51" s="17">
        <v>1.0279534254879896</v>
      </c>
    </row>
    <row r="52" spans="1:6" ht="12.75" customHeight="1">
      <c r="A52" s="16" t="s">
        <v>84</v>
      </c>
      <c r="B52" s="17">
        <v>6.1442639565232602</v>
      </c>
      <c r="C52" s="17">
        <v>-0.40000000000000568</v>
      </c>
      <c r="D52" s="17">
        <v>-1.0538126252357312E-2</v>
      </c>
      <c r="E52" s="17">
        <v>125.4</v>
      </c>
      <c r="F52" s="17">
        <v>3.303702580113971</v>
      </c>
    </row>
    <row r="53" spans="1:6">
      <c r="A53" s="7" t="s">
        <v>85</v>
      </c>
      <c r="B53" s="8">
        <v>68.203802064647661</v>
      </c>
      <c r="C53" s="8">
        <v>4.5999999999999943</v>
      </c>
      <c r="D53" s="8">
        <v>0.28263614200006965</v>
      </c>
      <c r="E53" s="8">
        <v>14.799999999999997</v>
      </c>
      <c r="F53" s="8">
        <v>0.90935106556544232</v>
      </c>
    </row>
    <row r="54" spans="1:6" ht="12.75" customHeight="1">
      <c r="A54" s="16" t="s">
        <v>86</v>
      </c>
      <c r="B54" s="17">
        <v>21.460421824878001</v>
      </c>
      <c r="C54" s="17">
        <v>0.20000000000000284</v>
      </c>
      <c r="D54" s="17">
        <v>0.16412735717051974</v>
      </c>
      <c r="E54" s="17">
        <v>37.400000000000006</v>
      </c>
      <c r="F54" s="17">
        <v>25.373902887638774</v>
      </c>
    </row>
    <row r="55" spans="1:6" ht="12.75" customHeight="1">
      <c r="A55" s="16" t="s">
        <v>87</v>
      </c>
      <c r="B55" s="17">
        <v>3.7498814305233457</v>
      </c>
      <c r="C55" s="17">
        <v>0.59999999999999432</v>
      </c>
      <c r="D55" s="17">
        <v>0.12876253094926679</v>
      </c>
      <c r="E55" s="17">
        <v>44.699999999999989</v>
      </c>
      <c r="F55" s="17">
        <v>9.5928085557204632</v>
      </c>
    </row>
    <row r="56" spans="1:6" ht="12.75" customHeight="1">
      <c r="A56" s="16" t="s">
        <v>88</v>
      </c>
      <c r="B56" s="17">
        <v>3.9311103962981875</v>
      </c>
      <c r="C56" s="17">
        <v>-0.5</v>
      </c>
      <c r="D56" s="17">
        <v>-1.8749407152616727E-2</v>
      </c>
      <c r="E56" s="17">
        <v>32.900000000000006</v>
      </c>
      <c r="F56" s="17">
        <v>1.233710990642181</v>
      </c>
    </row>
    <row r="57" spans="1:6" ht="27.75" customHeight="1">
      <c r="A57" s="16" t="s">
        <v>89</v>
      </c>
      <c r="B57" s="17">
        <v>4.7509408619716389</v>
      </c>
      <c r="C57" s="17">
        <v>-0.79999999999999716</v>
      </c>
      <c r="D57" s="17">
        <v>-3.144888317038539E-2</v>
      </c>
      <c r="E57" s="17">
        <v>50.699999999999989</v>
      </c>
      <c r="F57" s="17">
        <v>1.9930729709231807</v>
      </c>
    </row>
    <row r="58" spans="1:6" ht="27.75" customHeight="1">
      <c r="A58" s="16" t="s">
        <v>90</v>
      </c>
      <c r="B58" s="17">
        <v>19.176333153037465</v>
      </c>
      <c r="C58" s="17">
        <v>0.70000000000000284</v>
      </c>
      <c r="D58" s="17">
        <v>3.3256586033801605E-2</v>
      </c>
      <c r="E58" s="17">
        <v>40</v>
      </c>
      <c r="F58" s="17">
        <v>1.9003763447886555</v>
      </c>
    </row>
    <row r="59" spans="1:6" ht="27.75" customHeight="1">
      <c r="A59" s="16" t="s">
        <v>91</v>
      </c>
      <c r="B59" s="17">
        <v>3.188800127485901</v>
      </c>
      <c r="C59" s="17">
        <v>-0.5</v>
      </c>
      <c r="D59" s="17">
        <v>-9.5881665765187321E-2</v>
      </c>
      <c r="E59" s="17">
        <v>33.300000000000011</v>
      </c>
      <c r="F59" s="17">
        <v>6.3857189399614773</v>
      </c>
    </row>
    <row r="60" spans="1:6">
      <c r="A60" s="7" t="s">
        <v>92</v>
      </c>
      <c r="B60" s="8">
        <v>18.834625406877748</v>
      </c>
      <c r="C60" s="8">
        <v>0.40000000000000568</v>
      </c>
      <c r="D60" s="8">
        <v>1.2755200509943785E-2</v>
      </c>
      <c r="E60" s="8">
        <v>13</v>
      </c>
      <c r="F60" s="8">
        <v>0.41454401657316714</v>
      </c>
    </row>
    <row r="61" spans="1:6" ht="12.75" customHeight="1">
      <c r="A61" s="399" t="s">
        <v>266</v>
      </c>
      <c r="B61" s="399"/>
      <c r="C61" s="399"/>
      <c r="D61" s="399"/>
      <c r="E61" s="399"/>
      <c r="F61" s="399"/>
    </row>
    <row r="62" spans="1:6">
      <c r="A62" s="399"/>
      <c r="B62" s="399"/>
      <c r="C62" s="399"/>
      <c r="D62" s="399"/>
      <c r="E62" s="399"/>
      <c r="F62" s="399"/>
    </row>
    <row r="63" spans="1:6" ht="13.2" customHeight="1">
      <c r="A63" s="399" t="s">
        <v>267</v>
      </c>
      <c r="B63" s="399"/>
      <c r="C63" s="399"/>
      <c r="D63" s="399"/>
      <c r="E63" s="399"/>
      <c r="F63" s="399"/>
    </row>
    <row r="64" spans="1:6">
      <c r="A64" s="399"/>
      <c r="B64" s="399"/>
      <c r="C64" s="399"/>
      <c r="D64" s="399"/>
      <c r="E64" s="399"/>
      <c r="F64" s="399"/>
    </row>
  </sheetData>
  <mergeCells count="22">
    <mergeCell ref="A63:F64"/>
    <mergeCell ref="A4:F4"/>
    <mergeCell ref="A5:F5"/>
    <mergeCell ref="A6:A8"/>
    <mergeCell ref="B6:B8"/>
    <mergeCell ref="C6:D6"/>
    <mergeCell ref="E6:F6"/>
    <mergeCell ref="C7:C8"/>
    <mergeCell ref="D7:D8"/>
    <mergeCell ref="E7:E8"/>
    <mergeCell ref="F7:F8"/>
    <mergeCell ref="A61:F62"/>
    <mergeCell ref="A15:F15"/>
    <mergeCell ref="A44:F44"/>
    <mergeCell ref="A45:A47"/>
    <mergeCell ref="B45:B47"/>
    <mergeCell ref="C45:D45"/>
    <mergeCell ref="E45:F45"/>
    <mergeCell ref="C46:C47"/>
    <mergeCell ref="D46:D47"/>
    <mergeCell ref="E46:E47"/>
    <mergeCell ref="F46:F47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Roman,полужирный"&amp;14&amp;K8CBA97Макроекономічний та монетарний огляд                                                                Серпень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showGridLines="0" zoomScale="115" zoomScaleNormal="115" zoomScaleSheetLayoutView="100" workbookViewId="0">
      <selection activeCell="B6" sqref="B6"/>
    </sheetView>
  </sheetViews>
  <sheetFormatPr defaultColWidth="9.109375" defaultRowHeight="13.2"/>
  <cols>
    <col min="1" max="1" width="9.109375" style="1"/>
    <col min="2" max="2" width="25" style="1" customWidth="1"/>
    <col min="3" max="3" width="15.6640625" style="1" customWidth="1"/>
    <col min="4" max="5" width="9" style="1" customWidth="1"/>
    <col min="6" max="8" width="9.33203125" style="1" customWidth="1"/>
    <col min="9" max="9" width="9.6640625" style="1" customWidth="1"/>
    <col min="10" max="10" width="8.109375" style="1" customWidth="1"/>
    <col min="11" max="11" width="9.109375" style="1"/>
    <col min="12" max="12" width="9.109375" style="1" customWidth="1"/>
    <col min="13" max="13" width="14.6640625" style="1" customWidth="1"/>
    <col min="14" max="16384" width="9.109375" style="1"/>
  </cols>
  <sheetData>
    <row r="1" spans="2:13" ht="20.25" customHeight="1">
      <c r="B1" s="491" t="s">
        <v>8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3"/>
    </row>
    <row r="2" spans="2:13" ht="27" customHeight="1">
      <c r="B2" s="411" t="s">
        <v>0</v>
      </c>
      <c r="C2" s="413" t="s">
        <v>1</v>
      </c>
      <c r="D2" s="417" t="s">
        <v>316</v>
      </c>
      <c r="E2" s="418"/>
      <c r="F2" s="418"/>
      <c r="G2" s="418"/>
      <c r="H2" s="418"/>
      <c r="I2" s="418"/>
      <c r="J2" s="418"/>
      <c r="K2" s="418"/>
      <c r="L2" s="418"/>
      <c r="M2" s="419"/>
    </row>
    <row r="3" spans="2:13" ht="25.5" customHeight="1">
      <c r="B3" s="412"/>
      <c r="C3" s="414"/>
      <c r="D3" s="290">
        <v>2013</v>
      </c>
      <c r="E3" s="278">
        <v>2014</v>
      </c>
      <c r="F3" s="277" t="s">
        <v>241</v>
      </c>
      <c r="G3" s="291" t="s">
        <v>242</v>
      </c>
      <c r="H3" s="291" t="s">
        <v>243</v>
      </c>
      <c r="I3" s="291" t="s">
        <v>244</v>
      </c>
      <c r="J3" s="291" t="s">
        <v>268</v>
      </c>
      <c r="K3" s="291" t="s">
        <v>278</v>
      </c>
      <c r="L3" s="383" t="s">
        <v>302</v>
      </c>
      <c r="M3" s="278" t="s">
        <v>315</v>
      </c>
    </row>
    <row r="4" spans="2:13" ht="18" customHeight="1">
      <c r="B4" s="292" t="s">
        <v>245</v>
      </c>
      <c r="C4" s="293">
        <v>100</v>
      </c>
      <c r="D4" s="209">
        <v>-0.19822709802797078</v>
      </c>
      <c r="E4" s="210">
        <v>-10.076433267367833</v>
      </c>
      <c r="F4" s="209">
        <v>-20.101953302429763</v>
      </c>
      <c r="G4" s="210">
        <v>-19.437152339387801</v>
      </c>
      <c r="H4" s="210">
        <v>-20.125024942919694</v>
      </c>
      <c r="I4" s="210">
        <v>-23.282921341227137</v>
      </c>
      <c r="J4" s="210">
        <v>-15.964870374923169</v>
      </c>
      <c r="K4" s="210">
        <v>-17.608269351328055</v>
      </c>
      <c r="L4" s="209">
        <v>-8.7373653335474533</v>
      </c>
      <c r="M4" s="210">
        <v>-19</v>
      </c>
    </row>
    <row r="5" spans="2:13" s="2" customFormat="1">
      <c r="B5" s="294" t="s">
        <v>2</v>
      </c>
      <c r="C5" s="295">
        <v>22.017326800577194</v>
      </c>
      <c r="D5" s="211">
        <v>13.6</v>
      </c>
      <c r="E5" s="212">
        <v>2.8</v>
      </c>
      <c r="F5" s="384">
        <v>-2.4</v>
      </c>
      <c r="G5" s="295">
        <v>-4.9000000000000004</v>
      </c>
      <c r="H5" s="295">
        <v>-6.8</v>
      </c>
      <c r="I5" s="295">
        <v>-5.0999999999999996</v>
      </c>
      <c r="J5" s="295">
        <v>-7.3</v>
      </c>
      <c r="K5" s="295">
        <v>-17.2</v>
      </c>
      <c r="L5" s="384">
        <v>1.9</v>
      </c>
      <c r="M5" s="213">
        <v>-3.5</v>
      </c>
    </row>
    <row r="6" spans="2:13" s="2" customFormat="1">
      <c r="B6" s="296" t="s">
        <v>3</v>
      </c>
      <c r="C6" s="295">
        <v>10.897421829135141</v>
      </c>
      <c r="D6" s="211">
        <v>0.8</v>
      </c>
      <c r="E6" s="212">
        <v>-13.7</v>
      </c>
      <c r="F6" s="384">
        <v>-24.099999999999994</v>
      </c>
      <c r="G6" s="295">
        <v>-29</v>
      </c>
      <c r="H6" s="295">
        <v>-28.5</v>
      </c>
      <c r="I6" s="295">
        <v>-25.400000000000006</v>
      </c>
      <c r="J6" s="295">
        <v>-20.599999999999994</v>
      </c>
      <c r="K6" s="295">
        <v>-20.099999999999994</v>
      </c>
      <c r="L6" s="384">
        <v>-16.200000000000003</v>
      </c>
      <c r="M6" s="213">
        <v>-23.400000000000006</v>
      </c>
    </row>
    <row r="7" spans="2:13" s="2" customFormat="1" ht="13.2" customHeight="1">
      <c r="B7" s="296" t="s">
        <v>4</v>
      </c>
      <c r="C7" s="18">
        <v>24.511414948891975</v>
      </c>
      <c r="D7" s="3">
        <v>-7.3</v>
      </c>
      <c r="E7" s="19">
        <v>-9.3000000000000007</v>
      </c>
      <c r="F7" s="385">
        <v>-21.099999999999994</v>
      </c>
      <c r="G7" s="18">
        <v>-20.200000000000003</v>
      </c>
      <c r="H7" s="18">
        <v>-19.700000000000003</v>
      </c>
      <c r="I7" s="18">
        <v>-21.400000000000006</v>
      </c>
      <c r="J7" s="18">
        <v>-21.5</v>
      </c>
      <c r="K7" s="18">
        <v>-17.599999999999994</v>
      </c>
      <c r="L7" s="385">
        <v>-12</v>
      </c>
      <c r="M7" s="214">
        <v>-18.599999999999994</v>
      </c>
    </row>
    <row r="8" spans="2:13" s="2" customFormat="1" ht="24" customHeight="1">
      <c r="B8" s="296" t="s">
        <v>166</v>
      </c>
      <c r="C8" s="18">
        <v>7.2324852820954559</v>
      </c>
      <c r="D8" s="3">
        <v>-1.1000000000000001</v>
      </c>
      <c r="E8" s="19">
        <v>-6.6</v>
      </c>
      <c r="F8" s="385">
        <v>-17.200000000000003</v>
      </c>
      <c r="G8" s="18">
        <v>-18.900000000000006</v>
      </c>
      <c r="H8" s="18">
        <v>-12</v>
      </c>
      <c r="I8" s="18">
        <v>-15.099999999999994</v>
      </c>
      <c r="J8" s="18">
        <v>-16.900000000000006</v>
      </c>
      <c r="K8" s="18">
        <v>-15.5</v>
      </c>
      <c r="L8" s="385">
        <v>-13.900000000000006</v>
      </c>
      <c r="M8" s="214">
        <v>-15.299999999999997</v>
      </c>
    </row>
    <row r="9" spans="2:13" s="2" customFormat="1">
      <c r="B9" s="296" t="s">
        <v>5</v>
      </c>
      <c r="C9" s="18">
        <v>4.7979271484299986</v>
      </c>
      <c r="D9" s="3">
        <v>-11</v>
      </c>
      <c r="E9" s="19">
        <v>-20.399999999999999</v>
      </c>
      <c r="F9" s="385">
        <v>-36.700000000000003</v>
      </c>
      <c r="G9" s="18">
        <v>-31.2</v>
      </c>
      <c r="H9" s="18">
        <v>-33.5</v>
      </c>
      <c r="I9" s="18">
        <v>-38.200000000000003</v>
      </c>
      <c r="J9" s="18">
        <v>-31.7</v>
      </c>
      <c r="K9" s="18">
        <v>-23.9</v>
      </c>
      <c r="L9" s="385">
        <v>-24.599999999999994</v>
      </c>
      <c r="M9" s="214">
        <v>-26.700000000000003</v>
      </c>
    </row>
    <row r="10" spans="2:13" s="2" customFormat="1">
      <c r="B10" s="296" t="s">
        <v>6</v>
      </c>
      <c r="C10" s="295">
        <v>6.1086847981740471</v>
      </c>
      <c r="D10" s="211">
        <v>9.5</v>
      </c>
      <c r="E10" s="212">
        <v>-8.6</v>
      </c>
      <c r="F10" s="384">
        <v>-22.599999999999994</v>
      </c>
      <c r="G10" s="386" t="s">
        <v>303</v>
      </c>
      <c r="H10" s="386" t="s">
        <v>304</v>
      </c>
      <c r="I10" s="386" t="s">
        <v>305</v>
      </c>
      <c r="J10" s="386" t="s">
        <v>306</v>
      </c>
      <c r="K10" s="386" t="s">
        <v>307</v>
      </c>
      <c r="L10" s="387" t="s">
        <v>308</v>
      </c>
      <c r="M10" s="213">
        <v>-23.599999999999994</v>
      </c>
    </row>
    <row r="11" spans="2:13" s="2" customFormat="1">
      <c r="B11" s="297" t="s">
        <v>7</v>
      </c>
      <c r="C11" s="298">
        <v>24.434739192696188</v>
      </c>
      <c r="D11" s="215">
        <v>-2</v>
      </c>
      <c r="E11" s="216">
        <v>-15</v>
      </c>
      <c r="F11" s="388">
        <v>-19.199999999999989</v>
      </c>
      <c r="G11" s="389" t="s">
        <v>309</v>
      </c>
      <c r="H11" s="389" t="s">
        <v>310</v>
      </c>
      <c r="I11" s="389" t="s">
        <v>311</v>
      </c>
      <c r="J11" s="386" t="s">
        <v>312</v>
      </c>
      <c r="K11" s="386" t="s">
        <v>313</v>
      </c>
      <c r="L11" s="390" t="s">
        <v>314</v>
      </c>
      <c r="M11" s="217">
        <v>-17.099999999999994</v>
      </c>
    </row>
    <row r="12" spans="2:13" s="2" customFormat="1" ht="13.8">
      <c r="B12" s="299" t="s">
        <v>279</v>
      </c>
      <c r="C12" s="300"/>
      <c r="D12" s="218"/>
      <c r="E12" s="218"/>
      <c r="F12" s="218"/>
      <c r="G12" s="218"/>
      <c r="H12" s="218"/>
      <c r="I12" s="218"/>
      <c r="J12" s="218"/>
      <c r="K12" s="218"/>
      <c r="L12" s="218"/>
      <c r="M12" s="219"/>
    </row>
    <row r="13" spans="2:13" s="2" customFormat="1" ht="13.2" customHeight="1">
      <c r="B13" s="294" t="s">
        <v>167</v>
      </c>
      <c r="C13" s="415" t="s">
        <v>9</v>
      </c>
      <c r="D13" s="211">
        <v>-4.3</v>
      </c>
      <c r="E13" s="212">
        <v>-10.1</v>
      </c>
      <c r="F13" s="211">
        <v>-21.3</v>
      </c>
      <c r="G13" s="212">
        <v>-22.5</v>
      </c>
      <c r="H13" s="212">
        <v>-21.099999999999994</v>
      </c>
      <c r="I13" s="212">
        <v>-21.7</v>
      </c>
      <c r="J13" s="19">
        <v>-20.7</v>
      </c>
      <c r="K13" s="19">
        <v>-18.099999999999994</v>
      </c>
      <c r="L13" s="211">
        <v>-13.400000000000006</v>
      </c>
      <c r="M13" s="213">
        <v>-19.5</v>
      </c>
    </row>
    <row r="14" spans="2:13" s="2" customFormat="1">
      <c r="B14" s="296" t="s">
        <v>10</v>
      </c>
      <c r="C14" s="415"/>
      <c r="D14" s="211">
        <v>-5</v>
      </c>
      <c r="E14" s="212">
        <v>2.5</v>
      </c>
      <c r="F14" s="211">
        <v>-11.9</v>
      </c>
      <c r="G14" s="212">
        <v>-10.1</v>
      </c>
      <c r="H14" s="212">
        <v>-9</v>
      </c>
      <c r="I14" s="212">
        <v>-15.7</v>
      </c>
      <c r="J14" s="212">
        <v>-15.2</v>
      </c>
      <c r="K14" s="212">
        <v>-15.5</v>
      </c>
      <c r="L14" s="211">
        <v>-6.4000000000000057</v>
      </c>
      <c r="M14" s="391">
        <v>-12</v>
      </c>
    </row>
    <row r="15" spans="2:13" s="2" customFormat="1" ht="24" customHeight="1">
      <c r="B15" s="296" t="s">
        <v>168</v>
      </c>
      <c r="C15" s="415"/>
      <c r="D15" s="3">
        <v>-10.8</v>
      </c>
      <c r="E15" s="19">
        <v>-21.3</v>
      </c>
      <c r="F15" s="3">
        <v>-54.1</v>
      </c>
      <c r="G15" s="19">
        <v>-58</v>
      </c>
      <c r="H15" s="19">
        <v>-49.9</v>
      </c>
      <c r="I15" s="19">
        <v>-43.6</v>
      </c>
      <c r="J15" s="19">
        <v>-40.6</v>
      </c>
      <c r="K15" s="19">
        <v>-30.799999999999997</v>
      </c>
      <c r="L15" s="3">
        <v>-21.099999999999994</v>
      </c>
      <c r="M15" s="301">
        <v>-38.5</v>
      </c>
    </row>
    <row r="16" spans="2:13" s="2" customFormat="1">
      <c r="B16" s="296" t="s">
        <v>11</v>
      </c>
      <c r="C16" s="415"/>
      <c r="D16" s="3">
        <v>-19.3</v>
      </c>
      <c r="E16" s="19">
        <v>-14.2</v>
      </c>
      <c r="F16" s="3">
        <v>-21.6</v>
      </c>
      <c r="G16" s="19">
        <v>-24.2</v>
      </c>
      <c r="H16" s="19">
        <v>-22.5</v>
      </c>
      <c r="I16" s="19">
        <v>-23.5</v>
      </c>
      <c r="J16" s="19">
        <v>-29</v>
      </c>
      <c r="K16" s="19">
        <v>-19.400000000000006</v>
      </c>
      <c r="L16" s="3">
        <v>-16.5</v>
      </c>
      <c r="M16" s="214">
        <v>-20.7</v>
      </c>
    </row>
    <row r="17" spans="2:13" s="2" customFormat="1">
      <c r="B17" s="296" t="s">
        <v>12</v>
      </c>
      <c r="C17" s="415"/>
      <c r="D17" s="3">
        <v>-5.3</v>
      </c>
      <c r="E17" s="19">
        <v>-14.5</v>
      </c>
      <c r="F17" s="3">
        <v>-18.899999999999999</v>
      </c>
      <c r="G17" s="19">
        <v>-17.600000000000001</v>
      </c>
      <c r="H17" s="19">
        <v>-31</v>
      </c>
      <c r="I17" s="19">
        <v>-25.7</v>
      </c>
      <c r="J17" s="19">
        <v>-24.6</v>
      </c>
      <c r="K17" s="19">
        <v>-27.099999999999994</v>
      </c>
      <c r="L17" s="3">
        <v>-23.299999999999997</v>
      </c>
      <c r="M17" s="214">
        <v>-25.4</v>
      </c>
    </row>
    <row r="18" spans="2:13" s="2" customFormat="1">
      <c r="B18" s="296" t="s">
        <v>13</v>
      </c>
      <c r="C18" s="415"/>
      <c r="D18" s="4">
        <v>-13.6</v>
      </c>
      <c r="E18" s="20">
        <v>-20.6</v>
      </c>
      <c r="F18" s="4">
        <v>-32.5</v>
      </c>
      <c r="G18" s="20">
        <v>-21.7</v>
      </c>
      <c r="H18" s="20">
        <v>-22.700000000000003</v>
      </c>
      <c r="I18" s="20">
        <v>-25.8</v>
      </c>
      <c r="J18" s="20">
        <v>-26.7</v>
      </c>
      <c r="K18" s="20">
        <v>-16.700000000000003</v>
      </c>
      <c r="L18" s="392">
        <v>-11</v>
      </c>
      <c r="M18" s="220">
        <v>-22.1</v>
      </c>
    </row>
    <row r="19" spans="2:13">
      <c r="B19" s="302" t="s">
        <v>14</v>
      </c>
      <c r="C19" s="416"/>
      <c r="D19" s="221">
        <v>11.3</v>
      </c>
      <c r="E19" s="222">
        <v>3.5</v>
      </c>
      <c r="F19" s="221">
        <v>0.9</v>
      </c>
      <c r="G19" s="222">
        <v>12.3</v>
      </c>
      <c r="H19" s="222">
        <v>-2.9</v>
      </c>
      <c r="I19" s="222">
        <v>-36.200000000000003</v>
      </c>
      <c r="J19" s="222">
        <v>-17.100000000000001</v>
      </c>
      <c r="K19" s="222">
        <v>-23.4</v>
      </c>
      <c r="L19" s="221">
        <v>-16.399999999999999</v>
      </c>
      <c r="M19" s="223">
        <v>-6.6</v>
      </c>
    </row>
    <row r="20" spans="2:13"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</row>
    <row r="21" spans="2:13">
      <c r="B21" s="1" t="s">
        <v>280</v>
      </c>
    </row>
  </sheetData>
  <mergeCells count="5">
    <mergeCell ref="B2:B3"/>
    <mergeCell ref="C2:C3"/>
    <mergeCell ref="C13:C19"/>
    <mergeCell ref="D2:M2"/>
    <mergeCell ref="B1:M1"/>
  </mergeCells>
  <pageMargins left="0.53030303030303028" right="0.39772727272727271" top="0.78457446808510634" bottom="1.1163522012578617" header="0.49645390070921985" footer="0.49135220125786161"/>
  <pageSetup paperSize="9" scale="69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Серпень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view="pageLayout" zoomScale="115" zoomScaleNormal="115" zoomScaleSheetLayoutView="100" zoomScalePageLayoutView="115" workbookViewId="0">
      <selection activeCell="A8" sqref="A8"/>
    </sheetView>
  </sheetViews>
  <sheetFormatPr defaultRowHeight="13.2"/>
  <cols>
    <col min="1" max="1" width="44.33203125" style="21" customWidth="1"/>
    <col min="2" max="4" width="10.44140625" style="21" customWidth="1"/>
    <col min="5" max="5" width="11" style="21" customWidth="1"/>
    <col min="6" max="10" width="10.44140625" style="21" customWidth="1"/>
    <col min="11" max="11" width="0" style="21" hidden="1" customWidth="1"/>
    <col min="12" max="255" width="9.109375" style="21"/>
    <col min="256" max="256" width="44.33203125" style="21" customWidth="1"/>
    <col min="257" max="257" width="0" style="21" hidden="1" customWidth="1"/>
    <col min="258" max="260" width="10.44140625" style="21" customWidth="1"/>
    <col min="261" max="261" width="11" style="21" customWidth="1"/>
    <col min="262" max="266" width="10.44140625" style="21" customWidth="1"/>
    <col min="267" max="511" width="9.109375" style="21"/>
    <col min="512" max="512" width="44.33203125" style="21" customWidth="1"/>
    <col min="513" max="513" width="0" style="21" hidden="1" customWidth="1"/>
    <col min="514" max="516" width="10.44140625" style="21" customWidth="1"/>
    <col min="517" max="517" width="11" style="21" customWidth="1"/>
    <col min="518" max="522" width="10.44140625" style="21" customWidth="1"/>
    <col min="523" max="767" width="9.109375" style="21"/>
    <col min="768" max="768" width="44.33203125" style="21" customWidth="1"/>
    <col min="769" max="769" width="0" style="21" hidden="1" customWidth="1"/>
    <col min="770" max="772" width="10.44140625" style="21" customWidth="1"/>
    <col min="773" max="773" width="11" style="21" customWidth="1"/>
    <col min="774" max="778" width="10.44140625" style="21" customWidth="1"/>
    <col min="779" max="1023" width="9.109375" style="21"/>
    <col min="1024" max="1024" width="44.33203125" style="21" customWidth="1"/>
    <col min="1025" max="1025" width="0" style="21" hidden="1" customWidth="1"/>
    <col min="1026" max="1028" width="10.44140625" style="21" customWidth="1"/>
    <col min="1029" max="1029" width="11" style="21" customWidth="1"/>
    <col min="1030" max="1034" width="10.44140625" style="21" customWidth="1"/>
    <col min="1035" max="1279" width="9.109375" style="21"/>
    <col min="1280" max="1280" width="44.33203125" style="21" customWidth="1"/>
    <col min="1281" max="1281" width="0" style="21" hidden="1" customWidth="1"/>
    <col min="1282" max="1284" width="10.44140625" style="21" customWidth="1"/>
    <col min="1285" max="1285" width="11" style="21" customWidth="1"/>
    <col min="1286" max="1290" width="10.44140625" style="21" customWidth="1"/>
    <col min="1291" max="1535" width="9.109375" style="21"/>
    <col min="1536" max="1536" width="44.33203125" style="21" customWidth="1"/>
    <col min="1537" max="1537" width="0" style="21" hidden="1" customWidth="1"/>
    <col min="1538" max="1540" width="10.44140625" style="21" customWidth="1"/>
    <col min="1541" max="1541" width="11" style="21" customWidth="1"/>
    <col min="1542" max="1546" width="10.44140625" style="21" customWidth="1"/>
    <col min="1547" max="1791" width="9.109375" style="21"/>
    <col min="1792" max="1792" width="44.33203125" style="21" customWidth="1"/>
    <col min="1793" max="1793" width="0" style="21" hidden="1" customWidth="1"/>
    <col min="1794" max="1796" width="10.44140625" style="21" customWidth="1"/>
    <col min="1797" max="1797" width="11" style="21" customWidth="1"/>
    <col min="1798" max="1802" width="10.44140625" style="21" customWidth="1"/>
    <col min="1803" max="2047" width="9.109375" style="21"/>
    <col min="2048" max="2048" width="44.33203125" style="21" customWidth="1"/>
    <col min="2049" max="2049" width="0" style="21" hidden="1" customWidth="1"/>
    <col min="2050" max="2052" width="10.44140625" style="21" customWidth="1"/>
    <col min="2053" max="2053" width="11" style="21" customWidth="1"/>
    <col min="2054" max="2058" width="10.44140625" style="21" customWidth="1"/>
    <col min="2059" max="2303" width="9.109375" style="21"/>
    <col min="2304" max="2304" width="44.33203125" style="21" customWidth="1"/>
    <col min="2305" max="2305" width="0" style="21" hidden="1" customWidth="1"/>
    <col min="2306" max="2308" width="10.44140625" style="21" customWidth="1"/>
    <col min="2309" max="2309" width="11" style="21" customWidth="1"/>
    <col min="2310" max="2314" width="10.44140625" style="21" customWidth="1"/>
    <col min="2315" max="2559" width="9.109375" style="21"/>
    <col min="2560" max="2560" width="44.33203125" style="21" customWidth="1"/>
    <col min="2561" max="2561" width="0" style="21" hidden="1" customWidth="1"/>
    <col min="2562" max="2564" width="10.44140625" style="21" customWidth="1"/>
    <col min="2565" max="2565" width="11" style="21" customWidth="1"/>
    <col min="2566" max="2570" width="10.44140625" style="21" customWidth="1"/>
    <col min="2571" max="2815" width="9.109375" style="21"/>
    <col min="2816" max="2816" width="44.33203125" style="21" customWidth="1"/>
    <col min="2817" max="2817" width="0" style="21" hidden="1" customWidth="1"/>
    <col min="2818" max="2820" width="10.44140625" style="21" customWidth="1"/>
    <col min="2821" max="2821" width="11" style="21" customWidth="1"/>
    <col min="2822" max="2826" width="10.44140625" style="21" customWidth="1"/>
    <col min="2827" max="3071" width="9.109375" style="21"/>
    <col min="3072" max="3072" width="44.33203125" style="21" customWidth="1"/>
    <col min="3073" max="3073" width="0" style="21" hidden="1" customWidth="1"/>
    <col min="3074" max="3076" width="10.44140625" style="21" customWidth="1"/>
    <col min="3077" max="3077" width="11" style="21" customWidth="1"/>
    <col min="3078" max="3082" width="10.44140625" style="21" customWidth="1"/>
    <col min="3083" max="3327" width="9.109375" style="21"/>
    <col min="3328" max="3328" width="44.33203125" style="21" customWidth="1"/>
    <col min="3329" max="3329" width="0" style="21" hidden="1" customWidth="1"/>
    <col min="3330" max="3332" width="10.44140625" style="21" customWidth="1"/>
    <col min="3333" max="3333" width="11" style="21" customWidth="1"/>
    <col min="3334" max="3338" width="10.44140625" style="21" customWidth="1"/>
    <col min="3339" max="3583" width="9.109375" style="21"/>
    <col min="3584" max="3584" width="44.33203125" style="21" customWidth="1"/>
    <col min="3585" max="3585" width="0" style="21" hidden="1" customWidth="1"/>
    <col min="3586" max="3588" width="10.44140625" style="21" customWidth="1"/>
    <col min="3589" max="3589" width="11" style="21" customWidth="1"/>
    <col min="3590" max="3594" width="10.44140625" style="21" customWidth="1"/>
    <col min="3595" max="3839" width="9.109375" style="21"/>
    <col min="3840" max="3840" width="44.33203125" style="21" customWidth="1"/>
    <col min="3841" max="3841" width="0" style="21" hidden="1" customWidth="1"/>
    <col min="3842" max="3844" width="10.44140625" style="21" customWidth="1"/>
    <col min="3845" max="3845" width="11" style="21" customWidth="1"/>
    <col min="3846" max="3850" width="10.44140625" style="21" customWidth="1"/>
    <col min="3851" max="4095" width="9.109375" style="21"/>
    <col min="4096" max="4096" width="44.33203125" style="21" customWidth="1"/>
    <col min="4097" max="4097" width="0" style="21" hidden="1" customWidth="1"/>
    <col min="4098" max="4100" width="10.44140625" style="21" customWidth="1"/>
    <col min="4101" max="4101" width="11" style="21" customWidth="1"/>
    <col min="4102" max="4106" width="10.44140625" style="21" customWidth="1"/>
    <col min="4107" max="4351" width="9.109375" style="21"/>
    <col min="4352" max="4352" width="44.33203125" style="21" customWidth="1"/>
    <col min="4353" max="4353" width="0" style="21" hidden="1" customWidth="1"/>
    <col min="4354" max="4356" width="10.44140625" style="21" customWidth="1"/>
    <col min="4357" max="4357" width="11" style="21" customWidth="1"/>
    <col min="4358" max="4362" width="10.44140625" style="21" customWidth="1"/>
    <col min="4363" max="4607" width="9.109375" style="21"/>
    <col min="4608" max="4608" width="44.33203125" style="21" customWidth="1"/>
    <col min="4609" max="4609" width="0" style="21" hidden="1" customWidth="1"/>
    <col min="4610" max="4612" width="10.44140625" style="21" customWidth="1"/>
    <col min="4613" max="4613" width="11" style="21" customWidth="1"/>
    <col min="4614" max="4618" width="10.44140625" style="21" customWidth="1"/>
    <col min="4619" max="4863" width="9.109375" style="21"/>
    <col min="4864" max="4864" width="44.33203125" style="21" customWidth="1"/>
    <col min="4865" max="4865" width="0" style="21" hidden="1" customWidth="1"/>
    <col min="4866" max="4868" width="10.44140625" style="21" customWidth="1"/>
    <col min="4869" max="4869" width="11" style="21" customWidth="1"/>
    <col min="4870" max="4874" width="10.44140625" style="21" customWidth="1"/>
    <col min="4875" max="5119" width="9.109375" style="21"/>
    <col min="5120" max="5120" width="44.33203125" style="21" customWidth="1"/>
    <col min="5121" max="5121" width="0" style="21" hidden="1" customWidth="1"/>
    <col min="5122" max="5124" width="10.44140625" style="21" customWidth="1"/>
    <col min="5125" max="5125" width="11" style="21" customWidth="1"/>
    <col min="5126" max="5130" width="10.44140625" style="21" customWidth="1"/>
    <col min="5131" max="5375" width="9.109375" style="21"/>
    <col min="5376" max="5376" width="44.33203125" style="21" customWidth="1"/>
    <col min="5377" max="5377" width="0" style="21" hidden="1" customWidth="1"/>
    <col min="5378" max="5380" width="10.44140625" style="21" customWidth="1"/>
    <col min="5381" max="5381" width="11" style="21" customWidth="1"/>
    <col min="5382" max="5386" width="10.44140625" style="21" customWidth="1"/>
    <col min="5387" max="5631" width="9.109375" style="21"/>
    <col min="5632" max="5632" width="44.33203125" style="21" customWidth="1"/>
    <col min="5633" max="5633" width="0" style="21" hidden="1" customWidth="1"/>
    <col min="5634" max="5636" width="10.44140625" style="21" customWidth="1"/>
    <col min="5637" max="5637" width="11" style="21" customWidth="1"/>
    <col min="5638" max="5642" width="10.44140625" style="21" customWidth="1"/>
    <col min="5643" max="5887" width="9.109375" style="21"/>
    <col min="5888" max="5888" width="44.33203125" style="21" customWidth="1"/>
    <col min="5889" max="5889" width="0" style="21" hidden="1" customWidth="1"/>
    <col min="5890" max="5892" width="10.44140625" style="21" customWidth="1"/>
    <col min="5893" max="5893" width="11" style="21" customWidth="1"/>
    <col min="5894" max="5898" width="10.44140625" style="21" customWidth="1"/>
    <col min="5899" max="6143" width="9.109375" style="21"/>
    <col min="6144" max="6144" width="44.33203125" style="21" customWidth="1"/>
    <col min="6145" max="6145" width="0" style="21" hidden="1" customWidth="1"/>
    <col min="6146" max="6148" width="10.44140625" style="21" customWidth="1"/>
    <col min="6149" max="6149" width="11" style="21" customWidth="1"/>
    <col min="6150" max="6154" width="10.44140625" style="21" customWidth="1"/>
    <col min="6155" max="6399" width="9.109375" style="21"/>
    <col min="6400" max="6400" width="44.33203125" style="21" customWidth="1"/>
    <col min="6401" max="6401" width="0" style="21" hidden="1" customWidth="1"/>
    <col min="6402" max="6404" width="10.44140625" style="21" customWidth="1"/>
    <col min="6405" max="6405" width="11" style="21" customWidth="1"/>
    <col min="6406" max="6410" width="10.44140625" style="21" customWidth="1"/>
    <col min="6411" max="6655" width="9.109375" style="21"/>
    <col min="6656" max="6656" width="44.33203125" style="21" customWidth="1"/>
    <col min="6657" max="6657" width="0" style="21" hidden="1" customWidth="1"/>
    <col min="6658" max="6660" width="10.44140625" style="21" customWidth="1"/>
    <col min="6661" max="6661" width="11" style="21" customWidth="1"/>
    <col min="6662" max="6666" width="10.44140625" style="21" customWidth="1"/>
    <col min="6667" max="6911" width="9.109375" style="21"/>
    <col min="6912" max="6912" width="44.33203125" style="21" customWidth="1"/>
    <col min="6913" max="6913" width="0" style="21" hidden="1" customWidth="1"/>
    <col min="6914" max="6916" width="10.44140625" style="21" customWidth="1"/>
    <col min="6917" max="6917" width="11" style="21" customWidth="1"/>
    <col min="6918" max="6922" width="10.44140625" style="21" customWidth="1"/>
    <col min="6923" max="7167" width="9.109375" style="21"/>
    <col min="7168" max="7168" width="44.33203125" style="21" customWidth="1"/>
    <col min="7169" max="7169" width="0" style="21" hidden="1" customWidth="1"/>
    <col min="7170" max="7172" width="10.44140625" style="21" customWidth="1"/>
    <col min="7173" max="7173" width="11" style="21" customWidth="1"/>
    <col min="7174" max="7178" width="10.44140625" style="21" customWidth="1"/>
    <col min="7179" max="7423" width="9.109375" style="21"/>
    <col min="7424" max="7424" width="44.33203125" style="21" customWidth="1"/>
    <col min="7425" max="7425" width="0" style="21" hidden="1" customWidth="1"/>
    <col min="7426" max="7428" width="10.44140625" style="21" customWidth="1"/>
    <col min="7429" max="7429" width="11" style="21" customWidth="1"/>
    <col min="7430" max="7434" width="10.44140625" style="21" customWidth="1"/>
    <col min="7435" max="7679" width="9.109375" style="21"/>
    <col min="7680" max="7680" width="44.33203125" style="21" customWidth="1"/>
    <col min="7681" max="7681" width="0" style="21" hidden="1" customWidth="1"/>
    <col min="7682" max="7684" width="10.44140625" style="21" customWidth="1"/>
    <col min="7685" max="7685" width="11" style="21" customWidth="1"/>
    <col min="7686" max="7690" width="10.44140625" style="21" customWidth="1"/>
    <col min="7691" max="7935" width="9.109375" style="21"/>
    <col min="7936" max="7936" width="44.33203125" style="21" customWidth="1"/>
    <col min="7937" max="7937" width="0" style="21" hidden="1" customWidth="1"/>
    <col min="7938" max="7940" width="10.44140625" style="21" customWidth="1"/>
    <col min="7941" max="7941" width="11" style="21" customWidth="1"/>
    <col min="7942" max="7946" width="10.44140625" style="21" customWidth="1"/>
    <col min="7947" max="8191" width="9.109375" style="21"/>
    <col min="8192" max="8192" width="44.33203125" style="21" customWidth="1"/>
    <col min="8193" max="8193" width="0" style="21" hidden="1" customWidth="1"/>
    <col min="8194" max="8196" width="10.44140625" style="21" customWidth="1"/>
    <col min="8197" max="8197" width="11" style="21" customWidth="1"/>
    <col min="8198" max="8202" width="10.44140625" style="21" customWidth="1"/>
    <col min="8203" max="8447" width="9.109375" style="21"/>
    <col min="8448" max="8448" width="44.33203125" style="21" customWidth="1"/>
    <col min="8449" max="8449" width="0" style="21" hidden="1" customWidth="1"/>
    <col min="8450" max="8452" width="10.44140625" style="21" customWidth="1"/>
    <col min="8453" max="8453" width="11" style="21" customWidth="1"/>
    <col min="8454" max="8458" width="10.44140625" style="21" customWidth="1"/>
    <col min="8459" max="8703" width="9.109375" style="21"/>
    <col min="8704" max="8704" width="44.33203125" style="21" customWidth="1"/>
    <col min="8705" max="8705" width="0" style="21" hidden="1" customWidth="1"/>
    <col min="8706" max="8708" width="10.44140625" style="21" customWidth="1"/>
    <col min="8709" max="8709" width="11" style="21" customWidth="1"/>
    <col min="8710" max="8714" width="10.44140625" style="21" customWidth="1"/>
    <col min="8715" max="8959" width="9.109375" style="21"/>
    <col min="8960" max="8960" width="44.33203125" style="21" customWidth="1"/>
    <col min="8961" max="8961" width="0" style="21" hidden="1" customWidth="1"/>
    <col min="8962" max="8964" width="10.44140625" style="21" customWidth="1"/>
    <col min="8965" max="8965" width="11" style="21" customWidth="1"/>
    <col min="8966" max="8970" width="10.44140625" style="21" customWidth="1"/>
    <col min="8971" max="9215" width="9.109375" style="21"/>
    <col min="9216" max="9216" width="44.33203125" style="21" customWidth="1"/>
    <col min="9217" max="9217" width="0" style="21" hidden="1" customWidth="1"/>
    <col min="9218" max="9220" width="10.44140625" style="21" customWidth="1"/>
    <col min="9221" max="9221" width="11" style="21" customWidth="1"/>
    <col min="9222" max="9226" width="10.44140625" style="21" customWidth="1"/>
    <col min="9227" max="9471" width="9.109375" style="21"/>
    <col min="9472" max="9472" width="44.33203125" style="21" customWidth="1"/>
    <col min="9473" max="9473" width="0" style="21" hidden="1" customWidth="1"/>
    <col min="9474" max="9476" width="10.44140625" style="21" customWidth="1"/>
    <col min="9477" max="9477" width="11" style="21" customWidth="1"/>
    <col min="9478" max="9482" width="10.44140625" style="21" customWidth="1"/>
    <col min="9483" max="9727" width="9.109375" style="21"/>
    <col min="9728" max="9728" width="44.33203125" style="21" customWidth="1"/>
    <col min="9729" max="9729" width="0" style="21" hidden="1" customWidth="1"/>
    <col min="9730" max="9732" width="10.44140625" style="21" customWidth="1"/>
    <col min="9733" max="9733" width="11" style="21" customWidth="1"/>
    <col min="9734" max="9738" width="10.44140625" style="21" customWidth="1"/>
    <col min="9739" max="9983" width="9.109375" style="21"/>
    <col min="9984" max="9984" width="44.33203125" style="21" customWidth="1"/>
    <col min="9985" max="9985" width="0" style="21" hidden="1" customWidth="1"/>
    <col min="9986" max="9988" width="10.44140625" style="21" customWidth="1"/>
    <col min="9989" max="9989" width="11" style="21" customWidth="1"/>
    <col min="9990" max="9994" width="10.44140625" style="21" customWidth="1"/>
    <col min="9995" max="10239" width="9.109375" style="21"/>
    <col min="10240" max="10240" width="44.33203125" style="21" customWidth="1"/>
    <col min="10241" max="10241" width="0" style="21" hidden="1" customWidth="1"/>
    <col min="10242" max="10244" width="10.44140625" style="21" customWidth="1"/>
    <col min="10245" max="10245" width="11" style="21" customWidth="1"/>
    <col min="10246" max="10250" width="10.44140625" style="21" customWidth="1"/>
    <col min="10251" max="10495" width="9.109375" style="21"/>
    <col min="10496" max="10496" width="44.33203125" style="21" customWidth="1"/>
    <col min="10497" max="10497" width="0" style="21" hidden="1" customWidth="1"/>
    <col min="10498" max="10500" width="10.44140625" style="21" customWidth="1"/>
    <col min="10501" max="10501" width="11" style="21" customWidth="1"/>
    <col min="10502" max="10506" width="10.44140625" style="21" customWidth="1"/>
    <col min="10507" max="10751" width="9.109375" style="21"/>
    <col min="10752" max="10752" width="44.33203125" style="21" customWidth="1"/>
    <col min="10753" max="10753" width="0" style="21" hidden="1" customWidth="1"/>
    <col min="10754" max="10756" width="10.44140625" style="21" customWidth="1"/>
    <col min="10757" max="10757" width="11" style="21" customWidth="1"/>
    <col min="10758" max="10762" width="10.44140625" style="21" customWidth="1"/>
    <col min="10763" max="11007" width="9.109375" style="21"/>
    <col min="11008" max="11008" width="44.33203125" style="21" customWidth="1"/>
    <col min="11009" max="11009" width="0" style="21" hidden="1" customWidth="1"/>
    <col min="11010" max="11012" width="10.44140625" style="21" customWidth="1"/>
    <col min="11013" max="11013" width="11" style="21" customWidth="1"/>
    <col min="11014" max="11018" width="10.44140625" style="21" customWidth="1"/>
    <col min="11019" max="11263" width="9.109375" style="21"/>
    <col min="11264" max="11264" width="44.33203125" style="21" customWidth="1"/>
    <col min="11265" max="11265" width="0" style="21" hidden="1" customWidth="1"/>
    <col min="11266" max="11268" width="10.44140625" style="21" customWidth="1"/>
    <col min="11269" max="11269" width="11" style="21" customWidth="1"/>
    <col min="11270" max="11274" width="10.44140625" style="21" customWidth="1"/>
    <col min="11275" max="11519" width="9.109375" style="21"/>
    <col min="11520" max="11520" width="44.33203125" style="21" customWidth="1"/>
    <col min="11521" max="11521" width="0" style="21" hidden="1" customWidth="1"/>
    <col min="11522" max="11524" width="10.44140625" style="21" customWidth="1"/>
    <col min="11525" max="11525" width="11" style="21" customWidth="1"/>
    <col min="11526" max="11530" width="10.44140625" style="21" customWidth="1"/>
    <col min="11531" max="11775" width="9.109375" style="21"/>
    <col min="11776" max="11776" width="44.33203125" style="21" customWidth="1"/>
    <col min="11777" max="11777" width="0" style="21" hidden="1" customWidth="1"/>
    <col min="11778" max="11780" width="10.44140625" style="21" customWidth="1"/>
    <col min="11781" max="11781" width="11" style="21" customWidth="1"/>
    <col min="11782" max="11786" width="10.44140625" style="21" customWidth="1"/>
    <col min="11787" max="12031" width="9.109375" style="21"/>
    <col min="12032" max="12032" width="44.33203125" style="21" customWidth="1"/>
    <col min="12033" max="12033" width="0" style="21" hidden="1" customWidth="1"/>
    <col min="12034" max="12036" width="10.44140625" style="21" customWidth="1"/>
    <col min="12037" max="12037" width="11" style="21" customWidth="1"/>
    <col min="12038" max="12042" width="10.44140625" style="21" customWidth="1"/>
    <col min="12043" max="12287" width="9.109375" style="21"/>
    <col min="12288" max="12288" width="44.33203125" style="21" customWidth="1"/>
    <col min="12289" max="12289" width="0" style="21" hidden="1" customWidth="1"/>
    <col min="12290" max="12292" width="10.44140625" style="21" customWidth="1"/>
    <col min="12293" max="12293" width="11" style="21" customWidth="1"/>
    <col min="12294" max="12298" width="10.44140625" style="21" customWidth="1"/>
    <col min="12299" max="12543" width="9.109375" style="21"/>
    <col min="12544" max="12544" width="44.33203125" style="21" customWidth="1"/>
    <col min="12545" max="12545" width="0" style="21" hidden="1" customWidth="1"/>
    <col min="12546" max="12548" width="10.44140625" style="21" customWidth="1"/>
    <col min="12549" max="12549" width="11" style="21" customWidth="1"/>
    <col min="12550" max="12554" width="10.44140625" style="21" customWidth="1"/>
    <col min="12555" max="12799" width="9.109375" style="21"/>
    <col min="12800" max="12800" width="44.33203125" style="21" customWidth="1"/>
    <col min="12801" max="12801" width="0" style="21" hidden="1" customWidth="1"/>
    <col min="12802" max="12804" width="10.44140625" style="21" customWidth="1"/>
    <col min="12805" max="12805" width="11" style="21" customWidth="1"/>
    <col min="12806" max="12810" width="10.44140625" style="21" customWidth="1"/>
    <col min="12811" max="13055" width="9.109375" style="21"/>
    <col min="13056" max="13056" width="44.33203125" style="21" customWidth="1"/>
    <col min="13057" max="13057" width="0" style="21" hidden="1" customWidth="1"/>
    <col min="13058" max="13060" width="10.44140625" style="21" customWidth="1"/>
    <col min="13061" max="13061" width="11" style="21" customWidth="1"/>
    <col min="13062" max="13066" width="10.44140625" style="21" customWidth="1"/>
    <col min="13067" max="13311" width="9.109375" style="21"/>
    <col min="13312" max="13312" width="44.33203125" style="21" customWidth="1"/>
    <col min="13313" max="13313" width="0" style="21" hidden="1" customWidth="1"/>
    <col min="13314" max="13316" width="10.44140625" style="21" customWidth="1"/>
    <col min="13317" max="13317" width="11" style="21" customWidth="1"/>
    <col min="13318" max="13322" width="10.44140625" style="21" customWidth="1"/>
    <col min="13323" max="13567" width="9.109375" style="21"/>
    <col min="13568" max="13568" width="44.33203125" style="21" customWidth="1"/>
    <col min="13569" max="13569" width="0" style="21" hidden="1" customWidth="1"/>
    <col min="13570" max="13572" width="10.44140625" style="21" customWidth="1"/>
    <col min="13573" max="13573" width="11" style="21" customWidth="1"/>
    <col min="13574" max="13578" width="10.44140625" style="21" customWidth="1"/>
    <col min="13579" max="13823" width="9.109375" style="21"/>
    <col min="13824" max="13824" width="44.33203125" style="21" customWidth="1"/>
    <col min="13825" max="13825" width="0" style="21" hidden="1" customWidth="1"/>
    <col min="13826" max="13828" width="10.44140625" style="21" customWidth="1"/>
    <col min="13829" max="13829" width="11" style="21" customWidth="1"/>
    <col min="13830" max="13834" width="10.44140625" style="21" customWidth="1"/>
    <col min="13835" max="14079" width="9.109375" style="21"/>
    <col min="14080" max="14080" width="44.33203125" style="21" customWidth="1"/>
    <col min="14081" max="14081" width="0" style="21" hidden="1" customWidth="1"/>
    <col min="14082" max="14084" width="10.44140625" style="21" customWidth="1"/>
    <col min="14085" max="14085" width="11" style="21" customWidth="1"/>
    <col min="14086" max="14090" width="10.44140625" style="21" customWidth="1"/>
    <col min="14091" max="14335" width="9.109375" style="21"/>
    <col min="14336" max="14336" width="44.33203125" style="21" customWidth="1"/>
    <col min="14337" max="14337" width="0" style="21" hidden="1" customWidth="1"/>
    <col min="14338" max="14340" width="10.44140625" style="21" customWidth="1"/>
    <col min="14341" max="14341" width="11" style="21" customWidth="1"/>
    <col min="14342" max="14346" width="10.44140625" style="21" customWidth="1"/>
    <col min="14347" max="14591" width="9.109375" style="21"/>
    <col min="14592" max="14592" width="44.33203125" style="21" customWidth="1"/>
    <col min="14593" max="14593" width="0" style="21" hidden="1" customWidth="1"/>
    <col min="14594" max="14596" width="10.44140625" style="21" customWidth="1"/>
    <col min="14597" max="14597" width="11" style="21" customWidth="1"/>
    <col min="14598" max="14602" width="10.44140625" style="21" customWidth="1"/>
    <col min="14603" max="14847" width="9.109375" style="21"/>
    <col min="14848" max="14848" width="44.33203125" style="21" customWidth="1"/>
    <col min="14849" max="14849" width="0" style="21" hidden="1" customWidth="1"/>
    <col min="14850" max="14852" width="10.44140625" style="21" customWidth="1"/>
    <col min="14853" max="14853" width="11" style="21" customWidth="1"/>
    <col min="14854" max="14858" width="10.44140625" style="21" customWidth="1"/>
    <col min="14859" max="15103" width="9.109375" style="21"/>
    <col min="15104" max="15104" width="44.33203125" style="21" customWidth="1"/>
    <col min="15105" max="15105" width="0" style="21" hidden="1" customWidth="1"/>
    <col min="15106" max="15108" width="10.44140625" style="21" customWidth="1"/>
    <col min="15109" max="15109" width="11" style="21" customWidth="1"/>
    <col min="15110" max="15114" width="10.44140625" style="21" customWidth="1"/>
    <col min="15115" max="15359" width="9.109375" style="21"/>
    <col min="15360" max="15360" width="44.33203125" style="21" customWidth="1"/>
    <col min="15361" max="15361" width="0" style="21" hidden="1" customWidth="1"/>
    <col min="15362" max="15364" width="10.44140625" style="21" customWidth="1"/>
    <col min="15365" max="15365" width="11" style="21" customWidth="1"/>
    <col min="15366" max="15370" width="10.44140625" style="21" customWidth="1"/>
    <col min="15371" max="15615" width="9.109375" style="21"/>
    <col min="15616" max="15616" width="44.33203125" style="21" customWidth="1"/>
    <col min="15617" max="15617" width="0" style="21" hidden="1" customWidth="1"/>
    <col min="15618" max="15620" width="10.44140625" style="21" customWidth="1"/>
    <col min="15621" max="15621" width="11" style="21" customWidth="1"/>
    <col min="15622" max="15626" width="10.44140625" style="21" customWidth="1"/>
    <col min="15627" max="15871" width="9.109375" style="21"/>
    <col min="15872" max="15872" width="44.33203125" style="21" customWidth="1"/>
    <col min="15873" max="15873" width="0" style="21" hidden="1" customWidth="1"/>
    <col min="15874" max="15876" width="10.44140625" style="21" customWidth="1"/>
    <col min="15877" max="15877" width="11" style="21" customWidth="1"/>
    <col min="15878" max="15882" width="10.44140625" style="21" customWidth="1"/>
    <col min="15883" max="16127" width="9.109375" style="21"/>
    <col min="16128" max="16128" width="44.33203125" style="21" customWidth="1"/>
    <col min="16129" max="16129" width="0" style="21" hidden="1" customWidth="1"/>
    <col min="16130" max="16132" width="10.44140625" style="21" customWidth="1"/>
    <col min="16133" max="16133" width="11" style="21" customWidth="1"/>
    <col min="16134" max="16138" width="10.44140625" style="21" customWidth="1"/>
    <col min="16139" max="16384" width="9.109375" style="21"/>
  </cols>
  <sheetData>
    <row r="1" spans="1:15" ht="15.6">
      <c r="A1" s="494" t="s">
        <v>284</v>
      </c>
      <c r="B1" s="495"/>
      <c r="C1" s="495"/>
      <c r="D1" s="495"/>
      <c r="E1" s="495"/>
      <c r="F1" s="495"/>
      <c r="G1" s="495"/>
      <c r="H1" s="495"/>
      <c r="I1" s="495"/>
      <c r="J1" s="496"/>
    </row>
    <row r="2" spans="1:15" ht="26.4">
      <c r="A2" s="227"/>
      <c r="B2" s="22"/>
      <c r="C2" s="22"/>
      <c r="D2" s="22"/>
      <c r="E2" s="22"/>
      <c r="F2" s="23"/>
      <c r="G2" s="24" t="s">
        <v>317</v>
      </c>
      <c r="H2" s="24" t="s">
        <v>318</v>
      </c>
      <c r="I2" s="24" t="s">
        <v>317</v>
      </c>
      <c r="J2" s="228" t="s">
        <v>318</v>
      </c>
      <c r="K2" s="228"/>
    </row>
    <row r="3" spans="1:15">
      <c r="A3" s="227"/>
      <c r="B3" s="23">
        <v>2010</v>
      </c>
      <c r="C3" s="23">
        <v>2011</v>
      </c>
      <c r="D3" s="23">
        <v>2012</v>
      </c>
      <c r="E3" s="23">
        <v>2013</v>
      </c>
      <c r="F3" s="23">
        <v>2014</v>
      </c>
      <c r="G3" s="23">
        <v>2014</v>
      </c>
      <c r="H3" s="24">
        <v>2014</v>
      </c>
      <c r="I3" s="24">
        <v>2015</v>
      </c>
      <c r="J3" s="228">
        <v>2015</v>
      </c>
      <c r="K3" s="228"/>
      <c r="L3" s="229"/>
      <c r="M3" s="229"/>
      <c r="N3" s="229"/>
      <c r="O3" s="229"/>
    </row>
    <row r="4" spans="1:15">
      <c r="A4" s="230" t="s">
        <v>129</v>
      </c>
      <c r="B4" s="33">
        <v>-3.016</v>
      </c>
      <c r="C4" s="33">
        <v>-10.233000000000001</v>
      </c>
      <c r="D4" s="33">
        <v>-14.335000000000001</v>
      </c>
      <c r="E4" s="33">
        <v>-16.518000000000001</v>
      </c>
      <c r="F4" s="33">
        <v>-5.3319999999999999</v>
      </c>
      <c r="G4" s="33">
        <v>-0.27400000000000002</v>
      </c>
      <c r="H4" s="33">
        <v>-2.7440000000000002</v>
      </c>
      <c r="I4" s="33">
        <v>6.5000000000000002E-2</v>
      </c>
      <c r="J4" s="231">
        <v>8.7999999999999995E-2</v>
      </c>
      <c r="K4" s="231"/>
    </row>
    <row r="5" spans="1:15">
      <c r="A5" s="232" t="s">
        <v>130</v>
      </c>
      <c r="B5" s="36">
        <v>65.626000000000005</v>
      </c>
      <c r="C5" s="36">
        <v>83.652000000000001</v>
      </c>
      <c r="D5" s="36">
        <v>86.516000000000005</v>
      </c>
      <c r="E5" s="36">
        <v>81.718999999999994</v>
      </c>
      <c r="F5" s="36">
        <v>65.331999999999994</v>
      </c>
      <c r="G5" s="36">
        <v>5.8280000000000003</v>
      </c>
      <c r="H5" s="36">
        <v>40.154000000000003</v>
      </c>
      <c r="I5" s="36">
        <v>3.9380000000000002</v>
      </c>
      <c r="J5" s="233">
        <v>26.914999999999999</v>
      </c>
      <c r="K5" s="233"/>
    </row>
    <row r="6" spans="1:15">
      <c r="A6" s="232" t="s">
        <v>131</v>
      </c>
      <c r="B6" s="36">
        <v>69.608000000000004</v>
      </c>
      <c r="C6" s="36">
        <v>93.796999999999997</v>
      </c>
      <c r="D6" s="36">
        <v>100.86199999999999</v>
      </c>
      <c r="E6" s="36">
        <v>97.352999999999994</v>
      </c>
      <c r="F6" s="36">
        <v>70.674000000000007</v>
      </c>
      <c r="G6" s="36">
        <v>6.0140000000000002</v>
      </c>
      <c r="H6" s="36">
        <v>42.781999999999996</v>
      </c>
      <c r="I6" s="36">
        <v>3.9609999999999999</v>
      </c>
      <c r="J6" s="233">
        <v>27.152999999999999</v>
      </c>
      <c r="K6" s="233"/>
    </row>
    <row r="7" spans="1:15">
      <c r="A7" s="232" t="s">
        <v>132</v>
      </c>
      <c r="B7" s="37">
        <v>47.298999999999999</v>
      </c>
      <c r="C7" s="37">
        <v>62.383000000000003</v>
      </c>
      <c r="D7" s="37">
        <v>64.427000000000007</v>
      </c>
      <c r="E7" s="37">
        <v>59.106000000000002</v>
      </c>
      <c r="F7" s="37">
        <v>50.552</v>
      </c>
      <c r="G7" s="37">
        <v>4.5140000000000002</v>
      </c>
      <c r="H7" s="37">
        <v>31.178999999999998</v>
      </c>
      <c r="I7" s="37">
        <v>2.919</v>
      </c>
      <c r="J7" s="234">
        <v>20.152999999999999</v>
      </c>
      <c r="K7" s="234"/>
    </row>
    <row r="8" spans="1:15">
      <c r="A8" s="235" t="s">
        <v>133</v>
      </c>
      <c r="B8" s="27">
        <v>14.626608891</v>
      </c>
      <c r="C8" s="27">
        <v>18.478244310999997</v>
      </c>
      <c r="D8" s="27">
        <v>15.340427359</v>
      </c>
      <c r="E8" s="27">
        <v>14.319270853000001</v>
      </c>
      <c r="F8" s="27">
        <v>12.907080284280001</v>
      </c>
      <c r="G8" s="27">
        <v>1.2509999999999999</v>
      </c>
      <c r="H8" s="27">
        <v>8.4079999999999995</v>
      </c>
      <c r="I8" s="27">
        <v>0.74199999999999999</v>
      </c>
      <c r="J8" s="236">
        <v>4.9020000000000001</v>
      </c>
      <c r="K8" s="236"/>
    </row>
    <row r="9" spans="1:15">
      <c r="A9" s="235" t="s">
        <v>252</v>
      </c>
      <c r="B9" s="27">
        <v>27.028942918000002</v>
      </c>
      <c r="C9" s="27">
        <v>27.667841575999997</v>
      </c>
      <c r="D9" s="27">
        <v>25.578860233</v>
      </c>
      <c r="E9" s="27">
        <v>26.503526307999998</v>
      </c>
      <c r="F9" s="27">
        <v>24.56552613201</v>
      </c>
      <c r="G9" s="27">
        <v>2.3536353019999998</v>
      </c>
      <c r="H9" s="38">
        <v>16.184716264999999</v>
      </c>
      <c r="I9" s="38">
        <v>2.0108717277486909</v>
      </c>
      <c r="J9" s="237">
        <v>12.252886053748691</v>
      </c>
      <c r="K9" s="237"/>
    </row>
    <row r="10" spans="1:15">
      <c r="A10" s="235" t="s">
        <v>253</v>
      </c>
      <c r="B10" s="27">
        <v>541.14616821582649</v>
      </c>
      <c r="C10" s="27">
        <v>667.85998684583467</v>
      </c>
      <c r="D10" s="27">
        <v>599.7306846068492</v>
      </c>
      <c r="E10" s="27">
        <v>540.27794968089881</v>
      </c>
      <c r="F10" s="27">
        <v>525.41436380886171</v>
      </c>
      <c r="G10" s="27">
        <v>531.51820035031074</v>
      </c>
      <c r="H10" s="27">
        <v>519.50246530936022</v>
      </c>
      <c r="I10" s="27">
        <v>368.99419777049627</v>
      </c>
      <c r="J10" s="236">
        <v>400.06901055774239</v>
      </c>
      <c r="K10" s="236"/>
    </row>
    <row r="11" spans="1:15">
      <c r="A11" s="235" t="s">
        <v>134</v>
      </c>
      <c r="B11" s="27">
        <v>42.679392218829349</v>
      </c>
      <c r="C11" s="27">
        <v>26.333071791985716</v>
      </c>
      <c r="D11" s="27">
        <v>-16.981142251334305</v>
      </c>
      <c r="E11" s="27">
        <v>-6.6566366249301439</v>
      </c>
      <c r="F11" s="27">
        <v>-9.8621681454131789</v>
      </c>
      <c r="G11" s="27">
        <v>3.0414689069185386</v>
      </c>
      <c r="H11" s="27">
        <v>0.32202735707053876</v>
      </c>
      <c r="I11" s="27">
        <v>-40.68745003996802</v>
      </c>
      <c r="J11" s="236">
        <v>-41.698382492863942</v>
      </c>
      <c r="K11" s="236"/>
    </row>
    <row r="12" spans="1:15">
      <c r="A12" s="235" t="s">
        <v>135</v>
      </c>
      <c r="B12" s="27">
        <v>5.797102773981976</v>
      </c>
      <c r="C12" s="27">
        <v>2.3637574726406427</v>
      </c>
      <c r="D12" s="27">
        <v>-7.5502143427481911</v>
      </c>
      <c r="E12" s="27">
        <v>3.6149619903980863</v>
      </c>
      <c r="F12" s="27">
        <v>-7.3122351851157958</v>
      </c>
      <c r="G12" s="27">
        <v>2.4649999999999999</v>
      </c>
      <c r="H12" s="27">
        <v>4.2675123855570547</v>
      </c>
      <c r="I12" s="27">
        <v>-14.5631557259549</v>
      </c>
      <c r="J12" s="236">
        <v>-24.293476307360578</v>
      </c>
      <c r="K12" s="236"/>
    </row>
    <row r="13" spans="1:15">
      <c r="A13" s="235" t="s">
        <v>136</v>
      </c>
      <c r="B13" s="27">
        <v>34.861341641500559</v>
      </c>
      <c r="C13" s="27">
        <v>23.415821098352609</v>
      </c>
      <c r="D13" s="27">
        <v>-10.20113550457576</v>
      </c>
      <c r="E13" s="27">
        <v>-9.9132388006667185</v>
      </c>
      <c r="F13" s="27">
        <v>-2.7510998516256109</v>
      </c>
      <c r="G13" s="27">
        <v>-0.12987562840996247</v>
      </c>
      <c r="H13" s="27">
        <v>-4.1281224249676569</v>
      </c>
      <c r="I13" s="27">
        <v>-30.577316538304586</v>
      </c>
      <c r="J13" s="236">
        <v>-22.989968811889284</v>
      </c>
      <c r="K13" s="236"/>
    </row>
    <row r="14" spans="1:15">
      <c r="A14" s="235" t="s">
        <v>137</v>
      </c>
      <c r="B14" s="27">
        <v>2.4670606669999997</v>
      </c>
      <c r="C14" s="27">
        <v>3.6172122110000005</v>
      </c>
      <c r="D14" s="27">
        <v>6.9998710539999989</v>
      </c>
      <c r="E14" s="27">
        <v>6.3713256890000007</v>
      </c>
      <c r="F14" s="27">
        <v>6.5522999999999998</v>
      </c>
      <c r="G14" s="27">
        <v>0.44500000000000001</v>
      </c>
      <c r="H14" s="27">
        <v>3.4089999999999998</v>
      </c>
      <c r="I14" s="27">
        <v>0.42099999999999999</v>
      </c>
      <c r="J14" s="236">
        <v>3.085</v>
      </c>
      <c r="K14" s="238"/>
    </row>
    <row r="15" spans="1:15">
      <c r="A15" s="235" t="s">
        <v>252</v>
      </c>
      <c r="B15" s="27">
        <v>13.905363301000001</v>
      </c>
      <c r="C15" s="27">
        <v>14.149288258999999</v>
      </c>
      <c r="D15" s="27">
        <v>27.113882802999996</v>
      </c>
      <c r="E15" s="27">
        <v>27.100380029999997</v>
      </c>
      <c r="F15" s="27">
        <v>32.58087352023</v>
      </c>
      <c r="G15" s="27">
        <v>2.0560801039999999</v>
      </c>
      <c r="H15" s="27">
        <v>16.004443709379998</v>
      </c>
      <c r="I15" s="27">
        <v>2.5</v>
      </c>
      <c r="J15" s="236">
        <v>18.313818466000001</v>
      </c>
      <c r="K15" s="236"/>
    </row>
    <row r="16" spans="1:15">
      <c r="A16" s="235" t="s">
        <v>253</v>
      </c>
      <c r="B16" s="27">
        <v>177.41792239420178</v>
      </c>
      <c r="C16" s="27">
        <v>255.64623073525871</v>
      </c>
      <c r="D16" s="27">
        <v>258.16557166889811</v>
      </c>
      <c r="E16" s="27">
        <v>235.10097208773354</v>
      </c>
      <c r="F16" s="27">
        <v>201.10878844091056</v>
      </c>
      <c r="G16" s="27">
        <v>216.43125631840655</v>
      </c>
      <c r="H16" s="27">
        <v>213.00334219064601</v>
      </c>
      <c r="I16" s="27">
        <v>168.4</v>
      </c>
      <c r="J16" s="236">
        <v>168.45203558872058</v>
      </c>
      <c r="K16" s="236"/>
    </row>
    <row r="17" spans="1:11">
      <c r="A17" s="232" t="s">
        <v>138</v>
      </c>
      <c r="B17" s="36">
        <v>56.896000000000001</v>
      </c>
      <c r="C17" s="37">
        <v>80.414000000000001</v>
      </c>
      <c r="D17" s="37">
        <v>86.272999999999996</v>
      </c>
      <c r="E17" s="37">
        <v>81.233999999999995</v>
      </c>
      <c r="F17" s="37">
        <v>58.197000000000003</v>
      </c>
      <c r="G17" s="37">
        <v>4.8460000000000001</v>
      </c>
      <c r="H17" s="37">
        <v>35.210999999999999</v>
      </c>
      <c r="I17" s="37">
        <v>3.0739999999999998</v>
      </c>
      <c r="J17" s="234">
        <v>21.545999999999999</v>
      </c>
      <c r="K17" s="234"/>
    </row>
    <row r="18" spans="1:11">
      <c r="A18" s="235" t="s">
        <v>139</v>
      </c>
      <c r="B18" s="27">
        <v>9.3624622250300007</v>
      </c>
      <c r="C18" s="27">
        <v>14.045999999999999</v>
      </c>
      <c r="D18" s="27">
        <v>14.025</v>
      </c>
      <c r="E18" s="27">
        <v>11.538</v>
      </c>
      <c r="F18" s="27">
        <v>5.6963315527746703</v>
      </c>
      <c r="G18" s="27">
        <v>7.9705799999999993E-2</v>
      </c>
      <c r="H18" s="27">
        <v>4.0293428999999996</v>
      </c>
      <c r="I18" s="27">
        <v>0.152524287644736</v>
      </c>
      <c r="J18" s="236">
        <v>3.0827113502047401</v>
      </c>
      <c r="K18" s="236"/>
    </row>
    <row r="19" spans="1:11">
      <c r="A19" s="235" t="s">
        <v>140</v>
      </c>
      <c r="B19" s="27">
        <v>36.473854965000001</v>
      </c>
      <c r="C19" s="27">
        <v>44.801404193000003</v>
      </c>
      <c r="D19" s="27">
        <v>32.921875854999996</v>
      </c>
      <c r="E19" s="27">
        <v>27.968</v>
      </c>
      <c r="F19" s="27">
        <v>19.465949854000002</v>
      </c>
      <c r="G19" s="27">
        <v>0.22126120000000002</v>
      </c>
      <c r="H19" s="27">
        <v>14.7219598</v>
      </c>
      <c r="I19" s="27">
        <v>0.57068910699999997</v>
      </c>
      <c r="J19" s="236">
        <v>10.641191284</v>
      </c>
      <c r="K19" s="236"/>
    </row>
    <row r="20" spans="1:11">
      <c r="A20" s="235" t="s">
        <v>141</v>
      </c>
      <c r="B20" s="27">
        <v>256.68968180122829</v>
      </c>
      <c r="C20" s="27">
        <v>313.5169589660901</v>
      </c>
      <c r="D20" s="27">
        <v>426.0085318883784</v>
      </c>
      <c r="E20" s="27">
        <v>412.54290617848972</v>
      </c>
      <c r="F20" s="27">
        <v>292.63054695500244</v>
      </c>
      <c r="G20" s="27">
        <v>360.23396781722226</v>
      </c>
      <c r="H20" s="27">
        <v>273.69609445611985</v>
      </c>
      <c r="I20" s="27">
        <v>267.26335893552636</v>
      </c>
      <c r="J20" s="236">
        <v>289.69607517908992</v>
      </c>
      <c r="K20" s="236"/>
    </row>
    <row r="21" spans="1:11">
      <c r="A21" s="235" t="s">
        <v>142</v>
      </c>
      <c r="B21" s="27">
        <v>16.455396205409873</v>
      </c>
      <c r="C21" s="27">
        <v>17.467107717561618</v>
      </c>
      <c r="D21" s="27">
        <v>16.256534489353562</v>
      </c>
      <c r="E21" s="27">
        <v>14.203412364280968</v>
      </c>
      <c r="F21" s="27">
        <v>9.7880157959597067</v>
      </c>
      <c r="G21" s="27">
        <v>1.6447750722245149</v>
      </c>
      <c r="H21" s="27">
        <v>11.443420805998125</v>
      </c>
      <c r="I21" s="27">
        <v>4.961753013817046</v>
      </c>
      <c r="J21" s="236">
        <v>14.307580758399425</v>
      </c>
      <c r="K21" s="236"/>
    </row>
    <row r="22" spans="1:11" ht="26.4">
      <c r="A22" s="239" t="s">
        <v>281</v>
      </c>
      <c r="B22" s="33">
        <v>-7.859</v>
      </c>
      <c r="C22" s="33">
        <v>-7.6769999999999996</v>
      </c>
      <c r="D22" s="33">
        <v>-10.119999999999999</v>
      </c>
      <c r="E22" s="33">
        <v>-18.600999999999999</v>
      </c>
      <c r="F22" s="33">
        <v>8.375</v>
      </c>
      <c r="G22" s="33">
        <v>1.2999999999999999E-2</v>
      </c>
      <c r="H22" s="33">
        <v>2.1859999999999999</v>
      </c>
      <c r="I22" s="33">
        <v>-0.33</v>
      </c>
      <c r="J22" s="231">
        <v>1.2889999999999999</v>
      </c>
      <c r="K22" s="231"/>
    </row>
    <row r="23" spans="1:11">
      <c r="A23" s="232" t="s">
        <v>254</v>
      </c>
      <c r="B23" s="36">
        <v>-5.7590000000000003</v>
      </c>
      <c r="C23" s="36">
        <v>-7.0149999999999997</v>
      </c>
      <c r="D23" s="36">
        <v>-7.1950000000000003</v>
      </c>
      <c r="E23" s="36">
        <v>-4.0789999999999997</v>
      </c>
      <c r="F23" s="36">
        <v>-0.29899999999999999</v>
      </c>
      <c r="G23" s="36">
        <v>-0.25</v>
      </c>
      <c r="H23" s="36">
        <v>0.73399999999999999</v>
      </c>
      <c r="I23" s="36">
        <v>-0.14899999999999999</v>
      </c>
      <c r="J23" s="233">
        <v>-1.36</v>
      </c>
      <c r="K23" s="233"/>
    </row>
    <row r="24" spans="1:11">
      <c r="A24" s="232" t="s">
        <v>143</v>
      </c>
      <c r="B24" s="36">
        <v>5.94</v>
      </c>
      <c r="C24" s="36">
        <v>11.685</v>
      </c>
      <c r="D24" s="36">
        <v>8.4760000000000009</v>
      </c>
      <c r="E24" s="36">
        <v>2.234</v>
      </c>
      <c r="F24" s="36">
        <v>3.48</v>
      </c>
      <c r="G24" s="36">
        <v>0.16800000000000001</v>
      </c>
      <c r="H24" s="36">
        <v>2.2850000000000001</v>
      </c>
      <c r="I24" s="36">
        <v>-9.4E-2</v>
      </c>
      <c r="J24" s="233">
        <v>-0.52500000000000002</v>
      </c>
      <c r="K24" s="233"/>
    </row>
    <row r="25" spans="1:11">
      <c r="A25" s="230" t="s">
        <v>144</v>
      </c>
      <c r="B25" s="34">
        <v>5.0309999999999997</v>
      </c>
      <c r="C25" s="34">
        <v>-2.4550000000000001</v>
      </c>
      <c r="D25" s="34">
        <v>-4.1749999999999998</v>
      </c>
      <c r="E25" s="34">
        <v>2.0230000000000001</v>
      </c>
      <c r="F25" s="34">
        <v>-13.307</v>
      </c>
      <c r="G25" s="34">
        <v>-0.26300000000000001</v>
      </c>
      <c r="H25" s="34">
        <v>-4.5449999999999999</v>
      </c>
      <c r="I25" s="34">
        <v>0.438</v>
      </c>
      <c r="J25" s="240">
        <v>-0.86199999999999999</v>
      </c>
      <c r="K25" s="240"/>
    </row>
    <row r="26" spans="1:11">
      <c r="A26" s="227" t="s">
        <v>145</v>
      </c>
      <c r="B26" s="36">
        <v>3.4289999999999998</v>
      </c>
      <c r="C26" s="36">
        <v>0</v>
      </c>
      <c r="D26" s="36">
        <v>-3.419</v>
      </c>
      <c r="E26" s="36">
        <v>-5.5750000000000002</v>
      </c>
      <c r="F26" s="36">
        <v>0.90300000000000002</v>
      </c>
      <c r="G26" s="36">
        <v>0.13100000000000001</v>
      </c>
      <c r="H26" s="36">
        <v>0.53900000000000003</v>
      </c>
      <c r="I26" s="36">
        <v>-0.219</v>
      </c>
      <c r="J26" s="233">
        <v>3.8650000000000002</v>
      </c>
      <c r="K26" s="233"/>
    </row>
    <row r="27" spans="1:11" ht="26.4">
      <c r="A27" s="239" t="s">
        <v>282</v>
      </c>
      <c r="B27" s="33">
        <v>8.4600000000000009</v>
      </c>
      <c r="C27" s="33">
        <v>-2.4550000000000001</v>
      </c>
      <c r="D27" s="33">
        <v>-7.5940000000000003</v>
      </c>
      <c r="E27" s="33">
        <v>-3.552</v>
      </c>
      <c r="F27" s="33">
        <v>-12.404</v>
      </c>
      <c r="G27" s="33">
        <v>-0.78600000000000003</v>
      </c>
      <c r="H27" s="33">
        <v>-4.282</v>
      </c>
      <c r="I27" s="33">
        <v>0.48899999999999999</v>
      </c>
      <c r="J27" s="231">
        <v>-1.3</v>
      </c>
      <c r="K27" s="231"/>
    </row>
    <row r="28" spans="1:11">
      <c r="A28" s="241"/>
      <c r="B28" s="242"/>
      <c r="C28" s="242"/>
      <c r="D28" s="242"/>
      <c r="E28" s="242"/>
      <c r="F28" s="243"/>
      <c r="G28" s="243"/>
      <c r="H28" s="243"/>
      <c r="I28" s="243"/>
      <c r="J28" s="244"/>
      <c r="K28" s="244"/>
    </row>
    <row r="29" spans="1:11">
      <c r="A29" s="230" t="s">
        <v>146</v>
      </c>
      <c r="B29" s="33">
        <v>-2.2174325563813637</v>
      </c>
      <c r="C29" s="33">
        <v>-6.2718609817983575</v>
      </c>
      <c r="D29" s="33">
        <v>-8.1550162351415185</v>
      </c>
      <c r="E29" s="33">
        <v>-9.0109578364152814</v>
      </c>
      <c r="F29" s="33">
        <v>-4.0220707972197856</v>
      </c>
      <c r="G29" s="33">
        <v>-2.2059405945205399</v>
      </c>
      <c r="H29" s="33">
        <v>-3.4325200576264963</v>
      </c>
      <c r="I29" s="33">
        <v>0.85710969696969697</v>
      </c>
      <c r="J29" s="231">
        <v>0.18793171814555437</v>
      </c>
      <c r="K29" s="231"/>
    </row>
    <row r="30" spans="1:11">
      <c r="A30" s="232" t="s">
        <v>147</v>
      </c>
      <c r="B30" s="36">
        <v>48.249744345186805</v>
      </c>
      <c r="C30" s="36">
        <v>51.270762713710162</v>
      </c>
      <c r="D30" s="36">
        <v>49.217954977293587</v>
      </c>
      <c r="E30" s="36">
        <v>44.57963817859428</v>
      </c>
      <c r="F30" s="36">
        <v>49.281682168785274</v>
      </c>
      <c r="G30" s="36">
        <v>46.920517463013525</v>
      </c>
      <c r="H30" s="36">
        <v>50.22937696571951</v>
      </c>
      <c r="I30" s="36">
        <v>51.927661333333326</v>
      </c>
      <c r="J30" s="233">
        <v>57.479343112359047</v>
      </c>
      <c r="K30" s="233"/>
    </row>
    <row r="31" spans="1:11">
      <c r="A31" s="232" t="s">
        <v>148</v>
      </c>
      <c r="B31" s="36">
        <v>51.177402315846805</v>
      </c>
      <c r="C31" s="36">
        <v>57.488688020105585</v>
      </c>
      <c r="D31" s="36">
        <v>57.379228985618674</v>
      </c>
      <c r="E31" s="36">
        <v>53.10835320550531</v>
      </c>
      <c r="F31" s="36">
        <v>53.311296234566996</v>
      </c>
      <c r="G31" s="36">
        <v>48.417980786301186</v>
      </c>
      <c r="H31" s="36">
        <v>53.516790490297637</v>
      </c>
      <c r="I31" s="36">
        <v>52.230946303030301</v>
      </c>
      <c r="J31" s="233">
        <v>57.987612986434527</v>
      </c>
      <c r="K31" s="233"/>
    </row>
    <row r="32" spans="1:11" ht="12.75" hidden="1" customHeight="1">
      <c r="A32" s="232" t="s">
        <v>149</v>
      </c>
      <c r="B32" s="36">
        <v>34.775312494788508</v>
      </c>
      <c r="C32" s="36">
        <v>38.234877712061653</v>
      </c>
      <c r="D32" s="36">
        <v>36.651777536202481</v>
      </c>
      <c r="E32" s="36"/>
      <c r="F32" s="36"/>
      <c r="G32" s="36"/>
      <c r="H32" s="36"/>
      <c r="I32" s="36"/>
      <c r="J32" s="233"/>
      <c r="K32" s="233"/>
    </row>
    <row r="33" spans="1:11" ht="12.75" hidden="1" customHeight="1">
      <c r="A33" s="232" t="s">
        <v>150</v>
      </c>
      <c r="B33" s="36">
        <v>41.831247588817668</v>
      </c>
      <c r="C33" s="36">
        <v>49.286175021043007</v>
      </c>
      <c r="D33" s="36">
        <v>49.079715078783678</v>
      </c>
      <c r="E33" s="36"/>
      <c r="F33" s="36"/>
      <c r="G33" s="36"/>
      <c r="H33" s="36"/>
      <c r="I33" s="36"/>
      <c r="J33" s="233"/>
      <c r="K33" s="233"/>
    </row>
    <row r="34" spans="1:11">
      <c r="A34" s="245" t="s">
        <v>283</v>
      </c>
      <c r="B34" s="36">
        <v>-5.7781175267245155</v>
      </c>
      <c r="C34" s="36">
        <v>-4.7052747735039562</v>
      </c>
      <c r="D34" s="36">
        <v>-5.7571513288895817</v>
      </c>
      <c r="E34" s="36">
        <v>-10.147283370575169</v>
      </c>
      <c r="F34" s="36">
        <v>6.3174874206143485</v>
      </c>
      <c r="G34" s="36">
        <v>0.10466141506849275</v>
      </c>
      <c r="H34" s="36">
        <v>2.7345075969283963</v>
      </c>
      <c r="I34" s="36">
        <v>-4.3514799999999996</v>
      </c>
      <c r="J34" s="233">
        <v>2.7527725532911318</v>
      </c>
      <c r="K34" s="233"/>
    </row>
    <row r="35" spans="1:11">
      <c r="A35" s="232" t="s">
        <v>255</v>
      </c>
      <c r="B35" s="36">
        <v>-4.2341492348144145</v>
      </c>
      <c r="C35" s="36">
        <v>-4.2995313971773159</v>
      </c>
      <c r="D35" s="36">
        <v>-4.0931525505296973</v>
      </c>
      <c r="E35" s="36">
        <v>-2.22519052032558</v>
      </c>
      <c r="F35" s="36">
        <v>-0.22554373000163466</v>
      </c>
      <c r="G35" s="36">
        <v>-2.0127195205479378</v>
      </c>
      <c r="H35" s="36">
        <v>0.91817409704732067</v>
      </c>
      <c r="I35" s="36">
        <v>-1.9647591515151512</v>
      </c>
      <c r="J35" s="233">
        <v>-2.9043992804312952</v>
      </c>
      <c r="K35" s="233"/>
    </row>
    <row r="36" spans="1:11">
      <c r="A36" s="246" t="s">
        <v>151</v>
      </c>
      <c r="B36" s="247">
        <v>3.6989068936189127</v>
      </c>
      <c r="C36" s="247">
        <v>-1.504682762661484</v>
      </c>
      <c r="D36" s="247">
        <v>-2.3751093674025698</v>
      </c>
      <c r="E36" s="247">
        <v>1.1035941217500977</v>
      </c>
      <c r="F36" s="247">
        <v>-10.037827475357032</v>
      </c>
      <c r="G36" s="247">
        <v>-2.1173809356164304</v>
      </c>
      <c r="H36" s="247">
        <v>-5.6854240750409701</v>
      </c>
      <c r="I36" s="247">
        <v>5.7756007272727272</v>
      </c>
      <c r="J36" s="248">
        <v>-1.8408766027439534</v>
      </c>
      <c r="K36" s="248"/>
    </row>
    <row r="37" spans="1:11">
      <c r="A37" s="249"/>
      <c r="B37" s="39"/>
      <c r="C37" s="39"/>
      <c r="D37" s="39"/>
      <c r="E37" s="39"/>
      <c r="F37" s="39"/>
      <c r="G37" s="39"/>
      <c r="H37" s="39"/>
      <c r="I37" s="39"/>
      <c r="J37" s="250"/>
      <c r="K37" s="250"/>
    </row>
    <row r="38" spans="1:11">
      <c r="A38" s="227" t="s">
        <v>152</v>
      </c>
      <c r="B38" s="36">
        <v>27.373835299186737</v>
      </c>
      <c r="C38" s="36">
        <v>31.890737647730418</v>
      </c>
      <c r="D38" s="36">
        <v>3.2765336710321833</v>
      </c>
      <c r="E38" s="36">
        <v>-8.2589597528986332</v>
      </c>
      <c r="F38" s="36">
        <v>-14.472303996210201</v>
      </c>
      <c r="G38" s="36">
        <v>-7.004532344458184</v>
      </c>
      <c r="H38" s="36">
        <v>-7.4477558774637913</v>
      </c>
      <c r="I38" s="36">
        <v>-35.33451484271157</v>
      </c>
      <c r="J38" s="233">
        <v>-35.363545976458511</v>
      </c>
      <c r="K38" s="233"/>
    </row>
    <row r="39" spans="1:11">
      <c r="A39" s="227" t="s">
        <v>153</v>
      </c>
      <c r="B39" s="36">
        <v>33.945429291145786</v>
      </c>
      <c r="C39" s="36">
        <v>41.335067491563535</v>
      </c>
      <c r="D39" s="36">
        <v>7.2860447185813371</v>
      </c>
      <c r="E39" s="36">
        <v>-5.8407613042319184</v>
      </c>
      <c r="F39" s="36">
        <v>-28.358815274392484</v>
      </c>
      <c r="G39" s="36">
        <v>-32.56331756192597</v>
      </c>
      <c r="H39" s="36">
        <v>-20.574302986555992</v>
      </c>
      <c r="I39" s="36">
        <v>-36.566240198101525</v>
      </c>
      <c r="J39" s="233">
        <v>-38.808894947601601</v>
      </c>
      <c r="K39" s="233"/>
    </row>
    <row r="40" spans="1:11" hidden="1">
      <c r="A40" s="251" t="s">
        <v>154</v>
      </c>
      <c r="B40" s="28">
        <v>23.235341699999999</v>
      </c>
      <c r="C40" s="28">
        <v>6.0888622000000003</v>
      </c>
      <c r="D40" s="28" t="s">
        <v>27</v>
      </c>
      <c r="E40" s="28"/>
      <c r="F40" s="28"/>
      <c r="G40" s="28"/>
      <c r="H40" s="28"/>
      <c r="I40" s="28"/>
      <c r="J40" s="238"/>
      <c r="K40" s="238"/>
    </row>
    <row r="41" spans="1:11" hidden="1">
      <c r="A41" s="251" t="s">
        <v>155</v>
      </c>
      <c r="B41" s="45">
        <v>26.1944047</v>
      </c>
      <c r="C41" s="45">
        <v>15.8171163</v>
      </c>
      <c r="D41" s="45" t="s">
        <v>27</v>
      </c>
      <c r="E41" s="45"/>
      <c r="F41" s="45"/>
      <c r="G41" s="45"/>
      <c r="H41" s="45"/>
      <c r="I41" s="45"/>
      <c r="J41" s="252"/>
      <c r="K41" s="252"/>
    </row>
    <row r="42" spans="1:11" hidden="1">
      <c r="A42" s="251" t="s">
        <v>156</v>
      </c>
      <c r="B42" s="25">
        <v>-0.74196988918799889</v>
      </c>
      <c r="C42" s="25">
        <v>6.5987497236915402</v>
      </c>
      <c r="D42" s="25" t="s">
        <v>27</v>
      </c>
      <c r="E42" s="25"/>
      <c r="F42" s="28"/>
      <c r="G42" s="28"/>
      <c r="H42" s="28"/>
      <c r="I42" s="28"/>
      <c r="J42" s="238"/>
      <c r="K42" s="238"/>
    </row>
    <row r="43" spans="1:11" ht="14.25" hidden="1" customHeight="1">
      <c r="A43" s="253" t="s">
        <v>157</v>
      </c>
      <c r="B43" s="25">
        <v>86.153617590254044</v>
      </c>
      <c r="C43" s="25">
        <v>81.02953192482785</v>
      </c>
      <c r="D43" s="25">
        <v>78.288784359185854</v>
      </c>
      <c r="E43" s="25"/>
      <c r="F43" s="28"/>
      <c r="G43" s="28"/>
      <c r="H43" s="28"/>
      <c r="I43" s="28"/>
      <c r="J43" s="238"/>
      <c r="K43" s="238"/>
    </row>
    <row r="44" spans="1:11">
      <c r="A44" s="241"/>
      <c r="B44" s="242"/>
      <c r="C44" s="242"/>
      <c r="D44" s="242"/>
      <c r="E44" s="254"/>
      <c r="F44" s="243"/>
      <c r="G44" s="243"/>
      <c r="H44" s="243"/>
      <c r="I44" s="243"/>
      <c r="J44" s="244"/>
      <c r="K44" s="244"/>
    </row>
    <row r="45" spans="1:11">
      <c r="A45" s="239" t="s">
        <v>256</v>
      </c>
      <c r="B45" s="33">
        <v>34.576349999999998</v>
      </c>
      <c r="C45" s="33">
        <v>31.794610000000002</v>
      </c>
      <c r="D45" s="33">
        <v>24.546189999999999</v>
      </c>
      <c r="E45" s="35">
        <v>20.415700000000001</v>
      </c>
      <c r="F45" s="35">
        <v>7.5332299999999996</v>
      </c>
      <c r="G45" s="35"/>
      <c r="H45" s="35">
        <v>16.07001</v>
      </c>
      <c r="I45" s="35"/>
      <c r="J45" s="255">
        <v>10.375999999999999</v>
      </c>
      <c r="K45" s="255"/>
    </row>
    <row r="46" spans="1:11" ht="26.4">
      <c r="A46" s="256" t="s">
        <v>158</v>
      </c>
      <c r="B46" s="27">
        <v>4.4000000000000004</v>
      </c>
      <c r="C46" s="27">
        <v>3.8</v>
      </c>
      <c r="D46" s="27">
        <v>3</v>
      </c>
      <c r="E46" s="27">
        <v>3.4664572544358605</v>
      </c>
      <c r="F46" s="27">
        <v>1.8</v>
      </c>
      <c r="G46" s="27"/>
      <c r="H46" s="27">
        <v>3.3226527447534373</v>
      </c>
      <c r="I46" s="27"/>
      <c r="J46" s="236">
        <v>2.2000000000000002</v>
      </c>
      <c r="K46" s="236"/>
    </row>
    <row r="47" spans="1:11" ht="26.4">
      <c r="A47" s="256" t="s">
        <v>159</v>
      </c>
      <c r="B47" s="27">
        <v>70.669695687630679</v>
      </c>
      <c r="C47" s="27">
        <v>53.569426127739938</v>
      </c>
      <c r="D47" s="27">
        <v>37.428934459377132</v>
      </c>
      <c r="E47" s="27">
        <v>35.128501985004291</v>
      </c>
      <c r="F47" s="27">
        <v>13.670136130110007</v>
      </c>
      <c r="G47" s="27"/>
      <c r="H47" s="27"/>
      <c r="I47" s="27"/>
      <c r="J47" s="236"/>
      <c r="K47" s="236"/>
    </row>
    <row r="48" spans="1:11">
      <c r="A48" s="257" t="s">
        <v>257</v>
      </c>
      <c r="B48" s="247">
        <v>20.331029999999998</v>
      </c>
      <c r="C48" s="247">
        <v>17.593399999999999</v>
      </c>
      <c r="D48" s="247">
        <v>13.76374</v>
      </c>
      <c r="E48" s="247">
        <v>15.224769999999999</v>
      </c>
      <c r="F48" s="247">
        <v>1.8209900000000001</v>
      </c>
      <c r="G48" s="247"/>
      <c r="H48" s="247">
        <v>10.835750000000001</v>
      </c>
      <c r="I48" s="258"/>
      <c r="J48" s="248">
        <v>0.9375</v>
      </c>
      <c r="K48" s="153"/>
    </row>
    <row r="49" spans="1:11">
      <c r="A49" s="259"/>
      <c r="B49" s="39"/>
      <c r="C49" s="39"/>
      <c r="D49" s="39"/>
      <c r="E49" s="40"/>
      <c r="F49" s="260"/>
      <c r="G49" s="41"/>
      <c r="H49" s="41"/>
      <c r="I49" s="41"/>
      <c r="J49" s="261"/>
      <c r="K49" s="261"/>
    </row>
    <row r="50" spans="1:11" ht="26.4">
      <c r="A50" s="239" t="s">
        <v>258</v>
      </c>
      <c r="B50" s="33">
        <v>117.346</v>
      </c>
      <c r="C50" s="33">
        <v>126.236</v>
      </c>
      <c r="D50" s="33">
        <v>134.625</v>
      </c>
      <c r="E50" s="33">
        <v>142.07905199999999</v>
      </c>
      <c r="F50" s="33">
        <v>126.307</v>
      </c>
      <c r="G50" s="33"/>
      <c r="H50" s="33"/>
      <c r="I50" s="33"/>
      <c r="J50" s="231"/>
      <c r="K50" s="231"/>
    </row>
    <row r="51" spans="1:11">
      <c r="A51" s="235" t="s">
        <v>160</v>
      </c>
      <c r="B51" s="27">
        <v>83.061711585964531</v>
      </c>
      <c r="C51" s="27">
        <v>74.564222069085901</v>
      </c>
      <c r="D51" s="27">
        <v>73.732200852529331</v>
      </c>
      <c r="E51" s="42">
        <v>74.582644852780362</v>
      </c>
      <c r="F51" s="42">
        <v>95.107901222677427</v>
      </c>
      <c r="G51" s="27"/>
      <c r="H51" s="27"/>
      <c r="I51" s="27"/>
      <c r="J51" s="236"/>
      <c r="K51" s="236"/>
    </row>
    <row r="52" spans="1:11" ht="12.75" hidden="1" customHeight="1">
      <c r="A52" s="262" t="s">
        <v>161</v>
      </c>
      <c r="B52" s="263">
        <v>169.44047361201356</v>
      </c>
      <c r="C52" s="263">
        <v>142.08725406330197</v>
      </c>
      <c r="D52" s="263">
        <v>149.52518465041373</v>
      </c>
      <c r="E52" s="263" t="s">
        <v>27</v>
      </c>
      <c r="F52" s="29"/>
      <c r="G52" s="29"/>
      <c r="H52" s="29"/>
      <c r="I52" s="29"/>
      <c r="J52" s="264"/>
      <c r="K52" s="264"/>
    </row>
    <row r="53" spans="1:11">
      <c r="A53" s="245" t="s">
        <v>259</v>
      </c>
      <c r="B53" s="36">
        <v>32.491</v>
      </c>
      <c r="C53" s="36">
        <v>33.360999999999997</v>
      </c>
      <c r="D53" s="36">
        <v>32.186</v>
      </c>
      <c r="E53" s="36">
        <v>31.696999999999999</v>
      </c>
      <c r="F53" s="36">
        <v>35.06</v>
      </c>
      <c r="G53" s="36"/>
      <c r="H53" s="36"/>
      <c r="I53" s="36"/>
      <c r="J53" s="233"/>
      <c r="K53" s="233"/>
    </row>
    <row r="54" spans="1:11" ht="12.75" hidden="1" customHeight="1">
      <c r="A54" s="232" t="s">
        <v>162</v>
      </c>
      <c r="B54" s="36">
        <v>27.688204114328563</v>
      </c>
      <c r="C54" s="36">
        <v>26.427485028042714</v>
      </c>
      <c r="D54" s="36">
        <v>23.907892293407613</v>
      </c>
      <c r="E54" s="36" t="s">
        <v>27</v>
      </c>
      <c r="F54" s="46">
        <v>0</v>
      </c>
      <c r="G54" s="36"/>
      <c r="H54" s="36"/>
      <c r="I54" s="36"/>
      <c r="J54" s="233"/>
      <c r="K54" s="233"/>
    </row>
    <row r="55" spans="1:11">
      <c r="A55" s="245" t="s">
        <v>260</v>
      </c>
      <c r="B55" s="36">
        <v>28.119</v>
      </c>
      <c r="C55" s="36">
        <v>25.198</v>
      </c>
      <c r="D55" s="36">
        <v>21.555299999999999</v>
      </c>
      <c r="E55" s="36">
        <v>22.555</v>
      </c>
      <c r="F55" s="36">
        <v>18.751999999999999</v>
      </c>
      <c r="G55" s="36"/>
      <c r="H55" s="36"/>
      <c r="I55" s="36"/>
      <c r="J55" s="233"/>
      <c r="K55" s="233"/>
    </row>
    <row r="56" spans="1:11" ht="12.75" hidden="1" customHeight="1">
      <c r="A56" s="232" t="s">
        <v>162</v>
      </c>
      <c r="B56" s="36">
        <v>23.962469960629249</v>
      </c>
      <c r="C56" s="36">
        <v>19.961025381032353</v>
      </c>
      <c r="D56" s="36">
        <v>16.011364902506962</v>
      </c>
      <c r="E56" s="36" t="s">
        <v>27</v>
      </c>
      <c r="F56" s="46">
        <v>0</v>
      </c>
      <c r="G56" s="36"/>
      <c r="H56" s="36"/>
      <c r="I56" s="36"/>
      <c r="J56" s="233"/>
      <c r="K56" s="233"/>
    </row>
    <row r="57" spans="1:11">
      <c r="A57" s="257" t="s">
        <v>261</v>
      </c>
      <c r="B57" s="247">
        <v>56.736000000000004</v>
      </c>
      <c r="C57" s="247">
        <v>67.676999999999992</v>
      </c>
      <c r="D57" s="247">
        <v>80.88369999999999</v>
      </c>
      <c r="E57" s="247">
        <v>87.827051999999981</v>
      </c>
      <c r="F57" s="247">
        <v>72.495000000000005</v>
      </c>
      <c r="G57" s="247"/>
      <c r="H57" s="247"/>
      <c r="I57" s="247"/>
      <c r="J57" s="248"/>
      <c r="K57" s="248"/>
    </row>
    <row r="58" spans="1:11" ht="12.75" hidden="1" customHeight="1">
      <c r="A58" s="265" t="s">
        <v>162</v>
      </c>
      <c r="B58" s="266">
        <v>48.349325925042187</v>
      </c>
      <c r="C58" s="266">
        <v>53.611489590924919</v>
      </c>
      <c r="D58" s="266">
        <v>60.080742804085418</v>
      </c>
      <c r="E58" s="266" t="s">
        <v>27</v>
      </c>
      <c r="F58" s="47"/>
      <c r="G58" s="29"/>
      <c r="H58" s="29"/>
      <c r="I58" s="29"/>
      <c r="J58" s="264"/>
      <c r="K58" s="264"/>
    </row>
    <row r="59" spans="1:11" ht="27" hidden="1" customHeight="1">
      <c r="A59" s="267" t="s">
        <v>163</v>
      </c>
      <c r="B59" s="25">
        <v>25.594000000000001</v>
      </c>
      <c r="C59" s="25">
        <v>32.713999999999999</v>
      </c>
      <c r="D59" s="25">
        <v>32.35</v>
      </c>
      <c r="E59" s="25" t="s">
        <v>27</v>
      </c>
      <c r="F59" s="47"/>
      <c r="G59" s="29"/>
      <c r="H59" s="29"/>
      <c r="I59" s="29"/>
      <c r="J59" s="264"/>
      <c r="K59" s="264"/>
    </row>
    <row r="60" spans="1:11" ht="12.75" hidden="1" customHeight="1">
      <c r="A60" s="268" t="s">
        <v>162</v>
      </c>
      <c r="B60" s="26">
        <v>21.810713616143712</v>
      </c>
      <c r="C60" s="26">
        <v>25.914952945277097</v>
      </c>
      <c r="D60" s="26">
        <v>24.0297121634169</v>
      </c>
      <c r="E60" s="26" t="s">
        <v>27</v>
      </c>
      <c r="F60" s="47"/>
      <c r="G60" s="29"/>
      <c r="H60" s="29"/>
      <c r="I60" s="29"/>
      <c r="J60" s="264"/>
      <c r="K60" s="264"/>
    </row>
    <row r="61" spans="1:11" ht="26.4">
      <c r="A61" s="245" t="s">
        <v>262</v>
      </c>
      <c r="B61" s="36">
        <v>48.926699999999997</v>
      </c>
      <c r="C61" s="36">
        <v>59.352157187914599</v>
      </c>
      <c r="D61" s="36">
        <v>65.580787576629504</v>
      </c>
      <c r="E61" s="36">
        <v>58.117195002266499</v>
      </c>
      <c r="F61" s="44">
        <v>55.107205431606602</v>
      </c>
      <c r="G61" s="44"/>
      <c r="H61" s="44"/>
      <c r="I61" s="44"/>
      <c r="J61" s="269"/>
      <c r="K61" s="269"/>
    </row>
    <row r="62" spans="1:11">
      <c r="A62" s="270" t="s">
        <v>162</v>
      </c>
      <c r="B62" s="271">
        <v>41.694390946431916</v>
      </c>
      <c r="C62" s="271">
        <v>47.016823400547068</v>
      </c>
      <c r="D62" s="271">
        <v>48.713676937143553</v>
      </c>
      <c r="E62" s="271">
        <v>40.90483022245003</v>
      </c>
      <c r="F62" s="271">
        <v>43.629573524512971</v>
      </c>
      <c r="G62" s="271"/>
      <c r="H62" s="271"/>
      <c r="I62" s="271"/>
      <c r="J62" s="272"/>
      <c r="K62" s="272"/>
    </row>
    <row r="63" spans="1:11" ht="10.5" customHeight="1">
      <c r="A63" s="249"/>
      <c r="B63" s="28"/>
      <c r="C63" s="28"/>
      <c r="D63" s="28"/>
      <c r="E63" s="28"/>
      <c r="F63" s="43"/>
      <c r="G63" s="29"/>
      <c r="H63" s="29"/>
      <c r="I63" s="29"/>
      <c r="J63" s="264"/>
      <c r="K63" s="264"/>
    </row>
    <row r="64" spans="1:11" ht="26.4">
      <c r="A64" s="245" t="s">
        <v>263</v>
      </c>
      <c r="B64" s="36">
        <v>57.984999999999999</v>
      </c>
      <c r="C64" s="36">
        <v>66.304000000000002</v>
      </c>
      <c r="D64" s="36">
        <v>75.034000000000006</v>
      </c>
      <c r="E64" s="36">
        <v>78.888000000000005</v>
      </c>
      <c r="F64" s="44">
        <v>63.825000000000003</v>
      </c>
      <c r="G64" s="44"/>
      <c r="H64" s="44"/>
      <c r="I64" s="44"/>
      <c r="J64" s="269"/>
      <c r="K64" s="269"/>
    </row>
    <row r="65" spans="1:11">
      <c r="A65" s="270" t="s">
        <v>164</v>
      </c>
      <c r="B65" s="273">
        <v>1266.6426379195473</v>
      </c>
      <c r="C65" s="273">
        <v>1452.9644823112794</v>
      </c>
      <c r="D65" s="273">
        <v>1647.1802076701865</v>
      </c>
      <c r="E65" s="273">
        <v>1736.6189555807005</v>
      </c>
      <c r="F65" s="273">
        <v>1486.7606670564585</v>
      </c>
      <c r="G65" s="274"/>
      <c r="H65" s="274"/>
      <c r="I65" s="274"/>
      <c r="J65" s="275"/>
      <c r="K65" s="275"/>
    </row>
    <row r="66" spans="1:11" ht="30" customHeight="1">
      <c r="A66" s="420" t="s">
        <v>285</v>
      </c>
      <c r="B66" s="420"/>
      <c r="C66" s="420"/>
      <c r="D66" s="420"/>
      <c r="E66" s="420"/>
      <c r="F66" s="420"/>
      <c r="G66" s="420"/>
      <c r="H66" s="420"/>
      <c r="I66" s="420"/>
      <c r="J66" s="420"/>
    </row>
    <row r="75" spans="1:11" ht="15">
      <c r="B75" s="30"/>
      <c r="C75" s="30"/>
      <c r="D75" s="30"/>
      <c r="E75" s="30"/>
      <c r="F75" s="30"/>
      <c r="G75" s="30"/>
      <c r="H75" s="30"/>
      <c r="I75" s="30"/>
      <c r="J75" s="30"/>
      <c r="K75" s="276"/>
    </row>
    <row r="76" spans="1:11" ht="15">
      <c r="B76" s="30"/>
      <c r="C76" s="30"/>
      <c r="D76" s="30"/>
      <c r="E76" s="30"/>
      <c r="F76" s="30"/>
      <c r="G76" s="31"/>
      <c r="H76" s="31"/>
      <c r="I76" s="31"/>
      <c r="J76" s="31"/>
      <c r="K76" s="276"/>
    </row>
    <row r="77" spans="1:11">
      <c r="F77" s="32"/>
      <c r="G77" s="32"/>
      <c r="H77" s="32"/>
      <c r="I77" s="32"/>
      <c r="J77" s="32"/>
      <c r="K77" s="276"/>
    </row>
  </sheetData>
  <mergeCells count="2">
    <mergeCell ref="A1:J1"/>
    <mergeCell ref="A66:J66"/>
  </mergeCells>
  <pageMargins left="0.51181102362204722" right="0.39370078740157483" top="0.78740157480314965" bottom="0.98425196850393704" header="0.51181102362204722" footer="0.51181102362204722"/>
  <pageSetup paperSize="9" scale="69" orientation="portrait" r:id="rId1"/>
  <headerFooter>
    <oddHeader>&amp;L&amp;"Times New Roman,полужирный"&amp;12&amp;K8CBA97Макроекономічний та монетарний огляд&amp;R&amp;"Times New Roman,обычный"&amp;12&amp;K7CBE87 &amp;"Times New Roman,полужирный"Серпень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T29"/>
  <sheetViews>
    <sheetView topLeftCell="A13" zoomScaleNormal="100" workbookViewId="0">
      <selection activeCell="K9" sqref="K9"/>
    </sheetView>
  </sheetViews>
  <sheetFormatPr defaultColWidth="9.109375" defaultRowHeight="14.4"/>
  <cols>
    <col min="1" max="1" width="54.109375" style="304" customWidth="1"/>
    <col min="2" max="2" width="8.5546875" style="304" customWidth="1"/>
    <col min="3" max="3" width="7.44140625" style="304" customWidth="1"/>
    <col min="4" max="4" width="7.6640625" style="304" customWidth="1"/>
    <col min="5" max="6" width="7.44140625" style="304" customWidth="1"/>
    <col min="7" max="7" width="9" style="304" customWidth="1"/>
    <col min="8" max="9" width="7.6640625" style="304" customWidth="1"/>
    <col min="10" max="10" width="8.5546875" style="304" customWidth="1"/>
    <col min="11" max="11" width="7.6640625" style="304" customWidth="1"/>
    <col min="12" max="12" width="7.44140625" style="304" customWidth="1"/>
    <col min="13" max="13" width="7.33203125" style="304" bestFit="1" customWidth="1"/>
    <col min="14" max="14" width="8.77734375" style="304" customWidth="1"/>
    <col min="15" max="17" width="8.109375" style="304" customWidth="1"/>
    <col min="18" max="18" width="8.5546875" style="304" customWidth="1"/>
    <col min="19" max="19" width="7.6640625" style="304" bestFit="1" customWidth="1"/>
    <col min="20" max="16384" width="9.109375" style="304"/>
  </cols>
  <sheetData>
    <row r="1" spans="1:20" ht="16.2" thickBot="1">
      <c r="A1" s="423" t="s">
        <v>15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5"/>
    </row>
    <row r="2" spans="1:20" ht="16.2" thickBot="1">
      <c r="A2" s="426" t="s">
        <v>16</v>
      </c>
      <c r="B2" s="428" t="s">
        <v>17</v>
      </c>
      <c r="C2" s="430" t="s">
        <v>170</v>
      </c>
      <c r="D2" s="430" t="s">
        <v>169</v>
      </c>
      <c r="E2" s="432" t="s">
        <v>172</v>
      </c>
      <c r="F2" s="433"/>
      <c r="G2" s="433"/>
      <c r="H2" s="433"/>
      <c r="I2" s="433"/>
      <c r="J2" s="434"/>
      <c r="K2" s="435" t="s">
        <v>165</v>
      </c>
      <c r="L2" s="437" t="s">
        <v>189</v>
      </c>
      <c r="M2" s="438"/>
      <c r="N2" s="438"/>
      <c r="O2" s="438"/>
      <c r="P2" s="438"/>
      <c r="Q2" s="439"/>
      <c r="R2" s="437" t="s">
        <v>18</v>
      </c>
      <c r="S2" s="439"/>
    </row>
    <row r="3" spans="1:20" ht="40.200000000000003" thickBot="1">
      <c r="A3" s="427"/>
      <c r="B3" s="429"/>
      <c r="C3" s="431"/>
      <c r="D3" s="431"/>
      <c r="E3" s="305" t="s">
        <v>173</v>
      </c>
      <c r="F3" s="306" t="s">
        <v>171</v>
      </c>
      <c r="G3" s="306" t="s">
        <v>233</v>
      </c>
      <c r="H3" s="306" t="s">
        <v>264</v>
      </c>
      <c r="I3" s="306" t="s">
        <v>269</v>
      </c>
      <c r="J3" s="307" t="s">
        <v>286</v>
      </c>
      <c r="K3" s="436"/>
      <c r="L3" s="305" t="s">
        <v>173</v>
      </c>
      <c r="M3" s="306" t="s">
        <v>171</v>
      </c>
      <c r="N3" s="306" t="s">
        <v>233</v>
      </c>
      <c r="O3" s="306" t="s">
        <v>264</v>
      </c>
      <c r="P3" s="306" t="s">
        <v>269</v>
      </c>
      <c r="Q3" s="307" t="s">
        <v>286</v>
      </c>
      <c r="R3" s="308" t="s">
        <v>19</v>
      </c>
      <c r="S3" s="309" t="s">
        <v>20</v>
      </c>
    </row>
    <row r="4" spans="1:20" ht="28.8">
      <c r="A4" s="310" t="s">
        <v>21</v>
      </c>
      <c r="B4" s="311" t="s">
        <v>22</v>
      </c>
      <c r="C4" s="312">
        <v>45633.599999999999</v>
      </c>
      <c r="D4" s="313">
        <v>45553</v>
      </c>
      <c r="E4" s="314">
        <v>43057.267</v>
      </c>
      <c r="F4" s="315">
        <v>43042.879999999997</v>
      </c>
      <c r="G4" s="315">
        <v>43023</v>
      </c>
      <c r="H4" s="316">
        <v>43009.3</v>
      </c>
      <c r="I4" s="315">
        <v>42995.5</v>
      </c>
      <c r="J4" s="317">
        <v>42988.025999999998</v>
      </c>
      <c r="K4" s="318">
        <v>42929</v>
      </c>
      <c r="L4" s="314">
        <v>42910.9</v>
      </c>
      <c r="M4" s="315" t="s">
        <v>246</v>
      </c>
      <c r="N4" s="315" t="s">
        <v>247</v>
      </c>
      <c r="O4" s="316" t="s">
        <v>273</v>
      </c>
      <c r="P4" s="319" t="s">
        <v>287</v>
      </c>
      <c r="Q4" s="317" t="s">
        <v>288</v>
      </c>
      <c r="R4" s="320">
        <f>Q4/P4*100-100</f>
        <v>-3.1981720462511021E-2</v>
      </c>
      <c r="S4" s="321">
        <f>Q4/J4*100-100</f>
        <v>-0.38326021297187651</v>
      </c>
    </row>
    <row r="5" spans="1:20" ht="18" customHeight="1">
      <c r="A5" s="323" t="s">
        <v>174</v>
      </c>
      <c r="B5" s="324" t="s">
        <v>23</v>
      </c>
      <c r="C5" s="325">
        <v>10.358599999999999</v>
      </c>
      <c r="D5" s="326">
        <v>9.9577000000000009</v>
      </c>
      <c r="E5" s="327">
        <v>9.5655999999999999</v>
      </c>
      <c r="F5" s="328">
        <v>9.5340000000000007</v>
      </c>
      <c r="G5" s="328">
        <v>9.5341000000000005</v>
      </c>
      <c r="H5" s="328">
        <v>9.4734999999999996</v>
      </c>
      <c r="I5" s="328">
        <v>9.4062999999999999</v>
      </c>
      <c r="J5" s="329">
        <v>9.3680000000000003</v>
      </c>
      <c r="K5" s="330">
        <v>8.3927999999999994</v>
      </c>
      <c r="L5" s="327">
        <v>8.1</v>
      </c>
      <c r="M5" s="328">
        <v>8.1228999999999996</v>
      </c>
      <c r="N5" s="328">
        <v>8.1318999999999999</v>
      </c>
      <c r="O5" s="328">
        <v>8.0753000000000004</v>
      </c>
      <c r="P5" s="328">
        <v>8.0393000000000008</v>
      </c>
      <c r="Q5" s="329">
        <v>8.0329999999999995</v>
      </c>
      <c r="R5" s="331">
        <f>Q5/P5*100-100</f>
        <v>-7.8365031781387984E-2</v>
      </c>
      <c r="S5" s="332">
        <f>Q5/J5*100-100</f>
        <v>-14.250640478223758</v>
      </c>
    </row>
    <row r="6" spans="1:20" ht="15.6">
      <c r="A6" s="333" t="s">
        <v>175</v>
      </c>
      <c r="B6" s="324" t="s">
        <v>24</v>
      </c>
      <c r="C6" s="325">
        <v>1.8</v>
      </c>
      <c r="D6" s="326">
        <v>1.8</v>
      </c>
      <c r="E6" s="327">
        <v>1.9</v>
      </c>
      <c r="F6" s="328">
        <v>1.9</v>
      </c>
      <c r="G6" s="328">
        <v>1.8</v>
      </c>
      <c r="H6" s="328">
        <v>1.8</v>
      </c>
      <c r="I6" s="328">
        <v>1.7</v>
      </c>
      <c r="J6" s="329">
        <v>1.7</v>
      </c>
      <c r="K6" s="330">
        <v>1.9</v>
      </c>
      <c r="L6" s="327">
        <v>2</v>
      </c>
      <c r="M6" s="328">
        <v>2</v>
      </c>
      <c r="N6" s="328">
        <v>1.9</v>
      </c>
      <c r="O6" s="328">
        <v>1.8</v>
      </c>
      <c r="P6" s="328">
        <v>1.8</v>
      </c>
      <c r="Q6" s="329">
        <v>1.7</v>
      </c>
      <c r="R6" s="334" t="s">
        <v>289</v>
      </c>
      <c r="S6" s="335">
        <v>0</v>
      </c>
      <c r="T6" s="322"/>
    </row>
    <row r="7" spans="1:20">
      <c r="A7" s="333" t="s">
        <v>33</v>
      </c>
      <c r="B7" s="324" t="s">
        <v>22</v>
      </c>
      <c r="C7" s="336">
        <v>506.8</v>
      </c>
      <c r="D7" s="337">
        <v>487.7</v>
      </c>
      <c r="E7" s="338">
        <v>504.9</v>
      </c>
      <c r="F7" s="339">
        <v>515.70000000000005</v>
      </c>
      <c r="G7" s="339">
        <v>492.3</v>
      </c>
      <c r="H7" s="339">
        <v>474.7</v>
      </c>
      <c r="I7" s="339">
        <v>456.1</v>
      </c>
      <c r="J7" s="340">
        <v>437.5</v>
      </c>
      <c r="K7" s="341">
        <v>512</v>
      </c>
      <c r="L7" s="338">
        <v>524</v>
      </c>
      <c r="M7" s="339">
        <v>523</v>
      </c>
      <c r="N7" s="339">
        <v>506.8</v>
      </c>
      <c r="O7" s="339">
        <v>486.4</v>
      </c>
      <c r="P7" s="339">
        <v>469.4</v>
      </c>
      <c r="Q7" s="340">
        <v>443.9</v>
      </c>
      <c r="R7" s="331">
        <f>Q7/P7*100-100</f>
        <v>-5.4324669791222817</v>
      </c>
      <c r="S7" s="332">
        <f>Q7/J7*100-100</f>
        <v>1.4628571428571462</v>
      </c>
    </row>
    <row r="8" spans="1:20" ht="26.4">
      <c r="A8" s="333" t="s">
        <v>190</v>
      </c>
      <c r="B8" s="324" t="s">
        <v>24</v>
      </c>
      <c r="C8" s="325">
        <v>7.5</v>
      </c>
      <c r="D8" s="326">
        <v>7.2</v>
      </c>
      <c r="E8" s="338" t="s">
        <v>27</v>
      </c>
      <c r="F8" s="339" t="s">
        <v>27</v>
      </c>
      <c r="G8" s="328">
        <v>9</v>
      </c>
      <c r="H8" s="339" t="s">
        <v>27</v>
      </c>
      <c r="I8" s="339" t="s">
        <v>27</v>
      </c>
      <c r="J8" s="340" t="s">
        <v>27</v>
      </c>
      <c r="K8" s="330">
        <v>9.3000000000000007</v>
      </c>
      <c r="L8" s="338" t="s">
        <v>27</v>
      </c>
      <c r="M8" s="339" t="s">
        <v>27</v>
      </c>
      <c r="N8" s="328">
        <v>9.6</v>
      </c>
      <c r="O8" s="339" t="s">
        <v>27</v>
      </c>
      <c r="P8" s="339" t="s">
        <v>27</v>
      </c>
      <c r="Q8" s="340" t="s">
        <v>27</v>
      </c>
      <c r="R8" s="331" t="s">
        <v>27</v>
      </c>
      <c r="S8" s="329" t="s">
        <v>27</v>
      </c>
    </row>
    <row r="9" spans="1:20" ht="15.6">
      <c r="A9" s="333" t="s">
        <v>25</v>
      </c>
      <c r="B9" s="324" t="s">
        <v>26</v>
      </c>
      <c r="C9" s="336">
        <v>3377</v>
      </c>
      <c r="D9" s="337">
        <v>3619</v>
      </c>
      <c r="E9" s="338">
        <v>3167</v>
      </c>
      <c r="F9" s="339">
        <v>3209</v>
      </c>
      <c r="G9" s="339">
        <v>3415</v>
      </c>
      <c r="H9" s="339">
        <v>3432</v>
      </c>
      <c r="I9" s="339">
        <v>3430</v>
      </c>
      <c r="J9" s="340">
        <v>3601</v>
      </c>
      <c r="K9" s="341">
        <v>4012</v>
      </c>
      <c r="L9" s="338" t="s">
        <v>191</v>
      </c>
      <c r="M9" s="339" t="s">
        <v>192</v>
      </c>
      <c r="N9" s="339" t="s">
        <v>248</v>
      </c>
      <c r="O9" s="339" t="s">
        <v>270</v>
      </c>
      <c r="P9" s="339" t="s">
        <v>274</v>
      </c>
      <c r="Q9" s="342" t="s">
        <v>290</v>
      </c>
      <c r="R9" s="331">
        <v>6.4</v>
      </c>
      <c r="S9" s="329">
        <v>19.399999999999999</v>
      </c>
    </row>
    <row r="10" spans="1:20" ht="26.4">
      <c r="A10" s="333" t="s">
        <v>193</v>
      </c>
      <c r="B10" s="324" t="s">
        <v>26</v>
      </c>
      <c r="C10" s="336">
        <v>3025</v>
      </c>
      <c r="D10" s="337">
        <v>3265</v>
      </c>
      <c r="E10" s="338">
        <v>3167</v>
      </c>
      <c r="F10" s="339">
        <f>(E9+F9)/2</f>
        <v>3188</v>
      </c>
      <c r="G10" s="339">
        <v>3263</v>
      </c>
      <c r="H10" s="339">
        <v>3302</v>
      </c>
      <c r="I10" s="339">
        <v>3328</v>
      </c>
      <c r="J10" s="340">
        <v>3368</v>
      </c>
      <c r="K10" s="341">
        <v>3480</v>
      </c>
      <c r="L10" s="338">
        <v>3455</v>
      </c>
      <c r="M10" s="339">
        <v>3536</v>
      </c>
      <c r="N10" s="339">
        <v>3641</v>
      </c>
      <c r="O10" s="339">
        <v>3728</v>
      </c>
      <c r="P10" s="339">
        <v>3788</v>
      </c>
      <c r="Q10" s="340">
        <v>3870</v>
      </c>
      <c r="R10" s="331" t="s">
        <v>27</v>
      </c>
      <c r="S10" s="343" t="s">
        <v>27</v>
      </c>
    </row>
    <row r="11" spans="1:20" s="345" customFormat="1" ht="26.4">
      <c r="A11" s="333" t="s">
        <v>194</v>
      </c>
      <c r="B11" s="324" t="s">
        <v>24</v>
      </c>
      <c r="C11" s="325">
        <v>14.4</v>
      </c>
      <c r="D11" s="326">
        <v>8.1999999999999993</v>
      </c>
      <c r="E11" s="327">
        <v>4.5999999999999996</v>
      </c>
      <c r="F11" s="328">
        <v>3.6</v>
      </c>
      <c r="G11" s="328">
        <v>2.4</v>
      </c>
      <c r="H11" s="328">
        <v>-1.3</v>
      </c>
      <c r="I11" s="328">
        <v>-5.4</v>
      </c>
      <c r="J11" s="329">
        <v>-5.4</v>
      </c>
      <c r="K11" s="330">
        <f>93.5-100</f>
        <v>-6.5</v>
      </c>
      <c r="L11" s="327">
        <f>82.7-100</f>
        <v>-17.299999999999997</v>
      </c>
      <c r="M11" s="328">
        <f>81.8-100</f>
        <v>-18.200000000000003</v>
      </c>
      <c r="N11" s="328">
        <v>-24.6</v>
      </c>
      <c r="O11" s="328">
        <v>-29.6</v>
      </c>
      <c r="P11" s="328">
        <v>-27.6</v>
      </c>
      <c r="Q11" s="329">
        <v>-26.3</v>
      </c>
      <c r="R11" s="331">
        <v>5.8</v>
      </c>
      <c r="S11" s="335" t="s">
        <v>27</v>
      </c>
      <c r="T11" s="344"/>
    </row>
    <row r="12" spans="1:20" ht="26.4">
      <c r="A12" s="333" t="s">
        <v>28</v>
      </c>
      <c r="B12" s="324" t="s">
        <v>24</v>
      </c>
      <c r="C12" s="325">
        <v>33.58010068107788</v>
      </c>
      <c r="D12" s="326">
        <v>33.65570599613153</v>
      </c>
      <c r="E12" s="327">
        <f>E19/E9*100</f>
        <v>38.459109567413954</v>
      </c>
      <c r="F12" s="328">
        <f>F19/F9*100</f>
        <v>37.955749454658772</v>
      </c>
      <c r="G12" s="328">
        <v>35.700000000000003</v>
      </c>
      <c r="H12" s="328">
        <v>35.5</v>
      </c>
      <c r="I12" s="328">
        <v>35.5</v>
      </c>
      <c r="J12" s="329">
        <v>33.799999999999997</v>
      </c>
      <c r="K12" s="330">
        <v>30.4</v>
      </c>
      <c r="L12" s="327">
        <v>35.299999999999997</v>
      </c>
      <c r="M12" s="328">
        <v>33.5</v>
      </c>
      <c r="N12" s="328">
        <v>31.5</v>
      </c>
      <c r="O12" s="328">
        <v>30.5</v>
      </c>
      <c r="P12" s="328">
        <v>30.1</v>
      </c>
      <c r="Q12" s="329">
        <v>28.3</v>
      </c>
      <c r="R12" s="346" t="s">
        <v>291</v>
      </c>
      <c r="S12" s="347" t="s">
        <v>292</v>
      </c>
    </row>
    <row r="13" spans="1:20" ht="26.4">
      <c r="A13" s="333" t="s">
        <v>29</v>
      </c>
      <c r="B13" s="324" t="s">
        <v>186</v>
      </c>
      <c r="C13" s="325">
        <v>893.702</v>
      </c>
      <c r="D13" s="326">
        <v>808.16700000000003</v>
      </c>
      <c r="E13" s="327">
        <v>748.2</v>
      </c>
      <c r="F13" s="328">
        <v>930.2</v>
      </c>
      <c r="G13" s="328">
        <v>1046.9000000000001</v>
      </c>
      <c r="H13" s="328">
        <v>1008.5</v>
      </c>
      <c r="I13" s="328">
        <v>999.3</v>
      </c>
      <c r="J13" s="329">
        <v>970.7</v>
      </c>
      <c r="K13" s="330">
        <v>2436.8000000000002</v>
      </c>
      <c r="L13" s="327" t="s">
        <v>30</v>
      </c>
      <c r="M13" s="328" t="s">
        <v>195</v>
      </c>
      <c r="N13" s="328" t="s">
        <v>249</v>
      </c>
      <c r="O13" s="328" t="s">
        <v>271</v>
      </c>
      <c r="P13" s="328" t="s">
        <v>275</v>
      </c>
      <c r="Q13" s="335" t="s">
        <v>293</v>
      </c>
      <c r="R13" s="331">
        <v>5.8</v>
      </c>
      <c r="S13" s="329" t="s">
        <v>27</v>
      </c>
    </row>
    <row r="14" spans="1:20" ht="15.6">
      <c r="A14" s="333" t="s">
        <v>31</v>
      </c>
      <c r="B14" s="324" t="s">
        <v>186</v>
      </c>
      <c r="C14" s="325">
        <v>2.581</v>
      </c>
      <c r="D14" s="326">
        <v>0.503</v>
      </c>
      <c r="E14" s="327">
        <v>0.219</v>
      </c>
      <c r="F14" s="328">
        <v>6.3E-2</v>
      </c>
      <c r="G14" s="328">
        <v>0.1</v>
      </c>
      <c r="H14" s="328">
        <v>0.2</v>
      </c>
      <c r="I14" s="328">
        <v>2.8</v>
      </c>
      <c r="J14" s="329">
        <v>3</v>
      </c>
      <c r="K14" s="330">
        <v>463.7</v>
      </c>
      <c r="L14" s="327" t="s">
        <v>32</v>
      </c>
      <c r="M14" s="328" t="s">
        <v>196</v>
      </c>
      <c r="N14" s="328" t="s">
        <v>250</v>
      </c>
      <c r="O14" s="328" t="s">
        <v>272</v>
      </c>
      <c r="P14" s="328" t="s">
        <v>276</v>
      </c>
      <c r="Q14" s="335" t="s">
        <v>294</v>
      </c>
      <c r="R14" s="331">
        <v>12.4</v>
      </c>
      <c r="S14" s="329" t="s">
        <v>27</v>
      </c>
    </row>
    <row r="15" spans="1:20" ht="28.8">
      <c r="A15" s="333" t="s">
        <v>197</v>
      </c>
      <c r="B15" s="324" t="s">
        <v>187</v>
      </c>
      <c r="C15" s="325">
        <v>292.39999999999998</v>
      </c>
      <c r="D15" s="348">
        <v>272.5</v>
      </c>
      <c r="E15" s="327">
        <v>12.3</v>
      </c>
      <c r="F15" s="328">
        <v>7.8</v>
      </c>
      <c r="G15" s="328">
        <v>5</v>
      </c>
      <c r="H15" s="328">
        <v>3.9</v>
      </c>
      <c r="I15" s="328">
        <v>8.6</v>
      </c>
      <c r="J15" s="329">
        <v>8.4</v>
      </c>
      <c r="K15" s="349">
        <v>348.8</v>
      </c>
      <c r="L15" s="327">
        <v>63.4</v>
      </c>
      <c r="M15" s="328">
        <v>37.299999999999997</v>
      </c>
      <c r="N15" s="328">
        <v>27</v>
      </c>
      <c r="O15" s="328">
        <v>40.5</v>
      </c>
      <c r="P15" s="328">
        <v>66.7</v>
      </c>
      <c r="Q15" s="329">
        <v>141</v>
      </c>
      <c r="R15" s="331">
        <f>Q15/P15*100-100</f>
        <v>111.39430284857573</v>
      </c>
      <c r="S15" s="332">
        <f>Q15/J15*100-100</f>
        <v>1578.5714285714284</v>
      </c>
    </row>
    <row r="16" spans="1:20" ht="18.75" customHeight="1">
      <c r="A16" s="333" t="s">
        <v>176</v>
      </c>
      <c r="B16" s="350" t="s">
        <v>26</v>
      </c>
      <c r="C16" s="351">
        <v>142.5</v>
      </c>
      <c r="D16" s="348">
        <v>124</v>
      </c>
      <c r="E16" s="352">
        <v>203</v>
      </c>
      <c r="F16" s="353">
        <v>135.4</v>
      </c>
      <c r="G16" s="353">
        <v>88.4</v>
      </c>
      <c r="H16" s="353">
        <v>71.599999999999994</v>
      </c>
      <c r="I16" s="353">
        <v>66.7</v>
      </c>
      <c r="J16" s="332">
        <v>71.7</v>
      </c>
      <c r="K16" s="349">
        <v>144.6</v>
      </c>
      <c r="L16" s="352">
        <v>354.2</v>
      </c>
      <c r="M16" s="353">
        <v>326.39999999999998</v>
      </c>
      <c r="N16" s="353">
        <v>273.89999999999998</v>
      </c>
      <c r="O16" s="353">
        <v>335.2</v>
      </c>
      <c r="P16" s="353">
        <v>267.60000000000002</v>
      </c>
      <c r="Q16" s="332">
        <v>205.2</v>
      </c>
      <c r="R16" s="331">
        <f>Q16/P16*100-100</f>
        <v>-23.318385650224229</v>
      </c>
      <c r="S16" s="332">
        <f>Q16/J16*100-100</f>
        <v>186.19246861924682</v>
      </c>
    </row>
    <row r="17" spans="1:19" ht="26.4">
      <c r="A17" s="333" t="s">
        <v>34</v>
      </c>
      <c r="B17" s="324" t="s">
        <v>26</v>
      </c>
      <c r="C17" s="354">
        <v>966.8</v>
      </c>
      <c r="D17" s="355">
        <v>1124.9000000000001</v>
      </c>
      <c r="E17" s="338">
        <v>1154</v>
      </c>
      <c r="F17" s="339">
        <v>1128</v>
      </c>
      <c r="G17" s="339">
        <v>1252</v>
      </c>
      <c r="H17" s="339">
        <v>1150</v>
      </c>
      <c r="I17" s="339">
        <v>1161</v>
      </c>
      <c r="J17" s="340">
        <v>1145</v>
      </c>
      <c r="K17" s="356">
        <v>1178.5999999999999</v>
      </c>
      <c r="L17" s="338">
        <v>1252</v>
      </c>
      <c r="M17" s="339">
        <v>1206</v>
      </c>
      <c r="N17" s="339">
        <v>1288</v>
      </c>
      <c r="O17" s="339">
        <v>1196</v>
      </c>
      <c r="P17" s="339">
        <v>1219</v>
      </c>
      <c r="Q17" s="340">
        <v>1221</v>
      </c>
      <c r="R17" s="331">
        <f>Q17/P17*100-100</f>
        <v>0.16406890894175774</v>
      </c>
      <c r="S17" s="332">
        <f>Q17/J17*100-100</f>
        <v>6.6375545851528557</v>
      </c>
    </row>
    <row r="18" spans="1:19" ht="15.6">
      <c r="A18" s="333" t="s">
        <v>177</v>
      </c>
      <c r="B18" s="324" t="s">
        <v>26</v>
      </c>
      <c r="C18" s="354">
        <v>1095</v>
      </c>
      <c r="D18" s="357">
        <v>1176</v>
      </c>
      <c r="E18" s="338">
        <v>1176</v>
      </c>
      <c r="F18" s="339">
        <v>1176</v>
      </c>
      <c r="G18" s="339">
        <v>1176</v>
      </c>
      <c r="H18" s="339">
        <v>1176</v>
      </c>
      <c r="I18" s="339">
        <v>1176</v>
      </c>
      <c r="J18" s="340">
        <v>1176</v>
      </c>
      <c r="K18" s="341">
        <v>1176</v>
      </c>
      <c r="L18" s="338">
        <v>1176</v>
      </c>
      <c r="M18" s="339">
        <v>1176</v>
      </c>
      <c r="N18" s="339">
        <v>1176</v>
      </c>
      <c r="O18" s="339">
        <v>1176</v>
      </c>
      <c r="P18" s="339">
        <v>1176</v>
      </c>
      <c r="Q18" s="340">
        <v>1176</v>
      </c>
      <c r="R18" s="331">
        <v>0</v>
      </c>
      <c r="S18" s="329">
        <v>0</v>
      </c>
    </row>
    <row r="19" spans="1:19" ht="15" thickBot="1">
      <c r="A19" s="358" t="s">
        <v>35</v>
      </c>
      <c r="B19" s="359" t="s">
        <v>26</v>
      </c>
      <c r="C19" s="360">
        <v>1134</v>
      </c>
      <c r="D19" s="361">
        <v>1218</v>
      </c>
      <c r="E19" s="362">
        <v>1218</v>
      </c>
      <c r="F19" s="363">
        <v>1218</v>
      </c>
      <c r="G19" s="363">
        <v>1218</v>
      </c>
      <c r="H19" s="363">
        <v>1218</v>
      </c>
      <c r="I19" s="363">
        <v>1218</v>
      </c>
      <c r="J19" s="364">
        <v>1218</v>
      </c>
      <c r="K19" s="365">
        <v>1218</v>
      </c>
      <c r="L19" s="362">
        <v>1218</v>
      </c>
      <c r="M19" s="363">
        <v>1218</v>
      </c>
      <c r="N19" s="363">
        <v>1218</v>
      </c>
      <c r="O19" s="363">
        <v>1218</v>
      </c>
      <c r="P19" s="363">
        <v>1218</v>
      </c>
      <c r="Q19" s="364">
        <v>1218</v>
      </c>
      <c r="R19" s="366">
        <v>0</v>
      </c>
      <c r="S19" s="367">
        <v>0</v>
      </c>
    </row>
    <row r="20" spans="1:19" ht="3" customHeigh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</row>
    <row r="21" spans="1:19">
      <c r="A21" s="440" t="s">
        <v>36</v>
      </c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303"/>
      <c r="O21" s="303"/>
      <c r="P21" s="303"/>
      <c r="Q21" s="303"/>
      <c r="R21" s="369"/>
      <c r="S21" s="369"/>
    </row>
    <row r="22" spans="1:19" ht="4.5" customHeight="1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</row>
    <row r="23" spans="1:19" ht="16.2">
      <c r="A23" s="441" t="s">
        <v>178</v>
      </c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370"/>
      <c r="O23" s="370"/>
      <c r="P23" s="370"/>
      <c r="Q23" s="370"/>
      <c r="R23" s="371"/>
      <c r="S23" s="371"/>
    </row>
    <row r="24" spans="1:19" ht="16.2">
      <c r="A24" s="442" t="s">
        <v>179</v>
      </c>
      <c r="B24" s="442"/>
      <c r="C24" s="442"/>
      <c r="D24" s="442"/>
      <c r="E24" s="442"/>
      <c r="F24" s="442"/>
      <c r="G24" s="372"/>
      <c r="H24" s="372"/>
      <c r="I24" s="372"/>
      <c r="J24" s="372"/>
      <c r="K24" s="373"/>
      <c r="L24" s="373"/>
      <c r="M24" s="373"/>
      <c r="N24" s="373"/>
      <c r="O24" s="373"/>
      <c r="P24" s="373"/>
      <c r="Q24" s="373"/>
      <c r="R24" s="373"/>
      <c r="S24" s="373"/>
    </row>
    <row r="25" spans="1:19" ht="16.2">
      <c r="A25" s="442" t="s">
        <v>198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3"/>
      <c r="L25" s="443"/>
      <c r="M25" s="443"/>
      <c r="N25" s="443"/>
      <c r="O25" s="443"/>
      <c r="P25" s="443"/>
      <c r="Q25" s="443"/>
      <c r="R25" s="443"/>
      <c r="S25" s="443"/>
    </row>
    <row r="26" spans="1:19" ht="16.2">
      <c r="A26" s="444" t="s">
        <v>180</v>
      </c>
      <c r="B26" s="442"/>
      <c r="C26" s="442"/>
      <c r="D26" s="442"/>
      <c r="E26" s="442"/>
      <c r="F26" s="372"/>
      <c r="G26" s="372"/>
      <c r="H26" s="372"/>
      <c r="I26" s="372"/>
      <c r="J26" s="372"/>
      <c r="K26" s="373"/>
      <c r="L26" s="373"/>
      <c r="M26" s="373"/>
      <c r="N26" s="373"/>
      <c r="O26" s="373"/>
      <c r="P26" s="373"/>
      <c r="Q26" s="373"/>
      <c r="R26" s="373"/>
      <c r="S26" s="373"/>
    </row>
    <row r="27" spans="1:19" ht="16.2">
      <c r="A27" s="421" t="s">
        <v>199</v>
      </c>
      <c r="B27" s="422"/>
      <c r="C27" s="422"/>
      <c r="D27" s="422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</row>
    <row r="28" spans="1:19" ht="16.2">
      <c r="A28" s="374" t="s">
        <v>200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</row>
    <row r="29" spans="1:19" ht="16.2">
      <c r="A29" s="375" t="s">
        <v>251</v>
      </c>
    </row>
  </sheetData>
  <mergeCells count="15">
    <mergeCell ref="A27:D27"/>
    <mergeCell ref="A1:S1"/>
    <mergeCell ref="A2:A3"/>
    <mergeCell ref="B2:B3"/>
    <mergeCell ref="C2:C3"/>
    <mergeCell ref="D2:D3"/>
    <mergeCell ref="E2:J2"/>
    <mergeCell ref="K2:K3"/>
    <mergeCell ref="L2:Q2"/>
    <mergeCell ref="R2:S2"/>
    <mergeCell ref="A21:M21"/>
    <mergeCell ref="A23:M23"/>
    <mergeCell ref="A24:F24"/>
    <mergeCell ref="A25:S25"/>
    <mergeCell ref="A26:E26"/>
  </mergeCells>
  <pageMargins left="0.31496062992125984" right="0.31496062992125984" top="0.78740157480314965" bottom="0.74803149606299213" header="0.51181102362204722" footer="0.47244094488188981"/>
  <pageSetup paperSize="9" scale="73" orientation="landscape" horizontalDpi="4294967294" r:id="rId1"/>
  <headerFooter>
    <oddHeader>&amp;L&amp;"Times New Roman,полужирный"&amp;12&amp;K8CBA97Макроекономічний та монетарний огляд  &amp;R&amp;"Times New Roman,полужирный"&amp;12&amp;K8CBA97Серпень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zoomScale="115" zoomScaleNormal="115" zoomScaleSheetLayoutView="100" workbookViewId="0">
      <selection activeCell="N7" sqref="N7"/>
    </sheetView>
  </sheetViews>
  <sheetFormatPr defaultColWidth="9.109375" defaultRowHeight="10.199999999999999"/>
  <cols>
    <col min="1" max="1" width="1.44140625" style="105" customWidth="1"/>
    <col min="2" max="2" width="41" style="105" customWidth="1"/>
    <col min="3" max="5" width="6.33203125" style="105" customWidth="1"/>
    <col min="6" max="10" width="6.44140625" style="105" customWidth="1"/>
    <col min="11" max="11" width="5.109375" style="107" customWidth="1"/>
    <col min="12" max="13" width="7.33203125" style="107" customWidth="1"/>
    <col min="14" max="14" width="9.33203125" style="107" customWidth="1"/>
    <col min="15" max="15" width="6.6640625" style="107" bestFit="1" customWidth="1"/>
    <col min="16" max="16" width="5.6640625" style="107" customWidth="1"/>
    <col min="17" max="17" width="9.44140625" style="107" customWidth="1"/>
    <col min="18" max="18" width="6.6640625" style="107" bestFit="1" customWidth="1"/>
    <col min="19" max="19" width="6.44140625" style="107" bestFit="1" customWidth="1"/>
    <col min="20" max="24" width="9.109375" style="107"/>
    <col min="25" max="26" width="9.109375" style="106"/>
    <col min="27" max="27" width="13.109375" style="106" customWidth="1"/>
    <col min="28" max="65" width="9.109375" style="106"/>
    <col min="66" max="16384" width="9.109375" style="105"/>
  </cols>
  <sheetData>
    <row r="1" spans="1:65" ht="3" customHeight="1"/>
    <row r="2" spans="1:65" ht="21.75" customHeight="1">
      <c r="A2" s="147"/>
      <c r="B2" s="445" t="s">
        <v>234</v>
      </c>
      <c r="C2" s="446"/>
      <c r="D2" s="446"/>
      <c r="E2" s="446"/>
      <c r="F2" s="446"/>
      <c r="G2" s="446"/>
      <c r="H2" s="446"/>
      <c r="I2" s="446"/>
      <c r="J2" s="447"/>
      <c r="K2" s="152"/>
      <c r="L2" s="152"/>
      <c r="M2" s="152"/>
      <c r="N2" s="152"/>
      <c r="O2" s="152"/>
      <c r="P2" s="152"/>
      <c r="Q2" s="152"/>
      <c r="R2" s="152"/>
      <c r="S2" s="152"/>
    </row>
    <row r="3" spans="1:65" s="150" customFormat="1" ht="2.25" customHeight="1">
      <c r="B3" s="180"/>
      <c r="J3" s="179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</row>
    <row r="4" spans="1:65" s="114" customFormat="1" ht="11.25" customHeight="1">
      <c r="A4" s="147"/>
      <c r="B4" s="451" t="s">
        <v>93</v>
      </c>
      <c r="C4" s="464">
        <v>2013</v>
      </c>
      <c r="D4" s="466">
        <v>2014</v>
      </c>
      <c r="E4" s="468" t="s">
        <v>277</v>
      </c>
      <c r="F4" s="469"/>
      <c r="G4" s="469"/>
      <c r="H4" s="469"/>
      <c r="I4" s="469"/>
      <c r="J4" s="470"/>
      <c r="K4" s="115"/>
      <c r="L4" s="473"/>
      <c r="M4" s="473"/>
      <c r="N4" s="473"/>
      <c r="O4" s="473"/>
      <c r="P4" s="473"/>
      <c r="Q4" s="473"/>
      <c r="R4" s="473"/>
      <c r="S4" s="473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</row>
    <row r="5" spans="1:65" s="114" customFormat="1" ht="11.25" customHeight="1">
      <c r="A5" s="147"/>
      <c r="B5" s="452"/>
      <c r="C5" s="465"/>
      <c r="D5" s="467"/>
      <c r="E5" s="149">
        <v>2014</v>
      </c>
      <c r="F5" s="148">
        <v>2015</v>
      </c>
      <c r="G5" s="148">
        <v>2014</v>
      </c>
      <c r="H5" s="148">
        <v>2015</v>
      </c>
      <c r="I5" s="148">
        <v>2014</v>
      </c>
      <c r="J5" s="178">
        <v>2015</v>
      </c>
      <c r="K5" s="115"/>
      <c r="L5" s="473"/>
      <c r="M5" s="473"/>
      <c r="N5" s="473"/>
      <c r="O5" s="473"/>
      <c r="P5" s="473"/>
      <c r="Q5" s="473"/>
      <c r="R5" s="473"/>
      <c r="S5" s="473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</row>
    <row r="6" spans="1:65" s="114" customFormat="1" ht="12" customHeight="1">
      <c r="A6" s="147"/>
      <c r="B6" s="453"/>
      <c r="C6" s="474" t="s">
        <v>232</v>
      </c>
      <c r="D6" s="475"/>
      <c r="E6" s="476" t="s">
        <v>232</v>
      </c>
      <c r="F6" s="475"/>
      <c r="G6" s="146" t="s">
        <v>231</v>
      </c>
      <c r="H6" s="145"/>
      <c r="I6" s="471" t="s">
        <v>40</v>
      </c>
      <c r="J6" s="472"/>
      <c r="K6" s="144"/>
      <c r="L6" s="473"/>
      <c r="M6" s="473"/>
      <c r="N6" s="473"/>
      <c r="O6" s="473"/>
      <c r="P6" s="473"/>
      <c r="Q6" s="473"/>
      <c r="R6" s="473"/>
      <c r="S6" s="473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</row>
    <row r="7" spans="1:65" s="114" customFormat="1" ht="13.2">
      <c r="A7" s="105"/>
      <c r="B7" s="177" t="s">
        <v>230</v>
      </c>
      <c r="C7" s="133">
        <v>442.78868929069</v>
      </c>
      <c r="D7" s="134">
        <v>456.06732354627997</v>
      </c>
      <c r="E7" s="133">
        <v>224.52275808626001</v>
      </c>
      <c r="F7" s="134">
        <v>298.66270710381002</v>
      </c>
      <c r="G7" s="225">
        <f>G8+G14+G15</f>
        <v>100.00000000000001</v>
      </c>
      <c r="H7" s="382">
        <f>H8+H14+H15</f>
        <v>100.00000000000001</v>
      </c>
      <c r="I7" s="133">
        <v>6.3674793609433351</v>
      </c>
      <c r="J7" s="176">
        <f t="shared" ref="J7:J15" si="0">F7/E7*100-100</f>
        <v>33.021128748590371</v>
      </c>
      <c r="K7" s="141"/>
      <c r="L7" s="130"/>
      <c r="M7" s="130"/>
      <c r="N7" s="130"/>
      <c r="O7" s="130"/>
      <c r="P7" s="130"/>
      <c r="Q7" s="130"/>
      <c r="R7" s="130"/>
      <c r="S7" s="130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</row>
    <row r="8" spans="1:65" s="114" customFormat="1" ht="13.2">
      <c r="A8" s="105"/>
      <c r="B8" s="175" t="s">
        <v>240</v>
      </c>
      <c r="C8" s="135">
        <v>353.96812170214997</v>
      </c>
      <c r="D8" s="136">
        <v>367.51193112837001</v>
      </c>
      <c r="E8" s="135">
        <v>173.97197647607001</v>
      </c>
      <c r="F8" s="136">
        <v>231.71678502713996</v>
      </c>
      <c r="G8" s="120">
        <f t="shared" ref="G8:H11" si="1">E8/E$7*100</f>
        <v>77.485230432289299</v>
      </c>
      <c r="H8" s="136">
        <f t="shared" si="1"/>
        <v>77.584773564179613</v>
      </c>
      <c r="I8" s="135">
        <v>0.13032312356995135</v>
      </c>
      <c r="J8" s="174">
        <f t="shared" si="0"/>
        <v>33.192017312634732</v>
      </c>
      <c r="K8" s="141"/>
      <c r="L8" s="120"/>
      <c r="M8" s="120"/>
      <c r="N8" s="120"/>
      <c r="O8" s="120"/>
      <c r="P8" s="120"/>
      <c r="Q8" s="120"/>
      <c r="R8" s="120"/>
      <c r="S8" s="120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</row>
    <row r="9" spans="1:65" s="114" customFormat="1" ht="13.2">
      <c r="A9" s="105"/>
      <c r="B9" s="173" t="s">
        <v>229</v>
      </c>
      <c r="C9" s="135">
        <v>72.151072383040002</v>
      </c>
      <c r="D9" s="136">
        <v>75.202945342389995</v>
      </c>
      <c r="E9" s="135">
        <v>34.099937582789998</v>
      </c>
      <c r="F9" s="136">
        <v>44.718996985459995</v>
      </c>
      <c r="G9" s="120">
        <f t="shared" si="1"/>
        <v>15.187742157384799</v>
      </c>
      <c r="H9" s="136">
        <f t="shared" si="1"/>
        <v>14.973076959995693</v>
      </c>
      <c r="I9" s="135">
        <v>-0.47174431498430636</v>
      </c>
      <c r="J9" s="174">
        <f t="shared" si="0"/>
        <v>31.140993665716735</v>
      </c>
      <c r="K9" s="143"/>
      <c r="L9" s="120"/>
      <c r="M9" s="120"/>
      <c r="N9" s="120"/>
      <c r="O9" s="120"/>
      <c r="P9" s="120"/>
      <c r="Q9" s="120"/>
      <c r="R9" s="120"/>
      <c r="S9" s="120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</row>
    <row r="10" spans="1:65" s="114" customFormat="1" ht="13.2">
      <c r="A10" s="105"/>
      <c r="B10" s="173" t="s">
        <v>228</v>
      </c>
      <c r="C10" s="135">
        <v>54.993846384390011</v>
      </c>
      <c r="D10" s="136">
        <v>40.201485679200005</v>
      </c>
      <c r="E10" s="135">
        <v>25.009403004760003</v>
      </c>
      <c r="F10" s="136">
        <v>24.503018324489997</v>
      </c>
      <c r="G10" s="120">
        <f t="shared" si="1"/>
        <v>11.138916704003597</v>
      </c>
      <c r="H10" s="136">
        <f t="shared" si="1"/>
        <v>8.2042443671995411</v>
      </c>
      <c r="I10" s="135">
        <v>23.253830887459088</v>
      </c>
      <c r="J10" s="174">
        <f t="shared" si="0"/>
        <v>-2.0247771615085242</v>
      </c>
      <c r="K10" s="142"/>
      <c r="L10" s="120"/>
      <c r="M10" s="120"/>
      <c r="N10" s="120"/>
      <c r="O10" s="120"/>
      <c r="P10" s="120"/>
      <c r="Q10" s="120"/>
      <c r="R10" s="120"/>
      <c r="S10" s="120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</row>
    <row r="11" spans="1:65" s="114" customFormat="1" ht="13.2">
      <c r="A11" s="105"/>
      <c r="B11" s="173" t="s">
        <v>227</v>
      </c>
      <c r="C11" s="135">
        <v>128.26930791498</v>
      </c>
      <c r="D11" s="136">
        <v>139.02425885480002</v>
      </c>
      <c r="E11" s="135">
        <v>63.983169110980008</v>
      </c>
      <c r="F11" s="136">
        <v>84.672781669369996</v>
      </c>
      <c r="G11" s="120">
        <f t="shared" si="1"/>
        <v>28.497409196442412</v>
      </c>
      <c r="H11" s="136">
        <f t="shared" si="1"/>
        <v>28.350637577238324</v>
      </c>
      <c r="I11" s="135">
        <v>-4.0140197175217338</v>
      </c>
      <c r="J11" s="174">
        <f t="shared" si="0"/>
        <v>32.33602343532479</v>
      </c>
      <c r="K11" s="142"/>
      <c r="L11" s="120"/>
      <c r="M11" s="120"/>
      <c r="N11" s="120"/>
      <c r="O11" s="120"/>
      <c r="P11" s="120"/>
      <c r="Q11" s="120"/>
      <c r="R11" s="120"/>
      <c r="S11" s="120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</row>
    <row r="12" spans="1:65" s="114" customFormat="1" ht="13.2">
      <c r="A12" s="105"/>
      <c r="B12" s="173" t="s">
        <v>226</v>
      </c>
      <c r="C12" s="135">
        <v>-53.447576662279999</v>
      </c>
      <c r="D12" s="136">
        <v>-50.216250269029999</v>
      </c>
      <c r="E12" s="135">
        <v>-20.35526013494</v>
      </c>
      <c r="F12" s="136">
        <v>-26.701281913020001</v>
      </c>
      <c r="G12" s="120" t="s">
        <v>27</v>
      </c>
      <c r="H12" s="136" t="s">
        <v>27</v>
      </c>
      <c r="I12" s="135">
        <v>35.097291415190568</v>
      </c>
      <c r="J12" s="174">
        <f t="shared" si="0"/>
        <v>31.176323643179558</v>
      </c>
      <c r="K12" s="142"/>
      <c r="L12" s="120"/>
      <c r="M12" s="120"/>
      <c r="N12" s="120"/>
      <c r="O12" s="120"/>
      <c r="P12" s="120"/>
      <c r="Q12" s="120"/>
      <c r="R12" s="120"/>
      <c r="S12" s="120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</row>
    <row r="13" spans="1:65" s="114" customFormat="1" ht="13.2">
      <c r="A13" s="105"/>
      <c r="B13" s="173" t="s">
        <v>225</v>
      </c>
      <c r="C13" s="135">
        <v>36.668186774410003</v>
      </c>
      <c r="D13" s="136">
        <v>45.099574891519993</v>
      </c>
      <c r="E13" s="135">
        <v>19.260871100460001</v>
      </c>
      <c r="F13" s="136">
        <v>28.068304447279999</v>
      </c>
      <c r="G13" s="120">
        <f t="shared" ref="G13:H15" si="2">E13/E$7*100</f>
        <v>8.5785829751209963</v>
      </c>
      <c r="H13" s="136">
        <f t="shared" si="2"/>
        <v>9.3979943861969808</v>
      </c>
      <c r="I13" s="135">
        <v>-4.27107034115582</v>
      </c>
      <c r="J13" s="174">
        <f t="shared" si="0"/>
        <v>45.727076936876728</v>
      </c>
      <c r="K13" s="142"/>
      <c r="L13" s="120"/>
      <c r="M13" s="120"/>
      <c r="N13" s="120"/>
      <c r="O13" s="120"/>
      <c r="P13" s="120"/>
      <c r="Q13" s="120"/>
      <c r="R13" s="120"/>
      <c r="S13" s="120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</row>
    <row r="14" spans="1:65" s="114" customFormat="1" ht="13.2">
      <c r="A14" s="105"/>
      <c r="B14" s="175" t="s">
        <v>224</v>
      </c>
      <c r="C14" s="135">
        <v>84.981018896669994</v>
      </c>
      <c r="D14" s="136">
        <v>80.612762657990004</v>
      </c>
      <c r="E14" s="135">
        <v>49.157940327840009</v>
      </c>
      <c r="F14" s="136">
        <v>65.300506931140006</v>
      </c>
      <c r="G14" s="120">
        <f t="shared" si="2"/>
        <v>21.894413175235396</v>
      </c>
      <c r="H14" s="136">
        <f t="shared" si="2"/>
        <v>21.864298882298243</v>
      </c>
      <c r="I14" s="135">
        <v>-27.727249689081731</v>
      </c>
      <c r="J14" s="174">
        <f t="shared" si="0"/>
        <v>32.838167131583106</v>
      </c>
      <c r="K14" s="141"/>
      <c r="L14" s="120"/>
      <c r="M14" s="120"/>
      <c r="N14" s="120"/>
      <c r="O14" s="120"/>
      <c r="P14" s="120"/>
      <c r="Q14" s="120"/>
      <c r="R14" s="120"/>
      <c r="S14" s="120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</row>
    <row r="15" spans="1:65" s="114" customFormat="1" ht="13.2">
      <c r="A15" s="105"/>
      <c r="B15" s="175" t="s">
        <v>223</v>
      </c>
      <c r="C15" s="135">
        <f>C7-C8-C14</f>
        <v>3.8395486918700357</v>
      </c>
      <c r="D15" s="136">
        <f>D7-D8-D14</f>
        <v>7.9426297599199529</v>
      </c>
      <c r="E15" s="135">
        <f>E7-E8-E14</f>
        <v>1.3928412823499912</v>
      </c>
      <c r="F15" s="136">
        <f>F7-F8-F14</f>
        <v>1.6454151455300519</v>
      </c>
      <c r="G15" s="120">
        <f t="shared" si="2"/>
        <v>0.62035639247531049</v>
      </c>
      <c r="H15" s="136">
        <f t="shared" si="2"/>
        <v>0.55092755352215228</v>
      </c>
      <c r="I15" s="135">
        <v>-2.6702926694719054</v>
      </c>
      <c r="J15" s="174">
        <f t="shared" si="0"/>
        <v>18.133714614914354</v>
      </c>
      <c r="K15" s="120"/>
      <c r="L15" s="120"/>
      <c r="M15" s="120"/>
      <c r="N15" s="120"/>
      <c r="O15" s="120"/>
      <c r="P15" s="120"/>
      <c r="Q15" s="120"/>
      <c r="R15" s="120"/>
      <c r="S15" s="120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</row>
    <row r="16" spans="1:65" s="114" customFormat="1" ht="3.75" customHeight="1">
      <c r="A16" s="105"/>
      <c r="B16" s="175"/>
      <c r="C16" s="135"/>
      <c r="D16" s="136"/>
      <c r="E16" s="135"/>
      <c r="F16" s="136"/>
      <c r="G16" s="120"/>
      <c r="H16" s="136"/>
      <c r="I16" s="135"/>
      <c r="J16" s="174"/>
      <c r="K16" s="120"/>
      <c r="L16" s="120"/>
      <c r="M16" s="120"/>
      <c r="N16" s="120"/>
      <c r="O16" s="120"/>
      <c r="P16" s="120"/>
      <c r="Q16" s="120"/>
      <c r="R16" s="120"/>
      <c r="S16" s="120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</row>
    <row r="17" spans="1:65" s="114" customFormat="1" ht="13.2">
      <c r="A17" s="105"/>
      <c r="B17" s="177" t="s">
        <v>222</v>
      </c>
      <c r="C17" s="133">
        <v>505.84380962140006</v>
      </c>
      <c r="D17" s="134">
        <v>523.12569783725996</v>
      </c>
      <c r="E17" s="133">
        <v>244.25654196177999</v>
      </c>
      <c r="F17" s="134">
        <v>285.23486358560001</v>
      </c>
      <c r="G17" s="225">
        <f>G19+G20+G21+G23+G24+G25+G26+G22</f>
        <v>100</v>
      </c>
      <c r="H17" s="226">
        <f>H19+H20+H21+H23+H24+H25+H26+H22</f>
        <v>100.00000000000001</v>
      </c>
      <c r="I17" s="289">
        <v>2.1413491232783031</v>
      </c>
      <c r="J17" s="172">
        <f>F17/E17*100-100</f>
        <v>16.776755003037792</v>
      </c>
      <c r="K17" s="140"/>
      <c r="L17" s="130"/>
      <c r="M17" s="130"/>
      <c r="N17" s="130"/>
      <c r="O17" s="130"/>
      <c r="P17" s="130"/>
      <c r="Q17" s="130"/>
      <c r="R17" s="130"/>
      <c r="S17" s="130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</row>
    <row r="18" spans="1:65" s="114" customFormat="1" ht="13.2">
      <c r="A18" s="105"/>
      <c r="B18" s="171" t="s">
        <v>221</v>
      </c>
      <c r="C18" s="139"/>
      <c r="D18" s="138"/>
      <c r="E18" s="139"/>
      <c r="F18" s="138"/>
      <c r="G18" s="116"/>
      <c r="H18" s="122"/>
      <c r="I18" s="116"/>
      <c r="J18" s="170"/>
      <c r="K18" s="116"/>
      <c r="L18" s="130"/>
      <c r="M18" s="130"/>
      <c r="N18" s="130"/>
      <c r="O18" s="130"/>
      <c r="P18" s="130"/>
      <c r="Q18" s="130"/>
      <c r="R18" s="130"/>
      <c r="S18" s="130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</row>
    <row r="19" spans="1:65" s="114" customFormat="1" ht="13.2">
      <c r="A19" s="105"/>
      <c r="B19" s="173" t="s">
        <v>220</v>
      </c>
      <c r="C19" s="135">
        <v>61.702225567749998</v>
      </c>
      <c r="D19" s="136">
        <v>76.845869046000018</v>
      </c>
      <c r="E19" s="135">
        <v>34.623634205260004</v>
      </c>
      <c r="F19" s="136">
        <v>55.186452135650008</v>
      </c>
      <c r="G19" s="120">
        <f t="shared" ref="G19:H26" si="3">E19/E$17*100</f>
        <v>14.17511028657637</v>
      </c>
      <c r="H19" s="136">
        <f t="shared" si="3"/>
        <v>19.347723290876171</v>
      </c>
      <c r="I19" s="120">
        <v>22.278596286810256</v>
      </c>
      <c r="J19" s="174">
        <f t="shared" ref="J19:J26" si="4">F19/E19*100-100</f>
        <v>59.389542439384115</v>
      </c>
      <c r="K19" s="137"/>
      <c r="L19" s="120"/>
      <c r="M19" s="120"/>
      <c r="N19" s="120"/>
      <c r="O19" s="120"/>
      <c r="P19" s="120"/>
      <c r="Q19" s="120"/>
      <c r="R19" s="120"/>
      <c r="S19" s="120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</row>
    <row r="20" spans="1:65" s="114" customFormat="1" ht="13.2">
      <c r="A20" s="105"/>
      <c r="B20" s="173" t="s">
        <v>219</v>
      </c>
      <c r="C20" s="135">
        <v>14.84436156608</v>
      </c>
      <c r="D20" s="136">
        <v>27.365463997920003</v>
      </c>
      <c r="E20" s="135">
        <v>7.6969135490700014</v>
      </c>
      <c r="F20" s="136">
        <v>20.430346980459998</v>
      </c>
      <c r="G20" s="120">
        <f t="shared" si="3"/>
        <v>3.1511596321028632</v>
      </c>
      <c r="H20" s="136">
        <f t="shared" si="3"/>
        <v>7.1626401918883156</v>
      </c>
      <c r="I20" s="120">
        <v>26.515637976697604</v>
      </c>
      <c r="J20" s="174">
        <f t="shared" si="4"/>
        <v>165.43557817313081</v>
      </c>
      <c r="K20" s="137"/>
      <c r="L20" s="120"/>
      <c r="M20" s="120"/>
      <c r="N20" s="120"/>
      <c r="O20" s="120"/>
      <c r="P20" s="120"/>
      <c r="Q20" s="120"/>
      <c r="R20" s="120"/>
      <c r="S20" s="120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</row>
    <row r="21" spans="1:65" s="114" customFormat="1" ht="13.5" customHeight="1">
      <c r="A21" s="105"/>
      <c r="B21" s="173" t="s">
        <v>218</v>
      </c>
      <c r="C21" s="135">
        <v>39.409249484199997</v>
      </c>
      <c r="D21" s="136">
        <v>44.864567287569983</v>
      </c>
      <c r="E21" s="135">
        <v>17.363175733479999</v>
      </c>
      <c r="F21" s="136">
        <v>20.859950696390001</v>
      </c>
      <c r="G21" s="120">
        <f t="shared" si="3"/>
        <v>7.1085816551832215</v>
      </c>
      <c r="H21" s="136">
        <f t="shared" si="3"/>
        <v>7.3132542194057057</v>
      </c>
      <c r="I21" s="120">
        <v>1.0512526697373517</v>
      </c>
      <c r="J21" s="174">
        <f t="shared" si="4"/>
        <v>20.139028807774224</v>
      </c>
      <c r="K21" s="137"/>
      <c r="L21" s="120"/>
      <c r="M21" s="120"/>
      <c r="N21" s="120"/>
      <c r="O21" s="120"/>
      <c r="P21" s="120"/>
      <c r="Q21" s="120"/>
      <c r="R21" s="120"/>
      <c r="S21" s="120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</row>
    <row r="22" spans="1:65" s="114" customFormat="1" ht="13.5" customHeight="1">
      <c r="A22" s="105"/>
      <c r="B22" s="173" t="s">
        <v>217</v>
      </c>
      <c r="C22" s="135">
        <v>50.757829192559996</v>
      </c>
      <c r="D22" s="136">
        <v>43.637572596489996</v>
      </c>
      <c r="E22" s="135">
        <v>17.773241577979999</v>
      </c>
      <c r="F22" s="136">
        <v>17.551761158799998</v>
      </c>
      <c r="G22" s="120">
        <f t="shared" si="3"/>
        <v>7.2764649148111928</v>
      </c>
      <c r="H22" s="136">
        <f t="shared" si="3"/>
        <v>6.1534417420655352</v>
      </c>
      <c r="I22" s="120">
        <v>-16.271673347015067</v>
      </c>
      <c r="J22" s="174">
        <f t="shared" si="4"/>
        <v>-1.2461453258723623</v>
      </c>
      <c r="K22" s="137"/>
      <c r="L22" s="120"/>
      <c r="M22" s="120"/>
      <c r="N22" s="120"/>
      <c r="O22" s="120"/>
      <c r="P22" s="120"/>
      <c r="Q22" s="120"/>
      <c r="R22" s="120"/>
      <c r="S22" s="120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</row>
    <row r="23" spans="1:65" s="114" customFormat="1" ht="13.2">
      <c r="A23" s="105"/>
      <c r="B23" s="173" t="s">
        <v>216</v>
      </c>
      <c r="C23" s="135">
        <v>61.568770900609998</v>
      </c>
      <c r="D23" s="136">
        <v>57.150071128659995</v>
      </c>
      <c r="E23" s="135">
        <v>25.616495696680001</v>
      </c>
      <c r="F23" s="136">
        <v>30.03115705654</v>
      </c>
      <c r="G23" s="120">
        <f t="shared" si="3"/>
        <v>10.487537197954902</v>
      </c>
      <c r="H23" s="136">
        <f t="shared" si="3"/>
        <v>10.528571675645653</v>
      </c>
      <c r="I23" s="120">
        <v>-5.0511476630518217</v>
      </c>
      <c r="J23" s="174">
        <f t="shared" si="4"/>
        <v>17.233666197489114</v>
      </c>
      <c r="K23" s="120"/>
      <c r="L23" s="120"/>
      <c r="M23" s="120"/>
      <c r="N23" s="120"/>
      <c r="O23" s="120"/>
      <c r="P23" s="120"/>
      <c r="Q23" s="120"/>
      <c r="R23" s="120"/>
      <c r="S23" s="120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</row>
    <row r="24" spans="1:65" s="114" customFormat="1" ht="13.2">
      <c r="A24" s="105"/>
      <c r="B24" s="173" t="s">
        <v>215</v>
      </c>
      <c r="C24" s="135">
        <v>105.53870162811002</v>
      </c>
      <c r="D24" s="136">
        <v>100.10953396687</v>
      </c>
      <c r="E24" s="135">
        <v>52.429815910119991</v>
      </c>
      <c r="F24" s="136">
        <v>54.547498001019996</v>
      </c>
      <c r="G24" s="120">
        <f t="shared" si="3"/>
        <v>21.465061074320761</v>
      </c>
      <c r="H24" s="136">
        <f t="shared" si="3"/>
        <v>19.123713460311311</v>
      </c>
      <c r="I24" s="120">
        <v>-6.2130376449130722</v>
      </c>
      <c r="J24" s="174">
        <f t="shared" si="4"/>
        <v>4.0390797757717394</v>
      </c>
      <c r="K24" s="120"/>
      <c r="L24" s="120"/>
      <c r="M24" s="120"/>
      <c r="N24" s="120"/>
      <c r="O24" s="120"/>
      <c r="P24" s="120"/>
      <c r="Q24" s="120"/>
      <c r="R24" s="120"/>
      <c r="S24" s="120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</row>
    <row r="25" spans="1:65" s="114" customFormat="1" ht="14.25" customHeight="1">
      <c r="A25" s="105"/>
      <c r="B25" s="173" t="s">
        <v>214</v>
      </c>
      <c r="C25" s="135">
        <v>145.06260670796001</v>
      </c>
      <c r="D25" s="136">
        <v>138.00468334570002</v>
      </c>
      <c r="E25" s="135">
        <v>74.609722220080002</v>
      </c>
      <c r="F25" s="136">
        <v>74.310555040669996</v>
      </c>
      <c r="G25" s="120">
        <f t="shared" si="3"/>
        <v>30.54563927780266</v>
      </c>
      <c r="H25" s="136">
        <f t="shared" si="3"/>
        <v>26.052409620105621</v>
      </c>
      <c r="I25" s="120">
        <v>3.7760130090235293</v>
      </c>
      <c r="J25" s="174">
        <f t="shared" si="4"/>
        <v>-0.40097613354937778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</row>
    <row r="26" spans="1:65" s="114" customFormat="1" ht="13.2">
      <c r="A26" s="105"/>
      <c r="B26" s="173" t="s">
        <v>213</v>
      </c>
      <c r="C26" s="135">
        <f>C17-C19-C20-C21-C23-C24-C25-C22</f>
        <v>26.960064574130001</v>
      </c>
      <c r="D26" s="136">
        <f>D17-D19-D20-D21-D23-D24-D25-D22</f>
        <v>35.147936468049956</v>
      </c>
      <c r="E26" s="135">
        <f>E17-E19-E20-E21-E23-E24-E25-E22</f>
        <v>14.143543069109985</v>
      </c>
      <c r="F26" s="136">
        <f>F17-F19-F20-F21-F23-F24-F25-F22</f>
        <v>12.317142516070028</v>
      </c>
      <c r="G26" s="120">
        <f t="shared" si="3"/>
        <v>5.7904459612480279</v>
      </c>
      <c r="H26" s="136">
        <f t="shared" si="3"/>
        <v>4.3182457997016934</v>
      </c>
      <c r="I26" s="120">
        <v>22.459735974038324</v>
      </c>
      <c r="J26" s="174">
        <f t="shared" si="4"/>
        <v>-12.913317010564924</v>
      </c>
      <c r="K26" s="120"/>
      <c r="L26" s="120"/>
      <c r="M26" s="120"/>
      <c r="N26" s="120"/>
      <c r="O26" s="120"/>
      <c r="P26" s="120"/>
      <c r="Q26" s="120"/>
      <c r="R26" s="120"/>
      <c r="S26" s="120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</row>
    <row r="27" spans="1:65" s="114" customFormat="1" ht="13.2">
      <c r="A27" s="105"/>
      <c r="B27" s="171" t="s">
        <v>212</v>
      </c>
      <c r="C27" s="135"/>
      <c r="D27" s="136"/>
      <c r="E27" s="135"/>
      <c r="F27" s="136"/>
      <c r="G27" s="120"/>
      <c r="H27" s="136"/>
      <c r="I27" s="135"/>
      <c r="J27" s="170"/>
      <c r="K27" s="120"/>
      <c r="L27" s="120"/>
      <c r="M27" s="120"/>
      <c r="N27" s="120"/>
      <c r="O27" s="120"/>
      <c r="P27" s="120"/>
      <c r="Q27" s="120"/>
      <c r="R27" s="120"/>
      <c r="S27" s="120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</row>
    <row r="28" spans="1:65" s="114" customFormat="1" ht="13.2">
      <c r="A28" s="105"/>
      <c r="B28" s="173" t="s">
        <v>211</v>
      </c>
      <c r="C28" s="135">
        <v>476.46360723644</v>
      </c>
      <c r="D28" s="136">
        <v>502.92603543213005</v>
      </c>
      <c r="E28" s="120">
        <v>239.07712976366997</v>
      </c>
      <c r="F28" s="136">
        <v>272.90902847698999</v>
      </c>
      <c r="G28" s="120">
        <f t="shared" ref="G28:H30" si="5">E28/E$17*100</f>
        <v>97.879519559021489</v>
      </c>
      <c r="H28" s="136">
        <f t="shared" si="5"/>
        <v>95.678706679237692</v>
      </c>
      <c r="I28" s="135">
        <v>94.608149891382141</v>
      </c>
      <c r="J28" s="174">
        <f>F28/E28*100-100</f>
        <v>14.151039351511031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</row>
    <row r="29" spans="1:65" s="114" customFormat="1" ht="13.2">
      <c r="A29" s="105"/>
      <c r="B29" s="169" t="s">
        <v>210</v>
      </c>
      <c r="C29" s="135">
        <v>35.904198689319998</v>
      </c>
      <c r="D29" s="136">
        <v>52.483508752220004</v>
      </c>
      <c r="E29" s="120">
        <v>23.098124283049998</v>
      </c>
      <c r="F29" s="136">
        <v>43.839009201220001</v>
      </c>
      <c r="G29" s="120">
        <f t="shared" si="5"/>
        <v>9.4565017982872597</v>
      </c>
      <c r="H29" s="136">
        <f t="shared" si="5"/>
        <v>15.369442798868715</v>
      </c>
      <c r="I29" s="135">
        <v>127.69512725840798</v>
      </c>
      <c r="J29" s="174">
        <f>F29/E29*100-100</f>
        <v>89.794671913641935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</row>
    <row r="30" spans="1:65" s="114" customFormat="1" ht="13.2">
      <c r="A30" s="105"/>
      <c r="B30" s="173" t="s">
        <v>209</v>
      </c>
      <c r="C30" s="135">
        <v>29.38020238496</v>
      </c>
      <c r="D30" s="136">
        <v>20.199662405130002</v>
      </c>
      <c r="E30" s="120">
        <v>5.1794121981100005</v>
      </c>
      <c r="F30" s="136">
        <v>12.325557881570001</v>
      </c>
      <c r="G30" s="120">
        <f t="shared" si="5"/>
        <v>2.1204804409785054</v>
      </c>
      <c r="H30" s="136">
        <f t="shared" si="5"/>
        <v>4.321196128211394</v>
      </c>
      <c r="I30" s="135">
        <v>38.906695569366413</v>
      </c>
      <c r="J30" s="174">
        <f>F30/E30*100-100</f>
        <v>137.97213680092258</v>
      </c>
      <c r="K30" s="120"/>
      <c r="L30" s="120"/>
      <c r="M30" s="120"/>
      <c r="N30" s="120"/>
      <c r="O30" s="120"/>
      <c r="P30" s="120"/>
      <c r="Q30" s="120"/>
      <c r="R30" s="120"/>
      <c r="S30" s="120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</row>
    <row r="31" spans="1:65" s="114" customFormat="1" ht="3.75" customHeight="1">
      <c r="A31" s="105"/>
      <c r="B31" s="173"/>
      <c r="C31" s="135"/>
      <c r="D31" s="136"/>
      <c r="E31" s="135"/>
      <c r="F31" s="136"/>
      <c r="G31" s="120"/>
      <c r="H31" s="136"/>
      <c r="I31" s="135"/>
      <c r="J31" s="174"/>
      <c r="K31" s="120"/>
      <c r="L31" s="120"/>
      <c r="M31" s="120"/>
      <c r="N31" s="120"/>
      <c r="O31" s="120"/>
      <c r="P31" s="120"/>
      <c r="Q31" s="120"/>
      <c r="R31" s="120"/>
      <c r="S31" s="120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</row>
    <row r="32" spans="1:65" s="114" customFormat="1" ht="13.2">
      <c r="A32" s="105"/>
      <c r="B32" s="177" t="s">
        <v>208</v>
      </c>
      <c r="C32" s="133">
        <v>0.53517793699999905</v>
      </c>
      <c r="D32" s="134">
        <v>4.9720847222199991</v>
      </c>
      <c r="E32" s="133">
        <v>1.0628464895</v>
      </c>
      <c r="F32" s="134">
        <v>1.1575506958999999</v>
      </c>
      <c r="G32" s="126" t="s">
        <v>201</v>
      </c>
      <c r="H32" s="127" t="s">
        <v>201</v>
      </c>
      <c r="I32" s="126" t="s">
        <v>201</v>
      </c>
      <c r="J32" s="168" t="s">
        <v>201</v>
      </c>
      <c r="K32" s="116"/>
      <c r="L32" s="130"/>
      <c r="M32" s="130"/>
      <c r="N32" s="130"/>
      <c r="O32" s="130"/>
      <c r="P32" s="130"/>
      <c r="Q32" s="130"/>
      <c r="R32" s="130"/>
      <c r="S32" s="130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</row>
    <row r="33" spans="1:65" s="114" customFormat="1" ht="3.75" customHeight="1">
      <c r="A33" s="105"/>
      <c r="B33" s="167"/>
      <c r="C33" s="131"/>
      <c r="D33" s="132"/>
      <c r="E33" s="131"/>
      <c r="F33" s="132"/>
      <c r="G33" s="116"/>
      <c r="H33" s="122"/>
      <c r="I33" s="131"/>
      <c r="J33" s="166"/>
      <c r="K33" s="116"/>
      <c r="L33" s="130"/>
      <c r="M33" s="130"/>
      <c r="N33" s="130"/>
      <c r="O33" s="130"/>
      <c r="P33" s="130"/>
      <c r="Q33" s="130"/>
      <c r="R33" s="130"/>
      <c r="S33" s="130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</row>
    <row r="34" spans="1:65" ht="13.2">
      <c r="B34" s="177" t="s">
        <v>207</v>
      </c>
      <c r="C34" s="128">
        <f>C7-C17-C32</f>
        <v>-63.590298267710054</v>
      </c>
      <c r="D34" s="129">
        <f>(D7-D17-D32)</f>
        <v>-72.030459013200002</v>
      </c>
      <c r="E34" s="128">
        <f>(E7-E17-E32)</f>
        <v>-20.796630365019976</v>
      </c>
      <c r="F34" s="129">
        <f>(F7-F17-F32)</f>
        <v>12.270292822310012</v>
      </c>
      <c r="G34" s="126" t="s">
        <v>201</v>
      </c>
      <c r="H34" s="127" t="s">
        <v>201</v>
      </c>
      <c r="I34" s="126" t="s">
        <v>201</v>
      </c>
      <c r="J34" s="168" t="s">
        <v>201</v>
      </c>
      <c r="K34" s="116"/>
      <c r="L34" s="125"/>
      <c r="M34" s="125"/>
      <c r="N34" s="125"/>
      <c r="O34" s="125"/>
      <c r="P34" s="125"/>
      <c r="Q34" s="125"/>
      <c r="R34" s="125"/>
      <c r="S34" s="125"/>
    </row>
    <row r="35" spans="1:65" ht="13.2">
      <c r="B35" s="173" t="s">
        <v>206</v>
      </c>
      <c r="C35" s="281">
        <v>160.88866040344001</v>
      </c>
      <c r="D35" s="282">
        <v>325.03877821283004</v>
      </c>
      <c r="E35" s="135">
        <v>110.23801538503</v>
      </c>
      <c r="F35" s="136">
        <v>157.77349836153999</v>
      </c>
      <c r="G35" s="120" t="s">
        <v>201</v>
      </c>
      <c r="H35" s="136" t="s">
        <v>201</v>
      </c>
      <c r="I35" s="281">
        <v>42.746695498522058</v>
      </c>
      <c r="J35" s="283">
        <f>F35/E35*100-100</f>
        <v>43.120771732402915</v>
      </c>
      <c r="K35" s="124"/>
      <c r="L35" s="120"/>
      <c r="M35" s="120"/>
      <c r="N35" s="120"/>
      <c r="O35" s="120"/>
      <c r="P35" s="120"/>
      <c r="Q35" s="120"/>
      <c r="R35" s="120"/>
      <c r="S35" s="120"/>
    </row>
    <row r="36" spans="1:65" ht="13.2">
      <c r="B36" s="173" t="s">
        <v>205</v>
      </c>
      <c r="C36" s="281">
        <v>-80.408901910309993</v>
      </c>
      <c r="D36" s="282">
        <v>-124.09596073202998</v>
      </c>
      <c r="E36" s="135">
        <v>-48.401444068770012</v>
      </c>
      <c r="F36" s="136">
        <v>-75.831438419009999</v>
      </c>
      <c r="G36" s="120" t="s">
        <v>201</v>
      </c>
      <c r="H36" s="136" t="s">
        <v>27</v>
      </c>
      <c r="I36" s="281">
        <v>36.54560371680904</v>
      </c>
      <c r="J36" s="283">
        <f>F36/E36*100-100</f>
        <v>56.671851177139985</v>
      </c>
      <c r="K36" s="123"/>
      <c r="L36" s="120"/>
      <c r="M36" s="120"/>
      <c r="N36" s="120"/>
      <c r="O36" s="120"/>
      <c r="P36" s="120"/>
      <c r="Q36" s="120"/>
      <c r="R36" s="120"/>
      <c r="S36" s="120"/>
    </row>
    <row r="37" spans="1:65" ht="13.2">
      <c r="B37" s="173" t="s">
        <v>204</v>
      </c>
      <c r="C37" s="281">
        <v>1.4799686751300001</v>
      </c>
      <c r="D37" s="282">
        <v>0.46692072691999997</v>
      </c>
      <c r="E37" s="378">
        <v>5.2755875880000004E-2</v>
      </c>
      <c r="F37" s="379">
        <v>0.11678382185</v>
      </c>
      <c r="G37" s="120" t="s">
        <v>201</v>
      </c>
      <c r="H37" s="136" t="s">
        <v>201</v>
      </c>
      <c r="I37" s="281">
        <v>-69.500021125777167</v>
      </c>
      <c r="J37" s="283">
        <f>F37/E37*100-100</f>
        <v>121.36647321644278</v>
      </c>
      <c r="K37" s="121"/>
      <c r="L37" s="120"/>
      <c r="M37" s="120"/>
      <c r="N37" s="120"/>
      <c r="O37" s="120"/>
      <c r="P37" s="120"/>
      <c r="Q37" s="120"/>
      <c r="R37" s="120"/>
      <c r="S37" s="120"/>
    </row>
    <row r="38" spans="1:65" ht="13.2">
      <c r="B38" s="173" t="s">
        <v>203</v>
      </c>
      <c r="C38" s="281">
        <v>-18.369428900550002</v>
      </c>
      <c r="D38" s="282">
        <v>-129.37927919452</v>
      </c>
      <c r="E38" s="135">
        <v>-41.092696827120001</v>
      </c>
      <c r="F38" s="136">
        <v>-94.32941381373</v>
      </c>
      <c r="G38" s="120" t="s">
        <v>201</v>
      </c>
      <c r="H38" s="136" t="s">
        <v>201</v>
      </c>
      <c r="I38" s="281" t="s">
        <v>27</v>
      </c>
      <c r="J38" s="283" t="s">
        <v>201</v>
      </c>
      <c r="K38" s="121"/>
      <c r="L38" s="120"/>
      <c r="M38" s="120"/>
      <c r="N38" s="120"/>
      <c r="O38" s="120"/>
      <c r="P38" s="120"/>
      <c r="Q38" s="120"/>
      <c r="R38" s="120"/>
      <c r="S38" s="120"/>
    </row>
    <row r="39" spans="1:65" ht="13.2">
      <c r="B39" s="165" t="s">
        <v>202</v>
      </c>
      <c r="C39" s="118">
        <f>C7-(C17-C29)-C32</f>
        <v>-27.686099578390085</v>
      </c>
      <c r="D39" s="119">
        <f>D7-(D17-D29)-D32</f>
        <v>-19.54695026097998</v>
      </c>
      <c r="E39" s="118">
        <f>E7-(E17-E29)-E32</f>
        <v>2.3014939180300225</v>
      </c>
      <c r="F39" s="119">
        <f>F7-(F17-F29)-F32</f>
        <v>56.109302023530006</v>
      </c>
      <c r="G39" s="280" t="s">
        <v>201</v>
      </c>
      <c r="H39" s="119" t="s">
        <v>201</v>
      </c>
      <c r="I39" s="118" t="s">
        <v>201</v>
      </c>
      <c r="J39" s="164" t="s">
        <v>201</v>
      </c>
      <c r="K39" s="116"/>
      <c r="L39" s="117"/>
      <c r="M39" s="117"/>
      <c r="N39" s="117"/>
      <c r="O39" s="117"/>
      <c r="P39" s="117"/>
      <c r="Q39" s="117"/>
      <c r="R39" s="117"/>
      <c r="S39" s="117"/>
    </row>
    <row r="40" spans="1:65" s="111" customFormat="1" ht="25.2" customHeight="1">
      <c r="A40" s="110"/>
      <c r="B40" s="448" t="s">
        <v>235</v>
      </c>
      <c r="C40" s="449"/>
      <c r="D40" s="449"/>
      <c r="E40" s="449"/>
      <c r="F40" s="449"/>
      <c r="G40" s="449"/>
      <c r="H40" s="449"/>
      <c r="I40" s="449"/>
      <c r="J40" s="450"/>
      <c r="Q40" s="113"/>
      <c r="R40" s="113"/>
      <c r="S40" s="113"/>
    </row>
    <row r="41" spans="1:65" s="111" customFormat="1" ht="12.75" customHeight="1">
      <c r="A41" s="110"/>
      <c r="B41" s="451" t="s">
        <v>93</v>
      </c>
      <c r="C41" s="460">
        <v>2013</v>
      </c>
      <c r="D41" s="462">
        <v>2014</v>
      </c>
      <c r="E41" s="457" t="s">
        <v>300</v>
      </c>
      <c r="F41" s="458"/>
      <c r="G41" s="458"/>
      <c r="H41" s="458"/>
      <c r="I41" s="458"/>
      <c r="J41" s="459"/>
      <c r="K41" s="112"/>
      <c r="L41" s="112"/>
      <c r="M41" s="112"/>
      <c r="N41" s="112"/>
    </row>
    <row r="42" spans="1:65" s="111" customFormat="1" ht="11.25" customHeight="1">
      <c r="A42" s="110"/>
      <c r="B42" s="452"/>
      <c r="C42" s="461"/>
      <c r="D42" s="463"/>
      <c r="E42" s="181">
        <v>2014</v>
      </c>
      <c r="F42" s="182">
        <v>2015</v>
      </c>
      <c r="G42" s="182">
        <v>2014</v>
      </c>
      <c r="H42" s="182">
        <v>2015</v>
      </c>
      <c r="I42" s="182">
        <v>2014</v>
      </c>
      <c r="J42" s="163">
        <v>2015</v>
      </c>
      <c r="K42" s="112"/>
      <c r="L42" s="112"/>
      <c r="M42" s="112"/>
      <c r="N42" s="112"/>
    </row>
    <row r="43" spans="1:65" s="111" customFormat="1" ht="13.2">
      <c r="A43" s="110"/>
      <c r="B43" s="453"/>
      <c r="C43" s="454" t="s">
        <v>232</v>
      </c>
      <c r="D43" s="455"/>
      <c r="E43" s="454" t="s">
        <v>232</v>
      </c>
      <c r="F43" s="456"/>
      <c r="G43" s="183" t="s">
        <v>231</v>
      </c>
      <c r="H43" s="184"/>
      <c r="I43" s="471" t="s">
        <v>40</v>
      </c>
      <c r="J43" s="472"/>
    </row>
    <row r="44" spans="1:65" s="111" customFormat="1" ht="13.2">
      <c r="A44" s="110"/>
      <c r="B44" s="162" t="s">
        <v>230</v>
      </c>
      <c r="C44" s="133">
        <v>339.22690166771997</v>
      </c>
      <c r="D44" s="134">
        <v>357.08424366495001</v>
      </c>
      <c r="E44" s="133">
        <v>199.06360163994</v>
      </c>
      <c r="F44" s="134">
        <v>287.92349810232002</v>
      </c>
      <c r="G44" s="133">
        <v>100</v>
      </c>
      <c r="H44" s="134">
        <v>100</v>
      </c>
      <c r="I44" s="133">
        <v>4.8539118631599933</v>
      </c>
      <c r="J44" s="176">
        <f>F44/E44*100-100</f>
        <v>44.638947416970296</v>
      </c>
      <c r="L44" s="288"/>
      <c r="M44" s="288"/>
    </row>
    <row r="45" spans="1:65" s="111" customFormat="1" ht="13.2">
      <c r="A45" s="110"/>
      <c r="B45" s="161" t="s">
        <v>240</v>
      </c>
      <c r="C45" s="135">
        <v>262.77705160587004</v>
      </c>
      <c r="D45" s="136">
        <v>280.17826146755999</v>
      </c>
      <c r="E45" s="187">
        <v>150.20847298501999</v>
      </c>
      <c r="F45" s="187">
        <v>220.15923691495996</v>
      </c>
      <c r="G45" s="135">
        <f>E45/E$44*100</f>
        <v>75.457528019970411</v>
      </c>
      <c r="H45" s="136">
        <f>F45/F$44*100</f>
        <v>76.46449086858533</v>
      </c>
      <c r="I45" s="135">
        <v>-2.0459047158534105</v>
      </c>
      <c r="J45" s="174">
        <f t="shared" ref="J45:J52" si="6">F45/E45*100-100</f>
        <v>46.569119930349103</v>
      </c>
      <c r="L45" s="288"/>
      <c r="M45" s="288"/>
    </row>
    <row r="46" spans="1:65" s="111" customFormat="1" ht="13.2">
      <c r="A46" s="110"/>
      <c r="B46" s="159" t="s">
        <v>229</v>
      </c>
      <c r="C46" s="135">
        <v>7.5650373456399995</v>
      </c>
      <c r="D46" s="136">
        <v>12.645767212990002</v>
      </c>
      <c r="E46" s="187">
        <v>4.5687203402699996</v>
      </c>
      <c r="F46" s="187">
        <v>24.492985129400001</v>
      </c>
      <c r="G46" s="135">
        <f>E46/E$44*100</f>
        <v>2.2951058368439239</v>
      </c>
      <c r="H46" s="136">
        <f>F46/F$44*100</f>
        <v>8.5067683918927219</v>
      </c>
      <c r="I46" s="135">
        <v>6.1182516093079471</v>
      </c>
      <c r="J46" s="174">
        <f t="shared" si="6"/>
        <v>436.10165002904353</v>
      </c>
      <c r="L46" s="288"/>
      <c r="M46" s="288"/>
    </row>
    <row r="47" spans="1:65" s="111" customFormat="1" ht="13.2">
      <c r="A47" s="110"/>
      <c r="B47" s="159" t="s">
        <v>228</v>
      </c>
      <c r="C47" s="135">
        <v>54.318415474480005</v>
      </c>
      <c r="D47" s="136">
        <v>39.941946519420007</v>
      </c>
      <c r="E47" s="187">
        <v>28.136068897179996</v>
      </c>
      <c r="F47" s="187">
        <v>23.592239065250002</v>
      </c>
      <c r="G47" s="135">
        <f t="shared" ref="G47:G52" si="7">E47/E$44*100</f>
        <v>14.134210707224938</v>
      </c>
      <c r="H47" s="136">
        <f>F47/F$44*100</f>
        <v>8.193926241082961</v>
      </c>
      <c r="I47" s="135">
        <v>-18.784397142030286</v>
      </c>
      <c r="J47" s="174">
        <f t="shared" si="6"/>
        <v>-16.149483598916731</v>
      </c>
      <c r="L47" s="288"/>
      <c r="M47" s="288"/>
    </row>
    <row r="48" spans="1:65" s="111" customFormat="1" ht="13.2">
      <c r="A48" s="110"/>
      <c r="B48" s="159" t="s">
        <v>227</v>
      </c>
      <c r="C48" s="135">
        <v>128.26930791498</v>
      </c>
      <c r="D48" s="136">
        <v>139.02425885480002</v>
      </c>
      <c r="E48" s="187">
        <v>71.306631257420008</v>
      </c>
      <c r="F48" s="187">
        <v>98.717436209710002</v>
      </c>
      <c r="G48" s="135">
        <f t="shared" si="7"/>
        <v>35.821029394613888</v>
      </c>
      <c r="H48" s="136">
        <f>F48/F$44*100</f>
        <v>34.285995016158274</v>
      </c>
      <c r="I48" s="135">
        <v>-1.0504654212959821</v>
      </c>
      <c r="J48" s="174">
        <f t="shared" si="6"/>
        <v>38.440751538711481</v>
      </c>
      <c r="L48" s="288"/>
      <c r="M48" s="288"/>
    </row>
    <row r="49" spans="1:24" s="111" customFormat="1" ht="13.2">
      <c r="A49" s="110"/>
      <c r="B49" s="159" t="s">
        <v>226</v>
      </c>
      <c r="C49" s="135">
        <v>-53.447576662279999</v>
      </c>
      <c r="D49" s="136">
        <v>-50.216250269029999</v>
      </c>
      <c r="E49" s="187">
        <v>-30.8215137368</v>
      </c>
      <c r="F49" s="187">
        <v>-33.470988670910003</v>
      </c>
      <c r="G49" s="135" t="s">
        <v>27</v>
      </c>
      <c r="H49" s="136" t="s">
        <v>27</v>
      </c>
      <c r="I49" s="135">
        <v>-7.8913623426309982</v>
      </c>
      <c r="J49" s="174">
        <f t="shared" si="6"/>
        <v>8.5961869255844192</v>
      </c>
      <c r="L49" s="288"/>
      <c r="M49" s="288"/>
    </row>
    <row r="50" spans="1:24" s="111" customFormat="1" ht="13.2">
      <c r="A50" s="110"/>
      <c r="B50" s="159" t="s">
        <v>225</v>
      </c>
      <c r="C50" s="135">
        <v>35.309490539949998</v>
      </c>
      <c r="D50" s="136">
        <v>44.940844349229998</v>
      </c>
      <c r="E50" s="187">
        <v>23.068279752379997</v>
      </c>
      <c r="F50" s="187">
        <v>33.923334097179996</v>
      </c>
      <c r="G50" s="135">
        <f t="shared" si="7"/>
        <v>11.588396654304074</v>
      </c>
      <c r="H50" s="136">
        <f>F50/F$44*100</f>
        <v>11.782065139096282</v>
      </c>
      <c r="I50" s="135">
        <v>8.774490494794108</v>
      </c>
      <c r="J50" s="174">
        <f t="shared" si="6"/>
        <v>47.056193445374106</v>
      </c>
      <c r="L50" s="288"/>
      <c r="M50" s="288"/>
    </row>
    <row r="51" spans="1:24" s="111" customFormat="1" ht="13.2">
      <c r="A51" s="110"/>
      <c r="B51" s="161" t="s">
        <v>224</v>
      </c>
      <c r="C51" s="135">
        <v>72.853174209049996</v>
      </c>
      <c r="D51" s="136">
        <v>68.355242477339999</v>
      </c>
      <c r="E51" s="187">
        <v>46.763632093609999</v>
      </c>
      <c r="F51" s="187">
        <v>65.020968619209995</v>
      </c>
      <c r="G51" s="135">
        <f t="shared" si="7"/>
        <v>23.491804482767566</v>
      </c>
      <c r="H51" s="136">
        <f>F51/F$44*100</f>
        <v>22.582723899840694</v>
      </c>
      <c r="I51" s="135">
        <v>34.137823369436063</v>
      </c>
      <c r="J51" s="174">
        <f t="shared" si="6"/>
        <v>39.041741858401906</v>
      </c>
      <c r="L51" s="288"/>
      <c r="M51" s="288"/>
    </row>
    <row r="52" spans="1:24" s="111" customFormat="1" ht="13.2">
      <c r="A52" s="110"/>
      <c r="B52" s="161" t="s">
        <v>223</v>
      </c>
      <c r="C52" s="135">
        <v>3.5966758527999332</v>
      </c>
      <c r="D52" s="136">
        <v>8.5507397200500179</v>
      </c>
      <c r="E52" s="135">
        <f>E44-E45-E51</f>
        <v>2.0914965613100094</v>
      </c>
      <c r="F52" s="136">
        <f>F44-F45-F51</f>
        <v>2.7432925681500677</v>
      </c>
      <c r="G52" s="135">
        <f t="shared" si="7"/>
        <v>1.0506674972620271</v>
      </c>
      <c r="H52" s="136">
        <f>F52/F$44*100</f>
        <v>0.95278523157397099</v>
      </c>
      <c r="I52" s="135">
        <v>27.501952083515519</v>
      </c>
      <c r="J52" s="174">
        <f t="shared" si="6"/>
        <v>31.16409650856923</v>
      </c>
      <c r="L52" s="288"/>
      <c r="M52" s="288"/>
    </row>
    <row r="53" spans="1:24" s="111" customFormat="1" ht="13.2">
      <c r="A53" s="110"/>
      <c r="B53" s="161"/>
      <c r="C53" s="135"/>
      <c r="D53" s="136"/>
      <c r="E53" s="135"/>
      <c r="F53" s="136"/>
      <c r="G53" s="187"/>
      <c r="H53" s="188"/>
      <c r="I53" s="189"/>
      <c r="J53" s="160"/>
    </row>
    <row r="54" spans="1:24" s="111" customFormat="1" ht="13.2">
      <c r="A54" s="110"/>
      <c r="B54" s="162" t="s">
        <v>222</v>
      </c>
      <c r="C54" s="133">
        <v>403.45607339062002</v>
      </c>
      <c r="D54" s="134">
        <v>430.21778452593009</v>
      </c>
      <c r="E54" s="133">
        <v>230.57872361124001</v>
      </c>
      <c r="F54" s="134">
        <v>289.35925142766001</v>
      </c>
      <c r="G54" s="190" t="s">
        <v>201</v>
      </c>
      <c r="H54" s="191" t="s">
        <v>201</v>
      </c>
      <c r="I54" s="185">
        <v>4.8717981886772179</v>
      </c>
      <c r="J54" s="158">
        <f>F54/E54*100-100</f>
        <v>25.492606991582221</v>
      </c>
    </row>
    <row r="55" spans="1:24" s="111" customFormat="1" ht="13.2">
      <c r="A55" s="110"/>
      <c r="B55" s="159"/>
      <c r="C55" s="135"/>
      <c r="D55" s="136"/>
      <c r="E55" s="135"/>
      <c r="F55" s="136"/>
      <c r="G55" s="187"/>
      <c r="H55" s="188"/>
      <c r="I55" s="189" t="s">
        <v>301</v>
      </c>
      <c r="J55" s="160"/>
    </row>
    <row r="56" spans="1:24" s="111" customFormat="1" ht="13.2">
      <c r="A56" s="110"/>
      <c r="B56" s="162" t="s">
        <v>208</v>
      </c>
      <c r="C56" s="133">
        <v>0.47749704163000012</v>
      </c>
      <c r="D56" s="134">
        <v>4.9192643647099992</v>
      </c>
      <c r="E56" s="133">
        <v>1.2725788971200001</v>
      </c>
      <c r="F56" s="134">
        <v>0.83197782026</v>
      </c>
      <c r="G56" s="190" t="s">
        <v>201</v>
      </c>
      <c r="H56" s="191" t="s">
        <v>201</v>
      </c>
      <c r="I56" s="190" t="s">
        <v>201</v>
      </c>
      <c r="J56" s="157" t="s">
        <v>201</v>
      </c>
    </row>
    <row r="57" spans="1:24" s="111" customFormat="1" ht="13.2">
      <c r="A57" s="110"/>
      <c r="B57" s="156"/>
      <c r="C57" s="135"/>
      <c r="D57" s="136"/>
      <c r="E57" s="135"/>
      <c r="F57" s="136"/>
      <c r="G57" s="192"/>
      <c r="H57" s="193"/>
      <c r="I57" s="194"/>
      <c r="J57" s="155"/>
    </row>
    <row r="58" spans="1:24" s="110" customFormat="1" ht="13.2">
      <c r="B58" s="162" t="s">
        <v>207</v>
      </c>
      <c r="C58" s="128">
        <v>-64.70666876453005</v>
      </c>
      <c r="D58" s="129">
        <v>-78.052805225690079</v>
      </c>
      <c r="E58" s="128">
        <f>E44-E54-E56</f>
        <v>-32.787700868420004</v>
      </c>
      <c r="F58" s="129">
        <f>F44-F54-F56</f>
        <v>-2.267731145599988</v>
      </c>
      <c r="G58" s="190" t="s">
        <v>201</v>
      </c>
      <c r="H58" s="191" t="s">
        <v>201</v>
      </c>
      <c r="I58" s="190" t="s">
        <v>201</v>
      </c>
      <c r="J58" s="157" t="s">
        <v>201</v>
      </c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 s="110" customFormat="1" ht="13.2">
      <c r="B59" s="159" t="s">
        <v>206</v>
      </c>
      <c r="C59" s="281">
        <v>160.87581306484998</v>
      </c>
      <c r="D59" s="282">
        <v>227.62117760865002</v>
      </c>
      <c r="E59" s="281">
        <v>125.08640150568002</v>
      </c>
      <c r="F59" s="282">
        <v>178.78514326522</v>
      </c>
      <c r="G59" s="187"/>
      <c r="H59" s="188" t="s">
        <v>201</v>
      </c>
      <c r="I59" s="195">
        <v>40.265149358720038</v>
      </c>
      <c r="J59" s="154">
        <f>F59/E59*100-100</f>
        <v>42.929320144445597</v>
      </c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 s="110" customFormat="1" ht="13.2">
      <c r="B60" s="159" t="s">
        <v>205</v>
      </c>
      <c r="C60" s="281">
        <v>-79.837000011010005</v>
      </c>
      <c r="D60" s="282">
        <v>-120.81978430644999</v>
      </c>
      <c r="E60" s="281">
        <v>-56.774489801450002</v>
      </c>
      <c r="F60" s="282">
        <v>-88.202143465250018</v>
      </c>
      <c r="G60" s="187" t="s">
        <v>201</v>
      </c>
      <c r="H60" s="188" t="s">
        <v>27</v>
      </c>
      <c r="I60" s="195">
        <v>42.323920220909088</v>
      </c>
      <c r="J60" s="154">
        <f t="shared" ref="J60:J61" si="8">F60/E60*100-100</f>
        <v>55.355237490830547</v>
      </c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 ht="13.2">
      <c r="B61" s="159" t="s">
        <v>204</v>
      </c>
      <c r="C61" s="281">
        <v>1.4799686751300001</v>
      </c>
      <c r="D61" s="282">
        <v>0.46692072691999997</v>
      </c>
      <c r="E61" s="380">
        <v>5.3585073499999997E-2</v>
      </c>
      <c r="F61" s="381">
        <v>0.12025675159999999</v>
      </c>
      <c r="G61" s="187" t="s">
        <v>201</v>
      </c>
      <c r="H61" s="188" t="s">
        <v>201</v>
      </c>
      <c r="I61" s="195">
        <v>-70.578636434208732</v>
      </c>
      <c r="J61" s="154">
        <f t="shared" si="8"/>
        <v>124.42210814547076</v>
      </c>
    </row>
    <row r="62" spans="1:24" ht="13.2">
      <c r="B62" s="198" t="s">
        <v>203</v>
      </c>
      <c r="C62" s="286">
        <v>-17.812112964440004</v>
      </c>
      <c r="D62" s="287">
        <v>-124.24776773235001</v>
      </c>
      <c r="E62" s="286">
        <v>-35.577795909309998</v>
      </c>
      <c r="F62" s="287">
        <v>-88.435525405969997</v>
      </c>
      <c r="G62" s="284" t="s">
        <v>201</v>
      </c>
      <c r="H62" s="285" t="s">
        <v>201</v>
      </c>
      <c r="I62" s="196" t="s">
        <v>201</v>
      </c>
      <c r="J62" s="199" t="s">
        <v>201</v>
      </c>
    </row>
    <row r="63" spans="1:24" ht="13.2">
      <c r="B63" s="186"/>
      <c r="C63" s="197"/>
      <c r="D63" s="197"/>
      <c r="E63" s="197"/>
      <c r="F63" s="197"/>
      <c r="G63" s="192"/>
      <c r="H63" s="192"/>
      <c r="I63" s="192"/>
      <c r="J63" s="192"/>
    </row>
    <row r="64" spans="1:24" ht="12">
      <c r="B64" s="109"/>
    </row>
    <row r="65" spans="2:2" ht="12">
      <c r="B65" s="109"/>
    </row>
    <row r="66" spans="2:2" ht="12">
      <c r="B66" s="109"/>
    </row>
    <row r="67" spans="2:2" ht="12">
      <c r="B67" s="109"/>
    </row>
    <row r="68" spans="2:2" ht="12">
      <c r="B68" s="109"/>
    </row>
    <row r="69" spans="2:2" ht="12">
      <c r="B69" s="109"/>
    </row>
    <row r="70" spans="2:2" ht="12">
      <c r="B70" s="109"/>
    </row>
    <row r="71" spans="2:2" ht="12">
      <c r="B71" s="109"/>
    </row>
    <row r="72" spans="2:2" ht="12">
      <c r="B72" s="109"/>
    </row>
    <row r="73" spans="2:2" ht="12">
      <c r="B73" s="109"/>
    </row>
    <row r="74" spans="2:2" ht="12">
      <c r="B74" s="109"/>
    </row>
    <row r="75" spans="2:2" ht="12">
      <c r="B75" s="109"/>
    </row>
    <row r="76" spans="2:2" ht="12">
      <c r="B76" s="109"/>
    </row>
    <row r="77" spans="2:2" ht="12">
      <c r="B77" s="109"/>
    </row>
    <row r="78" spans="2:2" ht="12">
      <c r="B78" s="109"/>
    </row>
    <row r="79" spans="2:2" ht="12">
      <c r="B79" s="109"/>
    </row>
    <row r="80" spans="2:2" ht="12">
      <c r="B80" s="109"/>
    </row>
    <row r="81" spans="2:2" ht="12">
      <c r="B81" s="109"/>
    </row>
    <row r="82" spans="2:2" ht="12">
      <c r="B82" s="109"/>
    </row>
    <row r="83" spans="2:2" ht="12">
      <c r="B83" s="109"/>
    </row>
    <row r="84" spans="2:2" ht="12">
      <c r="B84" s="109"/>
    </row>
    <row r="85" spans="2:2" ht="12">
      <c r="B85" s="109"/>
    </row>
    <row r="86" spans="2:2" ht="12">
      <c r="B86" s="109"/>
    </row>
    <row r="87" spans="2:2" ht="12">
      <c r="B87" s="109"/>
    </row>
    <row r="88" spans="2:2" ht="12">
      <c r="B88" s="109"/>
    </row>
    <row r="89" spans="2:2" ht="12">
      <c r="B89" s="109"/>
    </row>
    <row r="90" spans="2:2" ht="12">
      <c r="B90" s="108"/>
    </row>
    <row r="91" spans="2:2" ht="12">
      <c r="B91" s="108"/>
    </row>
    <row r="92" spans="2:2" ht="12">
      <c r="B92" s="108"/>
    </row>
    <row r="93" spans="2:2" ht="12">
      <c r="B93" s="108"/>
    </row>
    <row r="94" spans="2:2" ht="12">
      <c r="B94" s="108"/>
    </row>
    <row r="95" spans="2:2" ht="12">
      <c r="B95" s="108"/>
    </row>
    <row r="96" spans="2:2" ht="12">
      <c r="B96" s="108"/>
    </row>
    <row r="97" spans="2:2" ht="12">
      <c r="B97" s="108"/>
    </row>
    <row r="98" spans="2:2" ht="12">
      <c r="B98" s="108"/>
    </row>
    <row r="99" spans="2:2" ht="12">
      <c r="B99" s="108"/>
    </row>
    <row r="100" spans="2:2" ht="12">
      <c r="B100" s="108"/>
    </row>
    <row r="101" spans="2:2" ht="12">
      <c r="B101" s="108"/>
    </row>
    <row r="102" spans="2:2" ht="12">
      <c r="B102" s="108"/>
    </row>
    <row r="103" spans="2:2" ht="12">
      <c r="B103" s="108"/>
    </row>
    <row r="104" spans="2:2" ht="12">
      <c r="B104" s="108"/>
    </row>
    <row r="105" spans="2:2" ht="12">
      <c r="B105" s="108"/>
    </row>
    <row r="106" spans="2:2" ht="12">
      <c r="B106" s="108"/>
    </row>
    <row r="107" spans="2:2" ht="12">
      <c r="B107" s="108"/>
    </row>
    <row r="108" spans="2:2" ht="12">
      <c r="B108" s="108"/>
    </row>
    <row r="109" spans="2:2" ht="12">
      <c r="B109" s="108"/>
    </row>
    <row r="110" spans="2:2" ht="12">
      <c r="B110" s="108"/>
    </row>
    <row r="111" spans="2:2" ht="12">
      <c r="B111" s="108"/>
    </row>
    <row r="112" spans="2:2" ht="12">
      <c r="B112" s="108"/>
    </row>
    <row r="113" spans="2:2" ht="12">
      <c r="B113" s="108"/>
    </row>
    <row r="114" spans="2:2" ht="12">
      <c r="B114" s="108"/>
    </row>
    <row r="115" spans="2:2" ht="12">
      <c r="B115" s="108"/>
    </row>
    <row r="116" spans="2:2" ht="12">
      <c r="B116" s="108"/>
    </row>
    <row r="117" spans="2:2" ht="12">
      <c r="B117" s="108"/>
    </row>
    <row r="118" spans="2:2" ht="12">
      <c r="B118" s="108"/>
    </row>
    <row r="119" spans="2:2" ht="12">
      <c r="B119" s="108"/>
    </row>
    <row r="120" spans="2:2" ht="12">
      <c r="B120" s="108"/>
    </row>
    <row r="121" spans="2:2" ht="12">
      <c r="B121" s="108"/>
    </row>
    <row r="122" spans="2:2" ht="12">
      <c r="B122" s="108"/>
    </row>
    <row r="123" spans="2:2" ht="12">
      <c r="B123" s="108"/>
    </row>
    <row r="124" spans="2:2" ht="12">
      <c r="B124" s="108"/>
    </row>
    <row r="125" spans="2:2" ht="12">
      <c r="B125" s="108"/>
    </row>
    <row r="126" spans="2:2" ht="12">
      <c r="B126" s="108"/>
    </row>
    <row r="127" spans="2:2" ht="12">
      <c r="B127" s="108"/>
    </row>
    <row r="128" spans="2:2" ht="12">
      <c r="B128" s="108"/>
    </row>
    <row r="129" spans="2:2" ht="12">
      <c r="B129" s="108"/>
    </row>
    <row r="130" spans="2:2" ht="12">
      <c r="B130" s="108"/>
    </row>
    <row r="131" spans="2:2" ht="12">
      <c r="B131" s="108"/>
    </row>
    <row r="132" spans="2:2" ht="12">
      <c r="B132" s="108"/>
    </row>
    <row r="133" spans="2:2" ht="12">
      <c r="B133" s="108"/>
    </row>
    <row r="134" spans="2:2" ht="12">
      <c r="B134" s="108"/>
    </row>
    <row r="135" spans="2:2" ht="12">
      <c r="B135" s="108"/>
    </row>
    <row r="136" spans="2:2" ht="12">
      <c r="B136" s="108"/>
    </row>
    <row r="137" spans="2:2" ht="12">
      <c r="B137" s="108"/>
    </row>
    <row r="138" spans="2:2" ht="12">
      <c r="B138" s="108"/>
    </row>
    <row r="139" spans="2:2" ht="12">
      <c r="B139" s="108"/>
    </row>
    <row r="140" spans="2:2" ht="12">
      <c r="B140" s="108"/>
    </row>
    <row r="141" spans="2:2" ht="12">
      <c r="B141" s="108"/>
    </row>
    <row r="142" spans="2:2" ht="12">
      <c r="B142" s="108"/>
    </row>
    <row r="143" spans="2:2" ht="12">
      <c r="B143" s="108"/>
    </row>
    <row r="144" spans="2:2" ht="12">
      <c r="B144" s="108"/>
    </row>
    <row r="145" spans="2:2" ht="12">
      <c r="B145" s="108"/>
    </row>
    <row r="146" spans="2:2" ht="12">
      <c r="B146" s="108"/>
    </row>
    <row r="147" spans="2:2" ht="12">
      <c r="B147" s="108"/>
    </row>
    <row r="148" spans="2:2" ht="12">
      <c r="B148" s="108"/>
    </row>
    <row r="149" spans="2:2" ht="12">
      <c r="B149" s="108"/>
    </row>
    <row r="150" spans="2:2" ht="12">
      <c r="B150" s="108"/>
    </row>
    <row r="151" spans="2:2" ht="12">
      <c r="B151" s="108"/>
    </row>
    <row r="152" spans="2:2" ht="12">
      <c r="B152" s="108"/>
    </row>
    <row r="153" spans="2:2" ht="12">
      <c r="B153" s="108"/>
    </row>
    <row r="154" spans="2:2" ht="12">
      <c r="B154" s="108"/>
    </row>
    <row r="155" spans="2:2" ht="12">
      <c r="B155" s="108"/>
    </row>
    <row r="156" spans="2:2" ht="12">
      <c r="B156" s="108"/>
    </row>
    <row r="157" spans="2:2" ht="12">
      <c r="B157" s="108"/>
    </row>
    <row r="158" spans="2:2" ht="12">
      <c r="B158" s="108"/>
    </row>
    <row r="159" spans="2:2" ht="12">
      <c r="B159" s="108"/>
    </row>
    <row r="160" spans="2:2" ht="12">
      <c r="B160" s="108"/>
    </row>
    <row r="161" spans="2:2" ht="12">
      <c r="B161" s="108"/>
    </row>
    <row r="162" spans="2:2" ht="12">
      <c r="B162" s="108"/>
    </row>
    <row r="163" spans="2:2" ht="12">
      <c r="B163" s="108"/>
    </row>
    <row r="164" spans="2:2" ht="12">
      <c r="B164" s="108"/>
    </row>
    <row r="165" spans="2:2" ht="12">
      <c r="B165" s="108"/>
    </row>
    <row r="166" spans="2:2" ht="12">
      <c r="B166" s="108"/>
    </row>
    <row r="167" spans="2:2" ht="12">
      <c r="B167" s="108"/>
    </row>
    <row r="168" spans="2:2" ht="12">
      <c r="B168" s="108"/>
    </row>
    <row r="169" spans="2:2" ht="12">
      <c r="B169" s="108"/>
    </row>
    <row r="170" spans="2:2" ht="12">
      <c r="B170" s="108"/>
    </row>
    <row r="171" spans="2:2" ht="12">
      <c r="B171" s="108"/>
    </row>
    <row r="172" spans="2:2" ht="12">
      <c r="B172" s="108"/>
    </row>
    <row r="173" spans="2:2" ht="12">
      <c r="B173" s="108"/>
    </row>
    <row r="174" spans="2:2" ht="12">
      <c r="B174" s="108"/>
    </row>
    <row r="175" spans="2:2" ht="12">
      <c r="B175" s="108"/>
    </row>
    <row r="176" spans="2:2" ht="12">
      <c r="B176" s="108"/>
    </row>
    <row r="177" spans="2:2" ht="12">
      <c r="B177" s="108"/>
    </row>
    <row r="178" spans="2:2" ht="12">
      <c r="B178" s="108"/>
    </row>
    <row r="179" spans="2:2" ht="12">
      <c r="B179" s="108"/>
    </row>
    <row r="180" spans="2:2" ht="12">
      <c r="B180" s="108"/>
    </row>
    <row r="181" spans="2:2" ht="12">
      <c r="B181" s="108"/>
    </row>
    <row r="182" spans="2:2" ht="12">
      <c r="B182" s="108"/>
    </row>
    <row r="183" spans="2:2" ht="12">
      <c r="B183" s="108"/>
    </row>
    <row r="184" spans="2:2" ht="12">
      <c r="B184" s="108"/>
    </row>
    <row r="185" spans="2:2" ht="12">
      <c r="B185" s="108"/>
    </row>
    <row r="186" spans="2:2" ht="12">
      <c r="B186" s="108"/>
    </row>
    <row r="187" spans="2:2" ht="12">
      <c r="B187" s="108"/>
    </row>
    <row r="188" spans="2:2" ht="12">
      <c r="B188" s="108"/>
    </row>
    <row r="189" spans="2:2" ht="12">
      <c r="B189" s="108"/>
    </row>
    <row r="190" spans="2:2" ht="12">
      <c r="B190" s="108"/>
    </row>
    <row r="191" spans="2:2" ht="12">
      <c r="B191" s="108"/>
    </row>
    <row r="192" spans="2:2" ht="12">
      <c r="B192" s="108"/>
    </row>
    <row r="193" spans="2:2" ht="12">
      <c r="B193" s="108"/>
    </row>
    <row r="194" spans="2:2" ht="12">
      <c r="B194" s="108"/>
    </row>
    <row r="195" spans="2:2" ht="12">
      <c r="B195" s="108"/>
    </row>
    <row r="196" spans="2:2" ht="12">
      <c r="B196" s="108"/>
    </row>
    <row r="197" spans="2:2" ht="12">
      <c r="B197" s="108"/>
    </row>
    <row r="198" spans="2:2" ht="12">
      <c r="B198" s="108"/>
    </row>
    <row r="199" spans="2:2" ht="12">
      <c r="B199" s="108"/>
    </row>
    <row r="200" spans="2:2" ht="12">
      <c r="B200" s="108"/>
    </row>
    <row r="201" spans="2:2" ht="12">
      <c r="B201" s="108"/>
    </row>
    <row r="202" spans="2:2" ht="12">
      <c r="B202" s="108"/>
    </row>
    <row r="203" spans="2:2" ht="12">
      <c r="B203" s="108"/>
    </row>
    <row r="204" spans="2:2" ht="12">
      <c r="B204" s="108"/>
    </row>
    <row r="205" spans="2:2" ht="12">
      <c r="B205" s="108"/>
    </row>
    <row r="206" spans="2:2" ht="12">
      <c r="B206" s="108"/>
    </row>
    <row r="207" spans="2:2" ht="12">
      <c r="B207" s="108"/>
    </row>
    <row r="208" spans="2:2" ht="12">
      <c r="B208" s="108"/>
    </row>
    <row r="209" spans="2:2" ht="12">
      <c r="B209" s="108"/>
    </row>
    <row r="210" spans="2:2" ht="12">
      <c r="B210" s="108"/>
    </row>
    <row r="211" spans="2:2" ht="12">
      <c r="B211" s="108"/>
    </row>
    <row r="212" spans="2:2" ht="12">
      <c r="B212" s="108"/>
    </row>
    <row r="213" spans="2:2" ht="12">
      <c r="B213" s="108"/>
    </row>
    <row r="214" spans="2:2" ht="12">
      <c r="B214" s="108"/>
    </row>
    <row r="215" spans="2:2" ht="12">
      <c r="B215" s="108"/>
    </row>
    <row r="216" spans="2:2" ht="12">
      <c r="B216" s="108"/>
    </row>
    <row r="217" spans="2:2" ht="12">
      <c r="B217" s="108"/>
    </row>
    <row r="218" spans="2:2" ht="12">
      <c r="B218" s="108"/>
    </row>
    <row r="219" spans="2:2" ht="12">
      <c r="B219" s="108"/>
    </row>
    <row r="220" spans="2:2" ht="12">
      <c r="B220" s="108"/>
    </row>
    <row r="221" spans="2:2" ht="12">
      <c r="B221" s="108"/>
    </row>
    <row r="222" spans="2:2" ht="12">
      <c r="B222" s="108"/>
    </row>
    <row r="223" spans="2:2" ht="12">
      <c r="B223" s="108"/>
    </row>
    <row r="224" spans="2:2" ht="12">
      <c r="B224" s="108"/>
    </row>
    <row r="225" spans="2:2" ht="12">
      <c r="B225" s="108"/>
    </row>
    <row r="226" spans="2:2" ht="12">
      <c r="B226" s="108"/>
    </row>
    <row r="227" spans="2:2" ht="12">
      <c r="B227" s="108"/>
    </row>
    <row r="228" spans="2:2" ht="12">
      <c r="B228" s="108"/>
    </row>
    <row r="229" spans="2:2" ht="12">
      <c r="B229" s="108"/>
    </row>
    <row r="230" spans="2:2" ht="12">
      <c r="B230" s="108"/>
    </row>
    <row r="231" spans="2:2" ht="12">
      <c r="B231" s="108"/>
    </row>
    <row r="232" spans="2:2" ht="12">
      <c r="B232" s="108"/>
    </row>
    <row r="233" spans="2:2" ht="12">
      <c r="B233" s="108"/>
    </row>
    <row r="234" spans="2:2" ht="12">
      <c r="B234" s="108"/>
    </row>
    <row r="235" spans="2:2" ht="12">
      <c r="B235" s="108"/>
    </row>
    <row r="236" spans="2:2" ht="12">
      <c r="B236" s="108"/>
    </row>
    <row r="237" spans="2:2" ht="12">
      <c r="B237" s="108"/>
    </row>
    <row r="238" spans="2:2" ht="12">
      <c r="B238" s="108"/>
    </row>
    <row r="239" spans="2:2" ht="12">
      <c r="B239" s="108"/>
    </row>
    <row r="240" spans="2:2" ht="12">
      <c r="B240" s="108"/>
    </row>
    <row r="241" spans="2:2" ht="12">
      <c r="B241" s="108"/>
    </row>
    <row r="242" spans="2:2" ht="12">
      <c r="B242" s="108"/>
    </row>
    <row r="243" spans="2:2" ht="12">
      <c r="B243" s="108"/>
    </row>
    <row r="244" spans="2:2" ht="12">
      <c r="B244" s="108"/>
    </row>
    <row r="245" spans="2:2" ht="12">
      <c r="B245" s="108"/>
    </row>
    <row r="246" spans="2:2" ht="12">
      <c r="B246" s="108"/>
    </row>
    <row r="247" spans="2:2" ht="12">
      <c r="B247" s="108"/>
    </row>
    <row r="248" spans="2:2" ht="12">
      <c r="B248" s="108"/>
    </row>
    <row r="249" spans="2:2" ht="12">
      <c r="B249" s="108"/>
    </row>
    <row r="250" spans="2:2" ht="12">
      <c r="B250" s="108"/>
    </row>
    <row r="251" spans="2:2" ht="12">
      <c r="B251" s="108"/>
    </row>
    <row r="252" spans="2:2" ht="12">
      <c r="B252" s="108"/>
    </row>
    <row r="253" spans="2:2" ht="12">
      <c r="B253" s="108"/>
    </row>
    <row r="254" spans="2:2" ht="12">
      <c r="B254" s="108"/>
    </row>
    <row r="255" spans="2:2" ht="12">
      <c r="B255" s="108"/>
    </row>
    <row r="256" spans="2:2" ht="12">
      <c r="B256" s="108"/>
    </row>
    <row r="257" spans="2:2" ht="12">
      <c r="B257" s="108"/>
    </row>
    <row r="258" spans="2:2" ht="12">
      <c r="B258" s="108"/>
    </row>
    <row r="259" spans="2:2" ht="12">
      <c r="B259" s="108"/>
    </row>
    <row r="260" spans="2:2" ht="12">
      <c r="B260" s="108"/>
    </row>
    <row r="261" spans="2:2" ht="12">
      <c r="B261" s="108"/>
    </row>
    <row r="262" spans="2:2" ht="12">
      <c r="B262" s="108"/>
    </row>
    <row r="263" spans="2:2" ht="12">
      <c r="B263" s="108"/>
    </row>
    <row r="264" spans="2:2" ht="12">
      <c r="B264" s="108"/>
    </row>
    <row r="265" spans="2:2" ht="12">
      <c r="B265" s="108"/>
    </row>
    <row r="266" spans="2:2" ht="12">
      <c r="B266" s="108"/>
    </row>
    <row r="267" spans="2:2" ht="12">
      <c r="B267" s="108"/>
    </row>
    <row r="268" spans="2:2" ht="12">
      <c r="B268" s="108"/>
    </row>
  </sheetData>
  <mergeCells count="24">
    <mergeCell ref="L4:L6"/>
    <mergeCell ref="C6:D6"/>
    <mergeCell ref="E6:F6"/>
    <mergeCell ref="I6:J6"/>
    <mergeCell ref="R4:R6"/>
    <mergeCell ref="S4:S6"/>
    <mergeCell ref="M4:M6"/>
    <mergeCell ref="N4:N6"/>
    <mergeCell ref="O4:O6"/>
    <mergeCell ref="P4:P6"/>
    <mergeCell ref="Q4:Q6"/>
    <mergeCell ref="B2:J2"/>
    <mergeCell ref="B40:J40"/>
    <mergeCell ref="B41:B43"/>
    <mergeCell ref="C43:D43"/>
    <mergeCell ref="E43:F43"/>
    <mergeCell ref="E41:J41"/>
    <mergeCell ref="C41:C42"/>
    <mergeCell ref="D41:D42"/>
    <mergeCell ref="B4:B6"/>
    <mergeCell ref="C4:C5"/>
    <mergeCell ref="D4:D5"/>
    <mergeCell ref="E4:J4"/>
    <mergeCell ref="I43:J43"/>
  </mergeCells>
  <pageMargins left="1.1811023622047245" right="0.39370078740157483" top="0.78740157480314965" bottom="0.78740157480314965" header="0.15748031496062992" footer="0.19685039370078741"/>
  <pageSetup paperSize="9" scale="93" orientation="portrait" r:id="rId1"/>
  <headerFooter alignWithMargins="0">
    <oddHeader>&amp;L&amp;"Times New Roman,полужирный"&amp;12&amp;K8CBA97Макроекономічний та монетарний огляд  &amp;R&amp;"Times New Roman,полужирный"&amp;12&amp;K8CBA97Серпень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  <colBreaks count="1" manualBreakCount="1">
    <brk id="1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C1" zoomScaleNormal="100" zoomScalePageLayoutView="130" workbookViewId="0">
      <selection activeCell="S28" sqref="S28"/>
    </sheetView>
  </sheetViews>
  <sheetFormatPr defaultRowHeight="13.2" outlineLevelRow="1"/>
  <cols>
    <col min="1" max="1" width="87.33203125" customWidth="1"/>
    <col min="2" max="3" width="11.6640625" customWidth="1"/>
    <col min="4" max="11" width="11.5546875" customWidth="1"/>
    <col min="12" max="12" width="13.88671875" customWidth="1"/>
    <col min="13" max="13" width="18.109375" customWidth="1"/>
    <col min="14" max="14" width="13.44140625" customWidth="1"/>
    <col min="15" max="15" width="13.88671875" customWidth="1"/>
  </cols>
  <sheetData>
    <row r="1" spans="1:16" ht="15.6">
      <c r="A1" s="479" t="s">
        <v>181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80"/>
      <c r="O1" s="480"/>
    </row>
    <row r="2" spans="1:16">
      <c r="A2" s="481" t="s">
        <v>93</v>
      </c>
      <c r="B2" s="483">
        <v>41275</v>
      </c>
      <c r="C2" s="485">
        <v>41640</v>
      </c>
      <c r="D2" s="485">
        <v>42005</v>
      </c>
      <c r="E2" s="487">
        <v>42036</v>
      </c>
      <c r="F2" s="485">
        <v>42064</v>
      </c>
      <c r="G2" s="489">
        <v>42095</v>
      </c>
      <c r="H2" s="485">
        <v>42125</v>
      </c>
      <c r="I2" s="489">
        <v>42156</v>
      </c>
      <c r="J2" s="485">
        <v>42186</v>
      </c>
      <c r="K2" s="489" t="s">
        <v>299</v>
      </c>
      <c r="L2" s="477" t="s">
        <v>94</v>
      </c>
      <c r="M2" s="478"/>
      <c r="N2" s="477" t="s">
        <v>188</v>
      </c>
      <c r="O2" s="478"/>
    </row>
    <row r="3" spans="1:16" ht="66">
      <c r="A3" s="482"/>
      <c r="B3" s="484"/>
      <c r="C3" s="486"/>
      <c r="D3" s="486"/>
      <c r="E3" s="488"/>
      <c r="F3" s="486"/>
      <c r="G3" s="490"/>
      <c r="H3" s="486"/>
      <c r="I3" s="490"/>
      <c r="J3" s="486"/>
      <c r="K3" s="490"/>
      <c r="L3" s="48" t="s">
        <v>95</v>
      </c>
      <c r="M3" s="49" t="s">
        <v>96</v>
      </c>
      <c r="N3" s="48" t="s">
        <v>95</v>
      </c>
      <c r="O3" s="49" t="s">
        <v>96</v>
      </c>
    </row>
    <row r="4" spans="1:16">
      <c r="A4" s="50" t="s">
        <v>97</v>
      </c>
      <c r="B4" s="51">
        <v>255283.3805496</v>
      </c>
      <c r="C4" s="52">
        <v>307138.76896850998</v>
      </c>
      <c r="D4" s="52">
        <v>333194.23173366999</v>
      </c>
      <c r="E4" s="52">
        <v>326731.86610556999</v>
      </c>
      <c r="F4" s="52">
        <v>331607.83463517</v>
      </c>
      <c r="G4" s="201">
        <v>331991.32964554999</v>
      </c>
      <c r="H4" s="52">
        <v>330359.08956698998</v>
      </c>
      <c r="I4" s="201">
        <v>329619.79473000998</v>
      </c>
      <c r="J4" s="52">
        <v>330379.08319171</v>
      </c>
      <c r="K4" s="201">
        <v>332326.62577129999</v>
      </c>
      <c r="L4" s="54">
        <v>1947.5425795899937</v>
      </c>
      <c r="M4" s="53">
        <v>-16480.988382240001</v>
      </c>
      <c r="N4" s="55">
        <v>0.58948725227251941</v>
      </c>
      <c r="O4" s="56">
        <v>-4.7249508650305216</v>
      </c>
    </row>
    <row r="5" spans="1:16">
      <c r="A5" s="57" t="s">
        <v>98</v>
      </c>
      <c r="B5" s="58">
        <v>773198.63114842004</v>
      </c>
      <c r="C5" s="59">
        <v>908994.28726828995</v>
      </c>
      <c r="D5" s="59">
        <v>956727.72384662996</v>
      </c>
      <c r="E5" s="59">
        <v>936216.31157585001</v>
      </c>
      <c r="F5" s="59">
        <v>1136132.6618111399</v>
      </c>
      <c r="G5" s="202">
        <v>1024941.90434101</v>
      </c>
      <c r="H5" s="59">
        <v>980233.19119716994</v>
      </c>
      <c r="I5" s="202">
        <v>963833.80929580994</v>
      </c>
      <c r="J5" s="59">
        <v>975119.04025687999</v>
      </c>
      <c r="K5" s="202">
        <v>966380.75637620501</v>
      </c>
      <c r="L5" s="61">
        <v>-8738.2838806749787</v>
      </c>
      <c r="M5" s="60">
        <v>21045.172740185051</v>
      </c>
      <c r="N5" s="62">
        <v>-0.89612483398673248</v>
      </c>
      <c r="O5" s="63">
        <v>2.2262118452411812</v>
      </c>
      <c r="P5" s="377"/>
    </row>
    <row r="6" spans="1:16">
      <c r="A6" s="64" t="s">
        <v>99</v>
      </c>
      <c r="B6" s="65">
        <v>203245.00996706999</v>
      </c>
      <c r="C6" s="66">
        <v>237776.61807714999</v>
      </c>
      <c r="D6" s="66">
        <v>282947.10859040997</v>
      </c>
      <c r="E6" s="66">
        <v>274365.5933904</v>
      </c>
      <c r="F6" s="66">
        <v>283871.68865257001</v>
      </c>
      <c r="G6" s="203">
        <v>284826.18851854</v>
      </c>
      <c r="H6" s="66">
        <v>285980.09082436998</v>
      </c>
      <c r="I6" s="203">
        <v>283413.86372422997</v>
      </c>
      <c r="J6" s="66">
        <v>286124.86082846002</v>
      </c>
      <c r="K6" s="203">
        <v>284151.00563084002</v>
      </c>
      <c r="L6" s="68">
        <v>-1973.855197619996</v>
      </c>
      <c r="M6" s="67">
        <v>-5362.076347449969</v>
      </c>
      <c r="N6" s="69">
        <v>-0.68985798434459866</v>
      </c>
      <c r="O6" s="70">
        <v>-1.8521015737216544</v>
      </c>
    </row>
    <row r="7" spans="1:16">
      <c r="A7" s="50" t="s">
        <v>100</v>
      </c>
      <c r="B7" s="58">
        <v>24691.192447950001</v>
      </c>
      <c r="C7" s="59">
        <v>33040.584776329997</v>
      </c>
      <c r="D7" s="59">
        <v>27223.579507620001</v>
      </c>
      <c r="E7" s="59">
        <v>33868.088535789997</v>
      </c>
      <c r="F7" s="59">
        <v>27467.888952910002</v>
      </c>
      <c r="G7" s="202">
        <v>26660.883682560001</v>
      </c>
      <c r="H7" s="59">
        <v>23206.356147229999</v>
      </c>
      <c r="I7" s="202">
        <v>25631.316840290001</v>
      </c>
      <c r="J7" s="59">
        <v>22372.78282955</v>
      </c>
      <c r="K7" s="202">
        <v>27787.649795019999</v>
      </c>
      <c r="L7" s="61">
        <v>5414.8669654699988</v>
      </c>
      <c r="M7" s="60">
        <v>-626.61473222000131</v>
      </c>
      <c r="N7" s="62">
        <v>24.202921052440701</v>
      </c>
      <c r="O7" s="63">
        <v>-2.2052822504671354</v>
      </c>
    </row>
    <row r="8" spans="1:16">
      <c r="A8" s="57" t="s">
        <v>101</v>
      </c>
      <c r="B8" s="58">
        <v>567881.27132608998</v>
      </c>
      <c r="C8" s="59">
        <v>668459.83903468004</v>
      </c>
      <c r="D8" s="59">
        <v>672401.51507922006</v>
      </c>
      <c r="E8" s="59">
        <v>660727.92424540001</v>
      </c>
      <c r="F8" s="59">
        <v>851340.93078897998</v>
      </c>
      <c r="G8" s="202">
        <v>739548.35429761</v>
      </c>
      <c r="H8" s="59">
        <v>693859.71654314001</v>
      </c>
      <c r="I8" s="202">
        <v>680059.71275715996</v>
      </c>
      <c r="J8" s="59">
        <v>688683.03973644995</v>
      </c>
      <c r="K8" s="202">
        <v>681891.7535566201</v>
      </c>
      <c r="L8" s="61">
        <v>-6791.2861798298545</v>
      </c>
      <c r="M8" s="60">
        <v>28770.515643070103</v>
      </c>
      <c r="N8" s="62">
        <v>-0.98612653252341431</v>
      </c>
      <c r="O8" s="63">
        <v>4.4050804005363347</v>
      </c>
    </row>
    <row r="9" spans="1:16">
      <c r="A9" s="71" t="s">
        <v>102</v>
      </c>
      <c r="B9" s="65">
        <v>319828.46589970996</v>
      </c>
      <c r="C9" s="66">
        <v>422351.04912688001</v>
      </c>
      <c r="D9" s="66">
        <v>365890.01433290995</v>
      </c>
      <c r="E9" s="66">
        <v>358708.39954876003</v>
      </c>
      <c r="F9" s="66">
        <v>352300.41180614999</v>
      </c>
      <c r="G9" s="203">
        <v>346086.18558445002</v>
      </c>
      <c r="H9" s="66">
        <v>347828.34267322998</v>
      </c>
      <c r="I9" s="203">
        <v>346380.60127608001</v>
      </c>
      <c r="J9" s="66">
        <v>359099.55344453</v>
      </c>
      <c r="K9" s="203">
        <v>355256.55601488199</v>
      </c>
      <c r="L9" s="68">
        <v>-3842.9974296480068</v>
      </c>
      <c r="M9" s="67">
        <v>-22770.897905808</v>
      </c>
      <c r="N9" s="69">
        <v>-1.0701760536278755</v>
      </c>
      <c r="O9" s="70">
        <v>-6.0236095737600408</v>
      </c>
    </row>
    <row r="10" spans="1:16">
      <c r="A10" s="71" t="s">
        <v>103</v>
      </c>
      <c r="B10" s="65">
        <v>248052.80542638001</v>
      </c>
      <c r="C10" s="66">
        <v>246108.78990779998</v>
      </c>
      <c r="D10" s="66">
        <v>306511.50074630999</v>
      </c>
      <c r="E10" s="66">
        <v>302019.52469663997</v>
      </c>
      <c r="F10" s="66">
        <v>499040.51898282999</v>
      </c>
      <c r="G10" s="203">
        <v>393462.16871315998</v>
      </c>
      <c r="H10" s="66">
        <v>346031.37386991002</v>
      </c>
      <c r="I10" s="203">
        <v>333679.11148108001</v>
      </c>
      <c r="J10" s="66">
        <v>329583.48629192001</v>
      </c>
      <c r="K10" s="203">
        <v>326635.19754173898</v>
      </c>
      <c r="L10" s="68">
        <v>-2948.2887501810328</v>
      </c>
      <c r="M10" s="67">
        <v>51541.413548878976</v>
      </c>
      <c r="N10" s="69">
        <v>-0.89454990095276798</v>
      </c>
      <c r="O10" s="70">
        <v>18.735942630465516</v>
      </c>
    </row>
    <row r="11" spans="1:16">
      <c r="A11" s="71" t="s">
        <v>104</v>
      </c>
      <c r="B11" s="65">
        <v>31033.755214109849</v>
      </c>
      <c r="C11" s="66">
        <v>30790.540461378707</v>
      </c>
      <c r="D11" s="66">
        <v>19438.146444500686</v>
      </c>
      <c r="E11" s="66">
        <v>18691.852042676306</v>
      </c>
      <c r="F11" s="66">
        <v>17974.94370167438</v>
      </c>
      <c r="G11" s="203">
        <v>16784.049086361276</v>
      </c>
      <c r="H11" s="66">
        <v>16441.019430853539</v>
      </c>
      <c r="I11" s="203">
        <v>15853.07453597303</v>
      </c>
      <c r="J11" s="66">
        <v>15682.982240508107</v>
      </c>
      <c r="K11" s="203">
        <v>15113.76078742903</v>
      </c>
      <c r="L11" s="68">
        <v>-569.22145307907704</v>
      </c>
      <c r="M11" s="67">
        <v>-7626.4346680051312</v>
      </c>
      <c r="N11" s="69">
        <v>-3.6295485408943193</v>
      </c>
      <c r="O11" s="70">
        <v>-33.537243261392732</v>
      </c>
    </row>
    <row r="12" spans="1:16">
      <c r="A12" s="64" t="s">
        <v>105</v>
      </c>
      <c r="B12" s="65">
        <v>202027.01658209</v>
      </c>
      <c r="C12" s="66">
        <v>231278.63314727999</v>
      </c>
      <c r="D12" s="66">
        <v>260137.90744718001</v>
      </c>
      <c r="E12" s="66">
        <v>256027.09346872001</v>
      </c>
      <c r="F12" s="66">
        <v>321582.92642422998</v>
      </c>
      <c r="G12" s="203">
        <v>290907.84519296</v>
      </c>
      <c r="H12" s="66">
        <v>273601.44624358002</v>
      </c>
      <c r="I12" s="203">
        <v>274893.72277604003</v>
      </c>
      <c r="J12" s="66">
        <v>285303.77544100001</v>
      </c>
      <c r="K12" s="203">
        <v>286460.17393499601</v>
      </c>
      <c r="L12" s="68">
        <v>1156.3984939960064</v>
      </c>
      <c r="M12" s="67">
        <v>53516.266107756004</v>
      </c>
      <c r="N12" s="69">
        <v>0.40532183361700902</v>
      </c>
      <c r="O12" s="70">
        <v>22.973885261444863</v>
      </c>
    </row>
    <row r="13" spans="1:16">
      <c r="A13" s="71" t="s">
        <v>106</v>
      </c>
      <c r="B13" s="65">
        <v>136042.13911374999</v>
      </c>
      <c r="C13" s="66">
        <v>168796.72751244</v>
      </c>
      <c r="D13" s="66">
        <v>169875.41397031999</v>
      </c>
      <c r="E13" s="66">
        <v>167228.25901872001</v>
      </c>
      <c r="F13" s="66">
        <v>168519.27896147</v>
      </c>
      <c r="G13" s="203">
        <v>169648.78412806999</v>
      </c>
      <c r="H13" s="66">
        <v>167175.45084385001</v>
      </c>
      <c r="I13" s="203">
        <v>168965.16193939999</v>
      </c>
      <c r="J13" s="66">
        <v>179148.86321901999</v>
      </c>
      <c r="K13" s="203">
        <v>180188.35171827499</v>
      </c>
      <c r="L13" s="68">
        <v>1039.4884992550069</v>
      </c>
      <c r="M13" s="67">
        <v>23053.109869724984</v>
      </c>
      <c r="N13" s="69">
        <v>0.58023728455600576</v>
      </c>
      <c r="O13" s="70">
        <v>14.670871790774996</v>
      </c>
    </row>
    <row r="14" spans="1:16">
      <c r="A14" s="71" t="s">
        <v>107</v>
      </c>
      <c r="B14" s="65">
        <v>65984.877468339997</v>
      </c>
      <c r="C14" s="66">
        <v>62481.905634839997</v>
      </c>
      <c r="D14" s="66">
        <v>90262.493476860007</v>
      </c>
      <c r="E14" s="66">
        <v>88798.834449999995</v>
      </c>
      <c r="F14" s="66">
        <v>153063.64746276001</v>
      </c>
      <c r="G14" s="203">
        <v>121259.06106489</v>
      </c>
      <c r="H14" s="66">
        <v>106425.99539973</v>
      </c>
      <c r="I14" s="203">
        <v>105928.56083664</v>
      </c>
      <c r="J14" s="66">
        <v>106154.91222198</v>
      </c>
      <c r="K14" s="203">
        <v>106271.82221672199</v>
      </c>
      <c r="L14" s="68">
        <v>116.90999474198907</v>
      </c>
      <c r="M14" s="67">
        <v>30463.156238031996</v>
      </c>
      <c r="N14" s="69">
        <v>0.11013149772807651</v>
      </c>
      <c r="O14" s="70">
        <v>40.184266329914379</v>
      </c>
    </row>
    <row r="15" spans="1:16">
      <c r="A15" s="71" t="s">
        <v>108</v>
      </c>
      <c r="B15" s="65">
        <v>8255.3331000050039</v>
      </c>
      <c r="C15" s="66">
        <v>7817.078147734268</v>
      </c>
      <c r="D15" s="66">
        <v>5724.2079412255634</v>
      </c>
      <c r="E15" s="66">
        <v>5495.7197776159974</v>
      </c>
      <c r="F15" s="66">
        <v>5513.2005143067499</v>
      </c>
      <c r="G15" s="203">
        <v>5172.5888660032742</v>
      </c>
      <c r="H15" s="66">
        <v>5056.6277813083707</v>
      </c>
      <c r="I15" s="203">
        <v>5032.6595601919344</v>
      </c>
      <c r="J15" s="66">
        <v>5051.3016348320116</v>
      </c>
      <c r="K15" s="203">
        <v>4917.3111517550969</v>
      </c>
      <c r="L15" s="68">
        <v>-133.99048307691464</v>
      </c>
      <c r="M15" s="67">
        <v>-1349.2931187938739</v>
      </c>
      <c r="N15" s="69">
        <v>-2.6525931881193401</v>
      </c>
      <c r="O15" s="70">
        <v>-21.531487557545617</v>
      </c>
    </row>
    <row r="16" spans="1:16">
      <c r="A16" s="64" t="s">
        <v>109</v>
      </c>
      <c r="B16" s="65">
        <v>365854.25474399998</v>
      </c>
      <c r="C16" s="66">
        <v>437181.20588740002</v>
      </c>
      <c r="D16" s="66">
        <v>412263.60763203999</v>
      </c>
      <c r="E16" s="66">
        <v>404700.83077668003</v>
      </c>
      <c r="F16" s="66">
        <v>529758.00436475</v>
      </c>
      <c r="G16" s="203">
        <v>448640.50910465</v>
      </c>
      <c r="H16" s="66">
        <v>420258.27029955998</v>
      </c>
      <c r="I16" s="203">
        <v>405165.98998111999</v>
      </c>
      <c r="J16" s="66">
        <v>403379.26429545</v>
      </c>
      <c r="K16" s="203">
        <v>395431.57962162403</v>
      </c>
      <c r="L16" s="68">
        <v>-7947.6846738259774</v>
      </c>
      <c r="M16" s="67">
        <v>-24745.75046468596</v>
      </c>
      <c r="N16" s="69">
        <v>-1.9702759604432174</v>
      </c>
      <c r="O16" s="70">
        <v>-5.8893587761155146</v>
      </c>
    </row>
    <row r="17" spans="1:15">
      <c r="A17" s="71" t="s">
        <v>106</v>
      </c>
      <c r="B17" s="65">
        <v>183786.32678596</v>
      </c>
      <c r="C17" s="66">
        <v>253554.32161444001</v>
      </c>
      <c r="D17" s="66">
        <v>196014.60036258999</v>
      </c>
      <c r="E17" s="66">
        <v>191480.14053003999</v>
      </c>
      <c r="F17" s="66">
        <v>183781.13284467999</v>
      </c>
      <c r="G17" s="203">
        <v>176437.40145638</v>
      </c>
      <c r="H17" s="66">
        <v>180652.89182938001</v>
      </c>
      <c r="I17" s="203">
        <v>177415.43933667999</v>
      </c>
      <c r="J17" s="66">
        <v>179950.69022551001</v>
      </c>
      <c r="K17" s="203">
        <v>175068.204296607</v>
      </c>
      <c r="L17" s="68">
        <v>-4882.4859289030137</v>
      </c>
      <c r="M17" s="67">
        <v>-45824.007775533013</v>
      </c>
      <c r="N17" s="69">
        <v>-2.7132354551040549</v>
      </c>
      <c r="O17" s="70">
        <v>-20.744963050380235</v>
      </c>
    </row>
    <row r="18" spans="1:15">
      <c r="A18" s="71" t="s">
        <v>107</v>
      </c>
      <c r="B18" s="65">
        <v>182067.92795804</v>
      </c>
      <c r="C18" s="66">
        <v>183626.88427295999</v>
      </c>
      <c r="D18" s="66">
        <v>216249.00726945</v>
      </c>
      <c r="E18" s="66">
        <v>213220.69024664001</v>
      </c>
      <c r="F18" s="66">
        <v>345976.87152007001</v>
      </c>
      <c r="G18" s="203">
        <v>272203.10764826997</v>
      </c>
      <c r="H18" s="66">
        <v>239605.37847018</v>
      </c>
      <c r="I18" s="203">
        <v>227750.55064443999</v>
      </c>
      <c r="J18" s="66">
        <v>223428.57406993999</v>
      </c>
      <c r="K18" s="203">
        <v>220363.375325017</v>
      </c>
      <c r="L18" s="68">
        <v>-3065.1987449229928</v>
      </c>
      <c r="M18" s="67">
        <v>21078.257310846995</v>
      </c>
      <c r="N18" s="69">
        <v>-1.3718920051664867</v>
      </c>
      <c r="O18" s="70">
        <v>10.576934956752893</v>
      </c>
    </row>
    <row r="19" spans="1:15">
      <c r="A19" s="71" t="s">
        <v>108</v>
      </c>
      <c r="B19" s="65">
        <v>22778.422114104844</v>
      </c>
      <c r="C19" s="66">
        <v>22973.462313644439</v>
      </c>
      <c r="D19" s="66">
        <v>13713.938503275125</v>
      </c>
      <c r="E19" s="66">
        <v>13196.132265060311</v>
      </c>
      <c r="F19" s="66">
        <v>12461.743187367631</v>
      </c>
      <c r="G19" s="203">
        <v>11611.460220358002</v>
      </c>
      <c r="H19" s="66">
        <v>11384.391649545169</v>
      </c>
      <c r="I19" s="203">
        <v>10820.414975781096</v>
      </c>
      <c r="J19" s="66">
        <v>10631.680605676094</v>
      </c>
      <c r="K19" s="203">
        <v>10196.449635673933</v>
      </c>
      <c r="L19" s="68">
        <v>-435.23097000216148</v>
      </c>
      <c r="M19" s="67">
        <v>-6277.1415492112574</v>
      </c>
      <c r="N19" s="69">
        <v>-4.0937175047357783</v>
      </c>
      <c r="O19" s="70">
        <v>-38.1042693045014</v>
      </c>
    </row>
    <row r="20" spans="1:15">
      <c r="A20" s="50" t="s">
        <v>110</v>
      </c>
      <c r="B20" s="58">
        <v>809339.22215058003</v>
      </c>
      <c r="C20" s="59">
        <v>904874.0467522</v>
      </c>
      <c r="D20" s="59">
        <v>1015741.19913338</v>
      </c>
      <c r="E20" s="59">
        <v>1014688.27605232</v>
      </c>
      <c r="F20" s="59">
        <v>1327506.4340897</v>
      </c>
      <c r="G20" s="202">
        <v>1176033.9251760801</v>
      </c>
      <c r="H20" s="59">
        <v>1098941.2457024502</v>
      </c>
      <c r="I20" s="202">
        <v>1038997.3728198099</v>
      </c>
      <c r="J20" s="59">
        <v>1034988.5368452399</v>
      </c>
      <c r="K20" s="202">
        <v>1042842.5120527</v>
      </c>
      <c r="L20" s="61">
        <v>7853.9752074601129</v>
      </c>
      <c r="M20" s="60">
        <v>66771.082202950027</v>
      </c>
      <c r="N20" s="62">
        <v>0.7588465889100604</v>
      </c>
      <c r="O20" s="63">
        <v>6.8407987531433463</v>
      </c>
    </row>
    <row r="21" spans="1:15">
      <c r="A21" s="71" t="s">
        <v>102</v>
      </c>
      <c r="B21" s="65">
        <v>509776.99422020995</v>
      </c>
      <c r="C21" s="66">
        <v>596868.00023010001</v>
      </c>
      <c r="D21" s="66">
        <v>543060.83955178002</v>
      </c>
      <c r="E21" s="66">
        <v>539584.47644034994</v>
      </c>
      <c r="F21" s="66">
        <v>530792.30650631001</v>
      </c>
      <c r="G21" s="203">
        <v>516055.44531048997</v>
      </c>
      <c r="H21" s="66">
        <v>513845.83004769997</v>
      </c>
      <c r="I21" s="203">
        <v>490569.65546356002</v>
      </c>
      <c r="J21" s="66">
        <v>488596.25469424995</v>
      </c>
      <c r="K21" s="203">
        <v>485245.30796215002</v>
      </c>
      <c r="L21" s="68">
        <v>-3350.9467320999247</v>
      </c>
      <c r="M21" s="67">
        <v>-62884.801859399944</v>
      </c>
      <c r="N21" s="69">
        <v>-0.685831440561671</v>
      </c>
      <c r="O21" s="70">
        <v>-11.472604903947499</v>
      </c>
    </row>
    <row r="22" spans="1:15">
      <c r="A22" s="71" t="s">
        <v>103</v>
      </c>
      <c r="B22" s="65">
        <v>299562.22793036996</v>
      </c>
      <c r="C22" s="66">
        <v>308006.04652209999</v>
      </c>
      <c r="D22" s="66">
        <v>472680.35958159994</v>
      </c>
      <c r="E22" s="66">
        <v>475103.79961196997</v>
      </c>
      <c r="F22" s="66">
        <v>796714.11758338998</v>
      </c>
      <c r="G22" s="203">
        <v>659978.47986559011</v>
      </c>
      <c r="H22" s="66">
        <v>585095.41565474996</v>
      </c>
      <c r="I22" s="203">
        <v>548427.71735624992</v>
      </c>
      <c r="J22" s="66">
        <v>546392.28215098998</v>
      </c>
      <c r="K22" s="203">
        <v>557597.20409054996</v>
      </c>
      <c r="L22" s="68">
        <v>11204.921939559979</v>
      </c>
      <c r="M22" s="67">
        <v>129655.88406234997</v>
      </c>
      <c r="N22" s="69">
        <v>2.0507101409722424</v>
      </c>
      <c r="O22" s="70">
        <v>30.297584737507009</v>
      </c>
    </row>
    <row r="23" spans="1:15">
      <c r="A23" s="71" t="s">
        <v>104</v>
      </c>
      <c r="B23" s="65">
        <v>37478.071804124855</v>
      </c>
      <c r="C23" s="66">
        <v>38534.473479557113</v>
      </c>
      <c r="D23" s="66">
        <v>29976.134757145799</v>
      </c>
      <c r="E23" s="66">
        <v>29403.959681680386</v>
      </c>
      <c r="F23" s="66">
        <v>28696.850987331032</v>
      </c>
      <c r="G23" s="203">
        <v>28152.925701178519</v>
      </c>
      <c r="H23" s="66">
        <v>27799.690502340211</v>
      </c>
      <c r="I23" s="203">
        <v>26055.767897041871</v>
      </c>
      <c r="J23" s="66">
        <v>25999.665680260594</v>
      </c>
      <c r="K23" s="203">
        <v>25800.620452996111</v>
      </c>
      <c r="L23" s="68">
        <v>-199.0452272644834</v>
      </c>
      <c r="M23" s="67">
        <v>-9574.4764308736703</v>
      </c>
      <c r="N23" s="69">
        <v>-0.7655684104261411</v>
      </c>
      <c r="O23" s="70">
        <v>-27.065583628802472</v>
      </c>
    </row>
    <row r="24" spans="1:15">
      <c r="A24" s="71" t="s">
        <v>111</v>
      </c>
      <c r="B24" s="65">
        <v>626222.65991729009</v>
      </c>
      <c r="C24" s="66">
        <v>716341.09793141996</v>
      </c>
      <c r="D24" s="66">
        <v>809059.86206188996</v>
      </c>
      <c r="E24" s="66">
        <v>807312.69971195003</v>
      </c>
      <c r="F24" s="66">
        <v>1051611.70134285</v>
      </c>
      <c r="G24" s="203">
        <v>931404.26704335993</v>
      </c>
      <c r="H24" s="66">
        <v>870133.97319455992</v>
      </c>
      <c r="I24" s="203">
        <v>839447.70002022001</v>
      </c>
      <c r="J24" s="66">
        <v>836269.64488420996</v>
      </c>
      <c r="K24" s="203">
        <v>843788.98315903998</v>
      </c>
      <c r="L24" s="68">
        <v>7519.338274830021</v>
      </c>
      <c r="M24" s="67">
        <v>67644.877992509981</v>
      </c>
      <c r="N24" s="69">
        <v>0.89915236321547809</v>
      </c>
      <c r="O24" s="70">
        <v>8.7155049612849922</v>
      </c>
    </row>
    <row r="25" spans="1:15">
      <c r="A25" s="71" t="s">
        <v>106</v>
      </c>
      <c r="B25" s="65">
        <v>410296.98830818996</v>
      </c>
      <c r="C25" s="66">
        <v>475089.86348245997</v>
      </c>
      <c r="D25" s="66">
        <v>436079.31704222003</v>
      </c>
      <c r="E25" s="66">
        <v>433212.81983281998</v>
      </c>
      <c r="F25" s="66">
        <v>425256.72117739997</v>
      </c>
      <c r="G25" s="203">
        <v>411463.95326980995</v>
      </c>
      <c r="H25" s="66">
        <v>409586.04568573</v>
      </c>
      <c r="I25" s="203">
        <v>390419.99068004003</v>
      </c>
      <c r="J25" s="66">
        <v>388882.52932847996</v>
      </c>
      <c r="K25" s="203">
        <v>386769.10582791001</v>
      </c>
      <c r="L25" s="68">
        <v>-2113.4235005699447</v>
      </c>
      <c r="M25" s="67">
        <v>-47232.026308489963</v>
      </c>
      <c r="N25" s="69">
        <v>-0.54346064458576393</v>
      </c>
      <c r="O25" s="70">
        <v>-10.882926981316174</v>
      </c>
    </row>
    <row r="26" spans="1:15">
      <c r="A26" s="71" t="s">
        <v>107</v>
      </c>
      <c r="B26" s="65">
        <v>215925.67160909998</v>
      </c>
      <c r="C26" s="66">
        <v>241251.23444895999</v>
      </c>
      <c r="D26" s="66">
        <v>372980.54501966998</v>
      </c>
      <c r="E26" s="66">
        <v>374099.87987912999</v>
      </c>
      <c r="F26" s="66">
        <v>626355.03016544995</v>
      </c>
      <c r="G26" s="203">
        <v>519940.31377355003</v>
      </c>
      <c r="H26" s="66">
        <v>460547.92750882998</v>
      </c>
      <c r="I26" s="203">
        <v>449027.70934017998</v>
      </c>
      <c r="J26" s="66">
        <v>447387.11555573001</v>
      </c>
      <c r="K26" s="203">
        <v>457019.87733112997</v>
      </c>
      <c r="L26" s="68">
        <v>9632.7617753999657</v>
      </c>
      <c r="M26" s="67">
        <v>114876.904301</v>
      </c>
      <c r="N26" s="69">
        <v>2.1531155995483857</v>
      </c>
      <c r="O26" s="70">
        <v>33.575701784436063</v>
      </c>
    </row>
    <row r="27" spans="1:15">
      <c r="A27" s="71" t="s">
        <v>108</v>
      </c>
      <c r="B27" s="65">
        <v>27014.346504328787</v>
      </c>
      <c r="C27" s="66">
        <v>30182.814268605031</v>
      </c>
      <c r="D27" s="66">
        <v>23653.436942461311</v>
      </c>
      <c r="E27" s="66">
        <v>23152.872685656112</v>
      </c>
      <c r="F27" s="66">
        <v>22560.685908696498</v>
      </c>
      <c r="G27" s="203">
        <v>22179.270187257189</v>
      </c>
      <c r="H27" s="66">
        <v>21882.054625077541</v>
      </c>
      <c r="I27" s="203">
        <v>21333.279489060049</v>
      </c>
      <c r="J27" s="66">
        <v>21288.579312126396</v>
      </c>
      <c r="K27" s="203">
        <v>21146.799711320797</v>
      </c>
      <c r="L27" s="68">
        <v>-141.77960080559933</v>
      </c>
      <c r="M27" s="67">
        <v>-7135.911615266039</v>
      </c>
      <c r="N27" s="69">
        <v>-0.66598902034218099</v>
      </c>
      <c r="O27" s="70">
        <v>-25.230648974442587</v>
      </c>
    </row>
    <row r="28" spans="1:15">
      <c r="A28" s="71" t="s">
        <v>112</v>
      </c>
      <c r="B28" s="65">
        <v>183116.56223328999</v>
      </c>
      <c r="C28" s="66">
        <v>188532.94882078</v>
      </c>
      <c r="D28" s="66">
        <v>206681.33707149001</v>
      </c>
      <c r="E28" s="66">
        <v>207375.57634037</v>
      </c>
      <c r="F28" s="66">
        <v>275894.67274685</v>
      </c>
      <c r="G28" s="203">
        <v>244629.65813271998</v>
      </c>
      <c r="H28" s="66">
        <v>228807.27250788998</v>
      </c>
      <c r="I28" s="203">
        <v>199549.67279959001</v>
      </c>
      <c r="J28" s="66">
        <v>198718.89196102999</v>
      </c>
      <c r="K28" s="203">
        <v>199053.52889366</v>
      </c>
      <c r="L28" s="68">
        <v>334.63693263000459</v>
      </c>
      <c r="M28" s="67">
        <v>-873.79578956001205</v>
      </c>
      <c r="N28" s="69">
        <v>0.16839714097018543</v>
      </c>
      <c r="O28" s="70">
        <v>-0.4370567109546073</v>
      </c>
    </row>
    <row r="29" spans="1:15">
      <c r="A29" s="71" t="s">
        <v>113</v>
      </c>
      <c r="B29" s="65">
        <v>99480.005912020002</v>
      </c>
      <c r="C29" s="66">
        <v>121778.13674764</v>
      </c>
      <c r="D29" s="66">
        <v>106981.52250956</v>
      </c>
      <c r="E29" s="66">
        <v>106371.65660752999</v>
      </c>
      <c r="F29" s="66">
        <v>105535.58532890999</v>
      </c>
      <c r="G29" s="203">
        <v>104591.49204067999</v>
      </c>
      <c r="H29" s="66">
        <v>104259.78436197</v>
      </c>
      <c r="I29" s="203">
        <v>100149.66478352</v>
      </c>
      <c r="J29" s="66">
        <v>99713.725365769991</v>
      </c>
      <c r="K29" s="203">
        <v>98476.202134239997</v>
      </c>
      <c r="L29" s="68">
        <v>-1237.5232315299945</v>
      </c>
      <c r="M29" s="67">
        <v>-15652.775550909995</v>
      </c>
      <c r="N29" s="69">
        <v>-1.2410761176463012</v>
      </c>
      <c r="O29" s="70">
        <v>-13.714987962208554</v>
      </c>
    </row>
    <row r="30" spans="1:15">
      <c r="A30" s="71" t="s">
        <v>107</v>
      </c>
      <c r="B30" s="65">
        <v>83636.556321269993</v>
      </c>
      <c r="C30" s="66">
        <v>66754.812073139998</v>
      </c>
      <c r="D30" s="66">
        <v>99699.81456192999</v>
      </c>
      <c r="E30" s="66">
        <v>101003.91973284</v>
      </c>
      <c r="F30" s="66">
        <v>170359.08741794</v>
      </c>
      <c r="G30" s="203">
        <v>140038.16609204002</v>
      </c>
      <c r="H30" s="66">
        <v>124547.48814592</v>
      </c>
      <c r="I30" s="203">
        <v>99400.008016070002</v>
      </c>
      <c r="J30" s="66">
        <v>99005.166595260001</v>
      </c>
      <c r="K30" s="203">
        <v>100577.32675942</v>
      </c>
      <c r="L30" s="68">
        <v>1572.1601641599991</v>
      </c>
      <c r="M30" s="67">
        <v>14778.979761349998</v>
      </c>
      <c r="N30" s="69">
        <v>1.5879576977907703</v>
      </c>
      <c r="O30" s="70">
        <v>17.225249994248088</v>
      </c>
    </row>
    <row r="31" spans="1:15">
      <c r="A31" s="71" t="s">
        <v>108</v>
      </c>
      <c r="B31" s="65">
        <v>10463.725299796071</v>
      </c>
      <c r="C31" s="66">
        <v>8351.6592109520825</v>
      </c>
      <c r="D31" s="66">
        <v>6322.6978146844895</v>
      </c>
      <c r="E31" s="66">
        <v>6251.0869960242771</v>
      </c>
      <c r="F31" s="66">
        <v>6136.1650786345335</v>
      </c>
      <c r="G31" s="203">
        <v>5973.6555139213297</v>
      </c>
      <c r="H31" s="66">
        <v>5917.6358772626691</v>
      </c>
      <c r="I31" s="203">
        <v>4722.4884079818221</v>
      </c>
      <c r="J31" s="66">
        <v>4711.0863681341989</v>
      </c>
      <c r="K31" s="203">
        <v>4653.8207416753139</v>
      </c>
      <c r="L31" s="68">
        <v>-57.265626458884981</v>
      </c>
      <c r="M31" s="67">
        <v>-2438.5648156076313</v>
      </c>
      <c r="N31" s="69">
        <v>-1.2155503419811993</v>
      </c>
      <c r="O31" s="70">
        <v>-34.382857444961473</v>
      </c>
    </row>
    <row r="32" spans="1:15">
      <c r="A32" s="50" t="s">
        <v>236</v>
      </c>
      <c r="B32" s="58">
        <v>334</v>
      </c>
      <c r="C32" s="59">
        <v>3126</v>
      </c>
      <c r="D32" s="59">
        <v>19594</v>
      </c>
      <c r="E32" s="59">
        <v>19132</v>
      </c>
      <c r="F32" s="59">
        <v>18115</v>
      </c>
      <c r="G32" s="202">
        <v>14124</v>
      </c>
      <c r="H32" s="59">
        <v>23239</v>
      </c>
      <c r="I32" s="202">
        <v>26063</v>
      </c>
      <c r="J32" s="59">
        <v>39224</v>
      </c>
      <c r="K32" s="202">
        <v>40333</v>
      </c>
      <c r="L32" s="61">
        <v>1109</v>
      </c>
      <c r="M32" s="60">
        <v>29681</v>
      </c>
      <c r="N32" s="62">
        <v>2.8273506016724497</v>
      </c>
      <c r="O32" s="63">
        <v>278.64250844911754</v>
      </c>
    </row>
    <row r="33" spans="1:15">
      <c r="A33" s="50" t="s">
        <v>237</v>
      </c>
      <c r="B33" s="58">
        <v>75097.629652379997</v>
      </c>
      <c r="C33" s="59">
        <v>76121.975521369997</v>
      </c>
      <c r="D33" s="59">
        <v>119144.28607364</v>
      </c>
      <c r="E33" s="59">
        <v>120401.55392388</v>
      </c>
      <c r="F33" s="59">
        <v>129266.95615627</v>
      </c>
      <c r="G33" s="202">
        <v>130260.45308631001</v>
      </c>
      <c r="H33" s="59">
        <v>136619.22240919</v>
      </c>
      <c r="I33" s="202">
        <v>131916.28375164999</v>
      </c>
      <c r="J33" s="59">
        <v>128368.91855559</v>
      </c>
      <c r="K33" s="202">
        <v>128187.095552</v>
      </c>
      <c r="L33" s="61">
        <v>-181.8230035900051</v>
      </c>
      <c r="M33" s="60">
        <v>12288.293206970004</v>
      </c>
      <c r="N33" s="62">
        <v>-0.14164098727003704</v>
      </c>
      <c r="O33" s="63">
        <v>10.602605858158782</v>
      </c>
    </row>
    <row r="34" spans="1:15">
      <c r="A34" s="50" t="s">
        <v>114</v>
      </c>
      <c r="B34" s="58"/>
      <c r="C34" s="59"/>
      <c r="D34" s="59"/>
      <c r="E34" s="59"/>
      <c r="F34" s="59"/>
      <c r="G34" s="202"/>
      <c r="H34" s="59"/>
      <c r="I34" s="202"/>
      <c r="J34" s="59"/>
      <c r="K34" s="202"/>
      <c r="L34" s="61"/>
      <c r="M34" s="60"/>
      <c r="N34" s="62"/>
      <c r="O34" s="63"/>
    </row>
    <row r="35" spans="1:15">
      <c r="A35" s="71" t="s">
        <v>115</v>
      </c>
      <c r="B35" s="72">
        <v>43.680399046642023</v>
      </c>
      <c r="C35" s="73">
        <v>36.817288868573556</v>
      </c>
      <c r="D35" s="73">
        <v>45.584594007078913</v>
      </c>
      <c r="E35" s="73">
        <v>45.710119644416196</v>
      </c>
      <c r="F35" s="73">
        <v>58.618175273253257</v>
      </c>
      <c r="G35" s="204">
        <v>53.203034855895638</v>
      </c>
      <c r="H35" s="73">
        <v>49.870509213860068</v>
      </c>
      <c r="I35" s="204">
        <v>49.066148930988398</v>
      </c>
      <c r="J35" s="73">
        <v>47.857064465831385</v>
      </c>
      <c r="K35" s="204">
        <v>47.901326836417994</v>
      </c>
      <c r="L35" s="74">
        <v>4.4262370586608313E-2</v>
      </c>
      <c r="M35" s="75">
        <v>5.7814617908913846</v>
      </c>
      <c r="N35" s="69">
        <v>9.2488687053119634E-2</v>
      </c>
      <c r="O35" s="76">
        <v>13.726211574140379</v>
      </c>
    </row>
    <row r="36" spans="1:15">
      <c r="A36" s="71" t="s">
        <v>116</v>
      </c>
      <c r="B36" s="72">
        <v>37.013185538490497</v>
      </c>
      <c r="C36" s="73">
        <v>34.038554606312793</v>
      </c>
      <c r="D36" s="73">
        <v>46.535511209438596</v>
      </c>
      <c r="E36" s="73">
        <v>46.822636155842638</v>
      </c>
      <c r="F36" s="73">
        <v>60.015838501733079</v>
      </c>
      <c r="G36" s="204">
        <v>56.119000118706246</v>
      </c>
      <c r="H36" s="73">
        <v>53.241737712806767</v>
      </c>
      <c r="I36" s="204">
        <v>52.784321857121967</v>
      </c>
      <c r="J36" s="73">
        <v>52.792109545140896</v>
      </c>
      <c r="K36" s="204">
        <v>45.13</v>
      </c>
      <c r="L36" s="74">
        <v>-7.6621095451408934</v>
      </c>
      <c r="M36" s="75">
        <v>1.2867620011094445</v>
      </c>
      <c r="N36" s="69">
        <v>-14.513740047817677</v>
      </c>
      <c r="O36" s="76">
        <v>2.9349155305135213</v>
      </c>
    </row>
    <row r="37" spans="1:15">
      <c r="A37" s="50" t="s">
        <v>182</v>
      </c>
      <c r="B37" s="58">
        <v>24546.19</v>
      </c>
      <c r="C37" s="59">
        <v>20415.71</v>
      </c>
      <c r="D37" s="59">
        <v>7533.33</v>
      </c>
      <c r="E37" s="59">
        <v>6419.66</v>
      </c>
      <c r="F37" s="59">
        <v>5625.31</v>
      </c>
      <c r="G37" s="202">
        <v>9969.9141772020394</v>
      </c>
      <c r="H37" s="59">
        <v>9630.98</v>
      </c>
      <c r="I37" s="202">
        <v>9918.09</v>
      </c>
      <c r="J37" s="59">
        <v>10263.700000000001</v>
      </c>
      <c r="K37" s="202">
        <v>10375.4682154082</v>
      </c>
      <c r="L37" s="77">
        <v>111.76821540819947</v>
      </c>
      <c r="M37" s="78">
        <v>-5694.5417845918</v>
      </c>
      <c r="N37" s="62">
        <v>1.0889661175618812</v>
      </c>
      <c r="O37" s="63">
        <v>-35.435832240252495</v>
      </c>
    </row>
    <row r="38" spans="1:15">
      <c r="A38" s="50" t="s">
        <v>238</v>
      </c>
      <c r="B38" s="58"/>
      <c r="C38" s="59"/>
      <c r="D38" s="59"/>
      <c r="E38" s="59"/>
      <c r="F38" s="59"/>
      <c r="G38" s="202"/>
      <c r="H38" s="59"/>
      <c r="I38" s="202"/>
      <c r="J38" s="59"/>
      <c r="K38" s="202"/>
      <c r="L38" s="77"/>
      <c r="M38" s="78"/>
      <c r="N38" s="62"/>
      <c r="O38" s="63"/>
    </row>
    <row r="39" spans="1:15">
      <c r="A39" s="71" t="s">
        <v>118</v>
      </c>
      <c r="B39" s="65">
        <v>4365.6197120887009</v>
      </c>
      <c r="C39" s="66">
        <v>1114.8723985925185</v>
      </c>
      <c r="D39" s="66">
        <v>980.84494652000012</v>
      </c>
      <c r="E39" s="66">
        <v>0</v>
      </c>
      <c r="F39" s="66">
        <v>144.71043867</v>
      </c>
      <c r="G39" s="203">
        <v>581.36289913000007</v>
      </c>
      <c r="H39" s="66">
        <v>158.17691273</v>
      </c>
      <c r="I39" s="203">
        <v>168.64818160999999</v>
      </c>
      <c r="J39" s="66">
        <v>239.23360579000001</v>
      </c>
      <c r="K39" s="203">
        <v>163.20296662000001</v>
      </c>
      <c r="L39" s="79">
        <v>-76.030639170000001</v>
      </c>
      <c r="M39" s="80">
        <v>83.202966620000012</v>
      </c>
      <c r="N39" s="69">
        <v>-31.780919289717147</v>
      </c>
      <c r="O39" s="70">
        <v>104.00370827500001</v>
      </c>
    </row>
    <row r="40" spans="1:15">
      <c r="A40" s="71" t="s">
        <v>117</v>
      </c>
      <c r="B40" s="65">
        <v>11864.450613556</v>
      </c>
      <c r="C40" s="66">
        <v>4260.5576229929902</v>
      </c>
      <c r="D40" s="66">
        <v>13246.1632533882</v>
      </c>
      <c r="E40" s="66">
        <v>518.19147611999995</v>
      </c>
      <c r="F40" s="66">
        <v>651.30761923723401</v>
      </c>
      <c r="G40" s="203">
        <v>372.49654547</v>
      </c>
      <c r="H40" s="66">
        <v>239.64839395999999</v>
      </c>
      <c r="I40" s="203">
        <v>100</v>
      </c>
      <c r="J40" s="66">
        <v>30</v>
      </c>
      <c r="K40" s="203">
        <v>74.349000000000004</v>
      </c>
      <c r="L40" s="79">
        <v>44.349000000000004</v>
      </c>
      <c r="M40" s="80">
        <v>74.349000000000004</v>
      </c>
      <c r="N40" s="69">
        <v>147.82999999999998</v>
      </c>
      <c r="O40" s="70"/>
    </row>
    <row r="41" spans="1:15">
      <c r="A41" s="200" t="s">
        <v>239</v>
      </c>
      <c r="B41" s="65">
        <v>1271.347</v>
      </c>
      <c r="C41" s="66">
        <v>0</v>
      </c>
      <c r="D41" s="66">
        <v>8905.6228390514007</v>
      </c>
      <c r="E41" s="66">
        <v>464.22147611999998</v>
      </c>
      <c r="F41" s="66">
        <v>560.41761923723402</v>
      </c>
      <c r="G41" s="203">
        <v>281.26900000000001</v>
      </c>
      <c r="H41" s="66">
        <v>140</v>
      </c>
      <c r="I41" s="203">
        <v>100</v>
      </c>
      <c r="J41" s="66">
        <v>30</v>
      </c>
      <c r="K41" s="203">
        <v>48</v>
      </c>
      <c r="L41" s="79">
        <v>18</v>
      </c>
      <c r="M41" s="80">
        <v>48</v>
      </c>
      <c r="N41" s="69">
        <v>60</v>
      </c>
      <c r="O41" s="70"/>
    </row>
    <row r="42" spans="1:15">
      <c r="A42" s="50" t="s">
        <v>183</v>
      </c>
      <c r="B42" s="58"/>
      <c r="C42" s="59"/>
      <c r="D42" s="59"/>
      <c r="E42" s="59"/>
      <c r="F42" s="59"/>
      <c r="G42" s="202"/>
      <c r="H42" s="59"/>
      <c r="I42" s="202"/>
      <c r="J42" s="59"/>
      <c r="K42" s="202"/>
      <c r="L42" s="77"/>
      <c r="M42" s="78"/>
      <c r="N42" s="62"/>
      <c r="O42" s="63"/>
    </row>
    <row r="43" spans="1:15">
      <c r="A43" s="71" t="s">
        <v>117</v>
      </c>
      <c r="B43" s="65">
        <v>25245.173464949628</v>
      </c>
      <c r="C43" s="66">
        <v>19209.437357292383</v>
      </c>
      <c r="D43" s="66">
        <v>8023.2086365542145</v>
      </c>
      <c r="E43" s="66">
        <v>109.04206496747599</v>
      </c>
      <c r="F43" s="66">
        <v>67.905564181356951</v>
      </c>
      <c r="G43" s="203">
        <v>39.893146578831086</v>
      </c>
      <c r="H43" s="66">
        <v>32.560720363958566</v>
      </c>
      <c r="I43" s="203">
        <v>30.046594805229777</v>
      </c>
      <c r="J43" s="66">
        <v>44.344685941495015</v>
      </c>
      <c r="K43" s="203">
        <v>72.213330379854085</v>
      </c>
      <c r="L43" s="79">
        <v>27.86864443835907</v>
      </c>
      <c r="M43" s="80">
        <v>-602.8994262623321</v>
      </c>
      <c r="N43" s="69">
        <v>62.845510903215853</v>
      </c>
      <c r="O43" s="70">
        <v>-89.303515646923614</v>
      </c>
    </row>
    <row r="44" spans="1:15">
      <c r="A44" s="71" t="s">
        <v>118</v>
      </c>
      <c r="B44" s="65">
        <v>15057.576169303633</v>
      </c>
      <c r="C44" s="66">
        <v>16329.603127680259</v>
      </c>
      <c r="D44" s="66">
        <v>5612.9848110371349</v>
      </c>
      <c r="E44" s="66">
        <v>89.599948450273658</v>
      </c>
      <c r="F44" s="66">
        <v>194.2764973996542</v>
      </c>
      <c r="G44" s="203">
        <v>169.09652967145018</v>
      </c>
      <c r="H44" s="66">
        <v>237.96270128889014</v>
      </c>
      <c r="I44" s="203">
        <v>207.28033282521514</v>
      </c>
      <c r="J44" s="66">
        <v>223.60610567841127</v>
      </c>
      <c r="K44" s="203">
        <v>207.59988117663335</v>
      </c>
      <c r="L44" s="79">
        <v>-16.006224501777922</v>
      </c>
      <c r="M44" s="80">
        <v>-259.71644003374217</v>
      </c>
      <c r="N44" s="69">
        <v>-7.1582233647939688</v>
      </c>
      <c r="O44" s="70">
        <v>-55.576154361795453</v>
      </c>
    </row>
    <row r="45" spans="1:15">
      <c r="A45" s="50" t="s">
        <v>119</v>
      </c>
      <c r="B45" s="81">
        <v>7.5</v>
      </c>
      <c r="C45" s="82">
        <v>6.5</v>
      </c>
      <c r="D45" s="82">
        <v>14</v>
      </c>
      <c r="E45" s="82">
        <v>14</v>
      </c>
      <c r="F45" s="82">
        <v>19.5</v>
      </c>
      <c r="G45" s="205">
        <v>30</v>
      </c>
      <c r="H45" s="82">
        <v>30</v>
      </c>
      <c r="I45" s="205">
        <v>30</v>
      </c>
      <c r="J45" s="82">
        <v>30</v>
      </c>
      <c r="K45" s="205">
        <v>30</v>
      </c>
      <c r="L45" s="279">
        <v>0</v>
      </c>
      <c r="M45" s="83">
        <v>17.5</v>
      </c>
      <c r="N45" s="84"/>
      <c r="O45" s="85"/>
    </row>
    <row r="46" spans="1:15">
      <c r="A46" s="50" t="s">
        <v>120</v>
      </c>
      <c r="B46" s="86">
        <v>3.8109950539193194</v>
      </c>
      <c r="C46" s="87">
        <v>4.4494682257564113</v>
      </c>
      <c r="D46" s="87">
        <v>23.136396682113862</v>
      </c>
      <c r="E46" s="87">
        <v>16.231104889036946</v>
      </c>
      <c r="F46" s="87">
        <v>21.118758749513471</v>
      </c>
      <c r="G46" s="206">
        <v>24.870093308589748</v>
      </c>
      <c r="H46" s="87">
        <v>25.626353625614069</v>
      </c>
      <c r="I46" s="206">
        <v>21.154398782737733</v>
      </c>
      <c r="J46" s="87">
        <v>13.44726500371261</v>
      </c>
      <c r="K46" s="206">
        <v>4.861884456939757</v>
      </c>
      <c r="L46" s="88">
        <v>-8.5853805467728534</v>
      </c>
      <c r="M46" s="89">
        <v>-3.5947814627469743</v>
      </c>
      <c r="N46" s="84"/>
      <c r="O46" s="85"/>
    </row>
    <row r="47" spans="1:15">
      <c r="A47" s="71" t="s">
        <v>113</v>
      </c>
      <c r="B47" s="90">
        <v>8.0981322923035908</v>
      </c>
      <c r="C47" s="91">
        <v>11.052532360477301</v>
      </c>
      <c r="D47" s="91">
        <v>24.619936877576102</v>
      </c>
      <c r="E47" s="91">
        <v>17.221606173537001</v>
      </c>
      <c r="F47" s="91">
        <v>22.391140250934601</v>
      </c>
      <c r="G47" s="207">
        <v>26.007689548457101</v>
      </c>
      <c r="H47" s="91">
        <v>26.878178953786701</v>
      </c>
      <c r="I47" s="207">
        <v>24.843925666350302</v>
      </c>
      <c r="J47" s="91">
        <v>23.370024189472201</v>
      </c>
      <c r="K47" s="207">
        <v>21.831731362129901</v>
      </c>
      <c r="L47" s="74">
        <v>-1.5382928273422998</v>
      </c>
      <c r="M47" s="92">
        <v>11.956197047226201</v>
      </c>
      <c r="N47" s="93"/>
      <c r="O47" s="94"/>
    </row>
    <row r="48" spans="1:15">
      <c r="A48" s="71" t="s">
        <v>107</v>
      </c>
      <c r="B48" s="90">
        <v>0.857250530819479</v>
      </c>
      <c r="C48" s="91">
        <v>0.73325614520778803</v>
      </c>
      <c r="D48" s="91">
        <v>7.2780659637307696</v>
      </c>
      <c r="E48" s="91">
        <v>5.1023935224225596</v>
      </c>
      <c r="F48" s="91">
        <v>5.1904821463943103</v>
      </c>
      <c r="G48" s="207">
        <v>4.9816638161395597</v>
      </c>
      <c r="H48" s="91">
        <v>5.3982269822871398</v>
      </c>
      <c r="I48" s="207">
        <v>6.4468327806377896</v>
      </c>
      <c r="J48" s="91">
        <v>1.9312657737189001</v>
      </c>
      <c r="K48" s="207">
        <v>0.41207250851056099</v>
      </c>
      <c r="L48" s="74">
        <v>-1.5191932652083391</v>
      </c>
      <c r="M48" s="92">
        <v>-5.0764072565391087</v>
      </c>
      <c r="N48" s="93"/>
      <c r="O48" s="94"/>
    </row>
    <row r="49" spans="1:15">
      <c r="A49" s="50" t="s">
        <v>121</v>
      </c>
      <c r="B49" s="86">
        <v>17.554900916623499</v>
      </c>
      <c r="C49" s="87">
        <v>17.4645970155625</v>
      </c>
      <c r="D49" s="87">
        <v>16.63</v>
      </c>
      <c r="E49" s="87">
        <v>16.98</v>
      </c>
      <c r="F49" s="87">
        <v>18.6443106782448</v>
      </c>
      <c r="G49" s="206">
        <v>24.1556817578881</v>
      </c>
      <c r="H49" s="87">
        <v>23.896200233643</v>
      </c>
      <c r="I49" s="206">
        <v>23.559627963839901</v>
      </c>
      <c r="J49" s="87">
        <v>22.3853445223161</v>
      </c>
      <c r="K49" s="206">
        <v>21.496175631789299</v>
      </c>
      <c r="L49" s="88">
        <v>-0.88916889052680048</v>
      </c>
      <c r="M49" s="89">
        <v>5.2384107118875995</v>
      </c>
      <c r="N49" s="84"/>
      <c r="O49" s="85"/>
    </row>
    <row r="50" spans="1:15">
      <c r="A50" s="71" t="s">
        <v>122</v>
      </c>
      <c r="B50" s="90">
        <v>27.316802479351399</v>
      </c>
      <c r="C50" s="91">
        <v>26.1075205754045</v>
      </c>
      <c r="D50" s="91">
        <v>29.829562236378202</v>
      </c>
      <c r="E50" s="91">
        <v>29.274041387302901</v>
      </c>
      <c r="F50" s="91">
        <v>28.6817794744065</v>
      </c>
      <c r="G50" s="207">
        <v>28.1581096970997</v>
      </c>
      <c r="H50" s="91">
        <v>29.506103455915401</v>
      </c>
      <c r="I50" s="207">
        <v>30.2822878897557</v>
      </c>
      <c r="J50" s="91">
        <v>29.639707115245098</v>
      </c>
      <c r="K50" s="207">
        <v>29.131382378716701</v>
      </c>
      <c r="L50" s="74">
        <v>-0.50832473652839738</v>
      </c>
      <c r="M50" s="92">
        <v>8.0237218003323996</v>
      </c>
      <c r="N50" s="93"/>
      <c r="O50" s="94"/>
    </row>
    <row r="51" spans="1:15">
      <c r="A51" s="71" t="s">
        <v>123</v>
      </c>
      <c r="B51" s="90">
        <v>16.669368962772001</v>
      </c>
      <c r="C51" s="91">
        <v>16.602157952438301</v>
      </c>
      <c r="D51" s="91">
        <v>15.866187903459</v>
      </c>
      <c r="E51" s="91">
        <v>16.439563301740201</v>
      </c>
      <c r="F51" s="91">
        <v>18.118130609536799</v>
      </c>
      <c r="G51" s="207">
        <v>23.976052789305299</v>
      </c>
      <c r="H51" s="91">
        <v>23.685940016494001</v>
      </c>
      <c r="I51" s="207">
        <v>23.2719661350717</v>
      </c>
      <c r="J51" s="91">
        <v>22.124654892953501</v>
      </c>
      <c r="K51" s="207">
        <v>21.1455841007404</v>
      </c>
      <c r="L51" s="74">
        <v>-0.97907079221310056</v>
      </c>
      <c r="M51" s="92">
        <v>5.6001991876425006</v>
      </c>
      <c r="N51" s="93"/>
      <c r="O51" s="94"/>
    </row>
    <row r="52" spans="1:15">
      <c r="A52" s="95" t="s">
        <v>124</v>
      </c>
      <c r="B52" s="86">
        <v>9.3026160159263807</v>
      </c>
      <c r="C52" s="87">
        <v>8.7386447103932205</v>
      </c>
      <c r="D52" s="87">
        <v>8.3874211910768999</v>
      </c>
      <c r="E52" s="87">
        <v>8.4464544708937996</v>
      </c>
      <c r="F52" s="87">
        <v>7.8721131975050804</v>
      </c>
      <c r="G52" s="206">
        <v>7.6294744749744403</v>
      </c>
      <c r="H52" s="87">
        <v>8.3169123806328606</v>
      </c>
      <c r="I52" s="206">
        <v>8.6335174438138491</v>
      </c>
      <c r="J52" s="87">
        <v>8.2786678974272707</v>
      </c>
      <c r="K52" s="206">
        <v>7.9098128907649903</v>
      </c>
      <c r="L52" s="88">
        <v>-0.36885500666228044</v>
      </c>
      <c r="M52" s="89">
        <v>-0.8532179334828589</v>
      </c>
      <c r="N52" s="84"/>
      <c r="O52" s="85"/>
    </row>
    <row r="53" spans="1:15">
      <c r="A53" s="71" t="s">
        <v>122</v>
      </c>
      <c r="B53" s="90">
        <v>12.646766605834999</v>
      </c>
      <c r="C53" s="91">
        <v>15.451488703299599</v>
      </c>
      <c r="D53" s="91">
        <v>11.720722492434801</v>
      </c>
      <c r="E53" s="91">
        <v>13.998496781766899</v>
      </c>
      <c r="F53" s="91">
        <v>13.7144400006787</v>
      </c>
      <c r="G53" s="207">
        <v>29.8361990814915</v>
      </c>
      <c r="H53" s="91">
        <v>16.7503550140177</v>
      </c>
      <c r="I53" s="207">
        <v>14.9058017322706</v>
      </c>
      <c r="J53" s="91">
        <v>12.067721968966501</v>
      </c>
      <c r="K53" s="207">
        <v>12.5035285067095</v>
      </c>
      <c r="L53" s="74">
        <v>0.43580653774299982</v>
      </c>
      <c r="M53" s="92">
        <v>11.27833953467365</v>
      </c>
      <c r="N53" s="93"/>
      <c r="O53" s="94"/>
    </row>
    <row r="54" spans="1:15">
      <c r="A54" s="71" t="s">
        <v>123</v>
      </c>
      <c r="B54" s="90">
        <v>9.3025597327038607</v>
      </c>
      <c r="C54" s="91">
        <v>8.7384432284310805</v>
      </c>
      <c r="D54" s="91">
        <v>8.38736994082557</v>
      </c>
      <c r="E54" s="91">
        <v>8.4463915748092795</v>
      </c>
      <c r="F54" s="91">
        <v>7.8718566947830304</v>
      </c>
      <c r="G54" s="207">
        <v>7.6294274436244898</v>
      </c>
      <c r="H54" s="91">
        <v>8.3168563859306399</v>
      </c>
      <c r="I54" s="207">
        <v>8.6334707107127198</v>
      </c>
      <c r="J54" s="91">
        <v>8.2785937391508799</v>
      </c>
      <c r="K54" s="207">
        <v>7.90761712271033</v>
      </c>
      <c r="L54" s="74">
        <v>-0.37097661644054991</v>
      </c>
      <c r="M54" s="92">
        <v>-0.85582350404866947</v>
      </c>
      <c r="N54" s="93"/>
      <c r="O54" s="94"/>
    </row>
    <row r="55" spans="1:15">
      <c r="A55" s="50" t="s">
        <v>125</v>
      </c>
      <c r="B55" s="86">
        <v>14.8787975862571</v>
      </c>
      <c r="C55" s="87">
        <v>13.780982605530401</v>
      </c>
      <c r="D55" s="87">
        <v>10.859674318578101</v>
      </c>
      <c r="E55" s="87">
        <v>8.3220683406906293</v>
      </c>
      <c r="F55" s="87">
        <v>9.3394940942905507</v>
      </c>
      <c r="G55" s="206">
        <v>13.646018427074001</v>
      </c>
      <c r="H55" s="87">
        <v>17.166824500347101</v>
      </c>
      <c r="I55" s="206">
        <v>17.140097103681001</v>
      </c>
      <c r="J55" s="87">
        <v>16.513641925870399</v>
      </c>
      <c r="K55" s="206">
        <v>15.533788395816901</v>
      </c>
      <c r="L55" s="88">
        <v>-0.97985353005349829</v>
      </c>
      <c r="M55" s="89">
        <v>2.6386999227791001</v>
      </c>
      <c r="N55" s="84"/>
      <c r="O55" s="85"/>
    </row>
    <row r="56" spans="1:15">
      <c r="A56" s="71" t="s">
        <v>122</v>
      </c>
      <c r="B56" s="90">
        <v>21.243960430363799</v>
      </c>
      <c r="C56" s="91">
        <v>18.674216403461799</v>
      </c>
      <c r="D56" s="91">
        <v>20.033726801953001</v>
      </c>
      <c r="E56" s="91">
        <v>20.126495062763802</v>
      </c>
      <c r="F56" s="91">
        <v>19.817023929192899</v>
      </c>
      <c r="G56" s="207">
        <v>21.400106552670501</v>
      </c>
      <c r="H56" s="91">
        <v>23.443953365982001</v>
      </c>
      <c r="I56" s="207">
        <v>23.257052693812199</v>
      </c>
      <c r="J56" s="91">
        <v>22.208128657585299</v>
      </c>
      <c r="K56" s="207">
        <v>21.518412473380302</v>
      </c>
      <c r="L56" s="74">
        <v>-0.68971618420499681</v>
      </c>
      <c r="M56" s="92">
        <v>1.8124821255961017</v>
      </c>
      <c r="N56" s="93"/>
      <c r="O56" s="94"/>
    </row>
    <row r="57" spans="1:15">
      <c r="A57" s="71" t="s">
        <v>123</v>
      </c>
      <c r="B57" s="90">
        <v>12.034645394141499</v>
      </c>
      <c r="C57" s="91">
        <v>11.224710693004999</v>
      </c>
      <c r="D57" s="91">
        <v>7.6515518537076899</v>
      </c>
      <c r="E57" s="91">
        <v>5.0042586164838498</v>
      </c>
      <c r="F57" s="91">
        <v>6.5763687675754499</v>
      </c>
      <c r="G57" s="207">
        <v>11.8668530128204</v>
      </c>
      <c r="H57" s="91">
        <v>15.5344698998952</v>
      </c>
      <c r="I57" s="207">
        <v>15.599299765488899</v>
      </c>
      <c r="J57" s="91">
        <v>15.211976572512899</v>
      </c>
      <c r="K57" s="207">
        <v>14.440152830272501</v>
      </c>
      <c r="L57" s="74">
        <v>-0.7718237422403984</v>
      </c>
      <c r="M57" s="92">
        <v>5.3881774191215701</v>
      </c>
      <c r="N57" s="93"/>
      <c r="O57" s="94"/>
    </row>
    <row r="58" spans="1:15">
      <c r="A58" s="50" t="s">
        <v>126</v>
      </c>
      <c r="B58" s="86">
        <v>7.0311344860375504</v>
      </c>
      <c r="C58" s="87">
        <v>7.1134770836126302</v>
      </c>
      <c r="D58" s="87">
        <v>7.7216616839805701</v>
      </c>
      <c r="E58" s="87">
        <v>7.75981125660382</v>
      </c>
      <c r="F58" s="87">
        <v>7.1382258402832903</v>
      </c>
      <c r="G58" s="206">
        <v>6.89334784146532</v>
      </c>
      <c r="H58" s="87">
        <v>7.8635896789901603</v>
      </c>
      <c r="I58" s="206">
        <v>8.6476866626654605</v>
      </c>
      <c r="J58" s="87">
        <v>7.8604807181343199</v>
      </c>
      <c r="K58" s="206">
        <v>7.2002367622772097</v>
      </c>
      <c r="L58" s="88">
        <v>-0.66024395585711027</v>
      </c>
      <c r="M58" s="89">
        <v>0.11529208754317999</v>
      </c>
      <c r="N58" s="84"/>
      <c r="O58" s="85"/>
    </row>
    <row r="59" spans="1:15">
      <c r="A59" s="71" t="s">
        <v>122</v>
      </c>
      <c r="B59" s="90">
        <v>8.1210668160290709</v>
      </c>
      <c r="C59" s="91">
        <v>7.7796328248496396</v>
      </c>
      <c r="D59" s="91">
        <v>8.8160902173257103</v>
      </c>
      <c r="E59" s="91">
        <v>8.8523480991008707</v>
      </c>
      <c r="F59" s="91">
        <v>8.4445995315675209</v>
      </c>
      <c r="G59" s="207">
        <v>8.9303850695439397</v>
      </c>
      <c r="H59" s="91">
        <v>9.8747023952461905</v>
      </c>
      <c r="I59" s="207">
        <v>9.99220961968852</v>
      </c>
      <c r="J59" s="91">
        <v>8.8390248120476205</v>
      </c>
      <c r="K59" s="207">
        <v>8.2899864978690392</v>
      </c>
      <c r="L59" s="74">
        <v>-0.54903831417858129</v>
      </c>
      <c r="M59" s="92">
        <v>-0.40260617816249145</v>
      </c>
      <c r="N59" s="93"/>
      <c r="O59" s="94"/>
    </row>
    <row r="60" spans="1:15">
      <c r="A60" s="96" t="s">
        <v>123</v>
      </c>
      <c r="B60" s="97">
        <v>4.4010349357495402</v>
      </c>
      <c r="C60" s="98">
        <v>5.0232384295625296</v>
      </c>
      <c r="D60" s="98">
        <v>5.0848415752742699</v>
      </c>
      <c r="E60" s="98">
        <v>5.3401809541986296</v>
      </c>
      <c r="F60" s="98">
        <v>5.2545585203745198</v>
      </c>
      <c r="G60" s="208">
        <v>4.5981199433456297</v>
      </c>
      <c r="H60" s="98">
        <v>4.0822272613916599</v>
      </c>
      <c r="I60" s="208">
        <v>5.2281565256203804</v>
      </c>
      <c r="J60" s="98">
        <v>5.2532983591952602</v>
      </c>
      <c r="K60" s="208">
        <v>4.5740800602087601</v>
      </c>
      <c r="L60" s="99">
        <v>-0.6792182989865001</v>
      </c>
      <c r="M60" s="100">
        <v>-0.22351061167309982</v>
      </c>
      <c r="N60" s="101"/>
      <c r="O60" s="102"/>
    </row>
    <row r="61" spans="1:15">
      <c r="A61" s="103" t="s">
        <v>127</v>
      </c>
      <c r="B61" s="103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</row>
    <row r="62" spans="1:15" outlineLevel="1">
      <c r="A62" s="103" t="s">
        <v>185</v>
      </c>
      <c r="B62" s="103"/>
      <c r="C62" s="10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</row>
    <row r="63" spans="1:15">
      <c r="A63" s="103" t="s">
        <v>184</v>
      </c>
      <c r="B63" s="103"/>
      <c r="C63" s="103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</row>
    <row r="64" spans="1:15">
      <c r="A64" s="103" t="s">
        <v>128</v>
      </c>
      <c r="B64" s="103"/>
      <c r="C64" s="103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</row>
  </sheetData>
  <mergeCells count="14">
    <mergeCell ref="N2:O2"/>
    <mergeCell ref="A1:O1"/>
    <mergeCell ref="A2:A3"/>
    <mergeCell ref="B2:B3"/>
    <mergeCell ref="C2:C3"/>
    <mergeCell ref="D2:D3"/>
    <mergeCell ref="E2:E3"/>
    <mergeCell ref="H2:H3"/>
    <mergeCell ref="L2:M2"/>
    <mergeCell ref="F2:F3"/>
    <mergeCell ref="G2:G3"/>
    <mergeCell ref="I2:I3"/>
    <mergeCell ref="J2:J3"/>
    <mergeCell ref="K2:K3"/>
  </mergeCells>
  <pageMargins left="0.51181102362204722" right="0.51181102362204722" top="0.78740157480314965" bottom="0.82677165354330717" header="0.51181102362204722" footer="0.51181102362204722"/>
  <pageSetup paperSize="9" scale="52" orientation="landscape" r:id="rId1"/>
  <headerFooter>
    <oddHeader>&amp;L&amp;"Times New Roman,полужирный"&amp;21&amp;K8CBA97Макроекономічний та монетарний огляд &amp;R&amp;"Times New Roman,полужирный"&amp;21&amp;K8CBA97Серпень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'Ринок праці'!Область_печати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Євгеній Миколайович Скок</cp:lastModifiedBy>
  <cp:lastPrinted>2015-08-31T16:04:18Z</cp:lastPrinted>
  <dcterms:created xsi:type="dcterms:W3CDTF">2015-03-23T16:40:36Z</dcterms:created>
  <dcterms:modified xsi:type="dcterms:W3CDTF">2015-08-31T16:04:25Z</dcterms:modified>
</cp:coreProperties>
</file>