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ular_Current Analysis\M&amp;M Review\2016.08\"/>
    </mc:Choice>
  </mc:AlternateContent>
  <bookViews>
    <workbookView xWindow="-15" yWindow="-15" windowWidth="14400" windowHeight="11985" activeTab="3"/>
  </bookViews>
  <sheets>
    <sheet name=" Інфляція" sheetId="38" r:id="rId1"/>
    <sheet name="Економічна активність" sheetId="2" r:id="rId2"/>
    <sheet name="Ринок праці" sheetId="36" r:id="rId3"/>
    <sheet name="Фіскальний сектор" sheetId="39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0">[4]Links!$B$2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[12]Links!$X$4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2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>[3]Links!$B$64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2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[4]C!$H$7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[4]C!$H$8</definedName>
    <definedName name="MonthL">[7]C!$G$15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[19]C!#REF!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[20]labels!#REF!</definedName>
    <definedName name="p" localSheetId="1">[20]labels!#REF!</definedName>
    <definedName name="p" localSheetId="5">[21]labels!#REF!</definedName>
    <definedName name="p" localSheetId="2">[20]labels!#REF!</definedName>
    <definedName name="p">[20]labels!#REF!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>[3]Links!$B$37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#REF!,[23]Contents!$A$87:$H$247</definedName>
    <definedName name="Table135" localSheetId="1">#REF!,[23]Contents!$A$87:$H$247</definedName>
    <definedName name="Table135" localSheetId="5">#REF!,[24]Contents!$A$87:$H$247</definedName>
    <definedName name="Table135" localSheetId="2">#REF!,[23]Contents!$A$87:$H$247</definedName>
    <definedName name="Table135" localSheetId="3">#REF!,[23]Contents!$A$87:$H$247</definedName>
    <definedName name="Table135">#REF!,[23]Contents!$A$87:$H$247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#REF!,[25]Contents!$A$87:$H$247</definedName>
    <definedName name="Table21" localSheetId="1">#REF!,[25]Contents!$A$87:$H$247</definedName>
    <definedName name="Table21" localSheetId="5">#REF!,[26]Contents!$A$87:$H$247</definedName>
    <definedName name="Table21" localSheetId="2">#REF!,[25]Contents!$A$87:$H$247</definedName>
    <definedName name="Table21" localSheetId="3">#REF!,[25]Contents!$A$87:$H$247</definedName>
    <definedName name="Table21">#REF!,[25]Contents!$A$87:$H$247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[4]Links!$B$7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[19]C!#REF!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[19]C!#REF!</definedName>
    <definedName name="Year2" localSheetId="5">[19]C!#REF!</definedName>
    <definedName name="Year2" localSheetId="2">[19]C!#REF!</definedName>
    <definedName name="Year2" localSheetId="3">[19]C!#REF!</definedName>
    <definedName name="Year2">[19]C!#REF!</definedName>
    <definedName name="zDollarGDP">[29]ass!$A$7:$IV$7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[29]oth!$A$17:$IV$17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[29]ass!$A$24:$IV$24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2">#REF!</definedName>
    <definedName name="збз1998">#REF!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2">#REF!</definedName>
    <definedName name="нука69">#REF!</definedName>
    <definedName name="_xlnm.Print_Area" localSheetId="0">' Інфляція'!$A$1:$V$47</definedName>
    <definedName name="_xlnm.Print_Area" localSheetId="1">'Економічна активність'!$B$1:$M$23</definedName>
    <definedName name="_xlnm.Print_Area" localSheetId="5">'Зовнішній сектор'!$A$1:$I$35</definedName>
    <definedName name="_xlnm.Print_Area" localSheetId="4">'Монетарний сектор'!$A$1:$Y$71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2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AH79" i="39" l="1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AH62" i="39"/>
  <c r="AG62" i="39"/>
  <c r="AF62" i="39"/>
  <c r="AE62" i="39"/>
  <c r="AD62" i="39"/>
  <c r="AC62" i="39"/>
  <c r="AB62" i="39"/>
  <c r="AA62" i="39"/>
  <c r="Z62" i="39"/>
  <c r="Y62" i="39"/>
  <c r="X62" i="39"/>
  <c r="W62" i="39"/>
  <c r="V62" i="39"/>
  <c r="U62" i="39"/>
  <c r="T62" i="39"/>
  <c r="S62" i="39"/>
  <c r="R62" i="39"/>
  <c r="Q62" i="39"/>
  <c r="P62" i="39"/>
  <c r="O62" i="39"/>
  <c r="AH60" i="39"/>
  <c r="AG60" i="39"/>
  <c r="AF60" i="39"/>
  <c r="AE60" i="39"/>
  <c r="AD60" i="39"/>
  <c r="AC60" i="39"/>
  <c r="AB60" i="39"/>
  <c r="AA60" i="39"/>
  <c r="Z60" i="39"/>
  <c r="Y60" i="39"/>
  <c r="X60" i="39"/>
  <c r="W60" i="39"/>
  <c r="V60" i="39"/>
  <c r="U60" i="39"/>
  <c r="T60" i="39"/>
  <c r="S60" i="39"/>
  <c r="R60" i="39"/>
  <c r="Q60" i="39"/>
  <c r="P60" i="39"/>
  <c r="O60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AH36" i="39"/>
  <c r="AG36" i="39"/>
  <c r="AF36" i="39"/>
  <c r="AE36" i="39"/>
  <c r="AD36" i="39"/>
  <c r="AC36" i="39"/>
  <c r="AB36" i="39"/>
  <c r="AA36" i="39"/>
  <c r="Z36" i="39"/>
  <c r="Y36" i="39"/>
  <c r="X36" i="39"/>
  <c r="W36" i="39"/>
  <c r="V36" i="39"/>
  <c r="U36" i="39"/>
  <c r="T36" i="39"/>
  <c r="S36" i="39"/>
  <c r="R36" i="39"/>
  <c r="Q36" i="39"/>
  <c r="P36" i="39"/>
  <c r="O36" i="39"/>
  <c r="N36" i="39"/>
  <c r="M36" i="39"/>
  <c r="L36" i="39"/>
  <c r="K36" i="39"/>
  <c r="J36" i="39"/>
  <c r="I36" i="39"/>
  <c r="H36" i="39"/>
  <c r="G36" i="39"/>
  <c r="F36" i="39"/>
  <c r="E36" i="39"/>
  <c r="D36" i="39"/>
  <c r="C36" i="39"/>
  <c r="AG15" i="39"/>
  <c r="AF15" i="39"/>
  <c r="AE15" i="39"/>
  <c r="AD15" i="39"/>
  <c r="AC15" i="39"/>
  <c r="AB15" i="39"/>
  <c r="AA15" i="39"/>
  <c r="Z15" i="39"/>
  <c r="Y15" i="39"/>
  <c r="X15" i="39"/>
  <c r="W15" i="39"/>
  <c r="V15" i="39"/>
  <c r="U15" i="39"/>
  <c r="T15" i="39"/>
  <c r="S15" i="39"/>
  <c r="R15" i="39"/>
  <c r="Q15" i="39"/>
  <c r="P15" i="39"/>
  <c r="O15" i="39"/>
  <c r="N15" i="39"/>
  <c r="M15" i="39"/>
  <c r="L15" i="39"/>
  <c r="K15" i="39"/>
  <c r="J15" i="39"/>
  <c r="I15" i="39"/>
  <c r="H15" i="39"/>
  <c r="G15" i="39"/>
  <c r="F15" i="39"/>
  <c r="E15" i="39"/>
  <c r="D15" i="39"/>
  <c r="AH13" i="39"/>
  <c r="AG13" i="39"/>
  <c r="AF13" i="39"/>
  <c r="AE13" i="39"/>
  <c r="AD13" i="39"/>
  <c r="AC13" i="39"/>
  <c r="AB13" i="39"/>
  <c r="AA13" i="39"/>
  <c r="Z13" i="39"/>
  <c r="Y13" i="39"/>
  <c r="X13" i="39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AM19" i="36" l="1"/>
  <c r="AL19" i="36"/>
  <c r="AM18" i="36"/>
  <c r="AL18" i="36"/>
  <c r="AM17" i="36"/>
  <c r="AL17" i="36"/>
  <c r="AM16" i="36"/>
  <c r="AL16" i="36"/>
  <c r="AD16" i="36"/>
  <c r="AM15" i="36"/>
  <c r="AL15" i="36"/>
  <c r="AM14" i="36"/>
  <c r="AL14" i="36"/>
  <c r="AL13" i="36"/>
  <c r="F12" i="36"/>
  <c r="E12" i="36"/>
  <c r="S11" i="36"/>
  <c r="R11" i="36"/>
  <c r="Q11" i="36"/>
  <c r="F10" i="36"/>
  <c r="AL9" i="36"/>
  <c r="AM7" i="36"/>
  <c r="AL7" i="36"/>
  <c r="AM5" i="36"/>
  <c r="AL5" i="36"/>
</calcChain>
</file>

<file path=xl/comments1.xml><?xml version="1.0" encoding="utf-8"?>
<comments xmlns="http://schemas.openxmlformats.org/spreadsheetml/2006/main">
  <authors>
    <author>Тетяна Андріївна Марійко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  <comment ref="AL11" authorId="0" shapeId="0">
      <text>
        <r>
          <rPr>
            <b/>
            <sz val="9"/>
            <color indexed="81"/>
            <rFont val="Tahoma"/>
            <family val="2"/>
            <charset val="204"/>
          </rPr>
          <t>офіційні дані
до поперед.місяця</t>
        </r>
      </text>
    </comment>
  </commentList>
</comments>
</file>

<file path=xl/sharedStrings.xml><?xml version="1.0" encoding="utf-8"?>
<sst xmlns="http://schemas.openxmlformats.org/spreadsheetml/2006/main" count="945" uniqueCount="348">
  <si>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</si>
  <si>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</si>
  <si>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</si>
  <si>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</si>
  <si>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</si>
  <si>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роздрібна торгівля</t>
  </si>
  <si>
    <t>оптова торгівля</t>
  </si>
  <si>
    <t xml:space="preserve">Індекс виробництва базових галузей </t>
  </si>
  <si>
    <t>окремо не використовуються для розрахунку ІВБГ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</si>
  <si>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</si>
  <si>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</si>
  <si>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</si>
  <si>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</si>
  <si>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</si>
  <si>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</si>
  <si>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</si>
  <si>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</si>
  <si>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</si>
  <si>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</si>
  <si>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</si>
  <si>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 xml:space="preserve">Чисельність наявного населення 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</si>
  <si>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</si>
  <si>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</si>
  <si>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</si>
  <si>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</si>
  <si>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</si>
  <si>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</si>
  <si>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</si>
  <si>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</si>
  <si>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t xml:space="preserve">    у тому числі за рахунок бюджетних коштів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</si>
  <si>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</si>
  <si>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</si>
  <si>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</si>
  <si>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</si>
  <si>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частка ІСЦ, %</t>
  </si>
  <si>
    <t>ІСЦ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</si>
  <si>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</si>
  <si>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</si>
  <si>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</si>
  <si>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</si>
  <si>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</si>
  <si>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Продукти харчування та безалкогольні напої, у т. ч.: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</si>
  <si>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</si>
  <si>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</si>
  <si>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</si>
  <si>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квартирна плата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</si>
  <si>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</si>
  <si>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</si>
  <si>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</si>
  <si>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</si>
  <si>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</si>
  <si>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</si>
  <si>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</si>
  <si>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</si>
  <si>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</si>
  <si>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</si>
  <si>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</si>
  <si>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</si>
  <si>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</si>
  <si>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</si>
  <si>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</si>
  <si>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</si>
  <si>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</si>
  <si>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</si>
  <si>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</si>
  <si>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</si>
  <si>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</si>
  <si>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</si>
  <si>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</si>
  <si>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</si>
  <si>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</si>
  <si>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</si>
  <si>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</si>
  <si>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</si>
  <si>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</si>
  <si>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</si>
  <si>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</si>
  <si>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</si>
  <si>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</si>
  <si>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</si>
  <si>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</si>
  <si>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</si>
  <si>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</si>
  <si>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</si>
  <si>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2014 рік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</si>
  <si>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</si>
  <si>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</si>
  <si>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</si>
  <si>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</si>
  <si>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</si>
  <si>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</si>
  <si>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t>січень</t>
  </si>
  <si>
    <t xml:space="preserve">                                   Основні показники, що характеризують стан грошово-кредитного ринку, млн. грн.</t>
  </si>
  <si>
    <t>млн. грн.</t>
  </si>
  <si>
    <t xml:space="preserve"> млн. грн.</t>
  </si>
  <si>
    <t>Темп приросту, %</t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</si>
  <si>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</si>
  <si>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</si>
  <si>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</si>
  <si>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</si>
  <si>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</si>
  <si>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</si>
  <si>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</si>
  <si>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</si>
  <si>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</si>
  <si>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</si>
  <si>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</si>
  <si>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</si>
  <si>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соціальний захист та соціальне забезпечення</t>
  </si>
  <si>
    <t>освіта</t>
  </si>
  <si>
    <t>охорона здоров'я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</si>
  <si>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</si>
  <si>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</si>
  <si>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</si>
  <si>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</si>
  <si>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</si>
  <si>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</si>
  <si>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</si>
  <si>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</si>
  <si>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</si>
  <si>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додану вартість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</si>
  <si>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</si>
  <si>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</si>
  <si>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</si>
  <si>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</si>
  <si>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</si>
  <si>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 xml:space="preserve">                у тому числі енергоринок</t>
  </si>
  <si>
    <t xml:space="preserve">податкові надходження, у тому числі </t>
  </si>
  <si>
    <t>ІВБГ у цілому</t>
  </si>
  <si>
    <t>квітень</t>
  </si>
  <si>
    <t>частка ІЦВ, %**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</si>
  <si>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</si>
  <si>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</si>
  <si>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</si>
  <si>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</si>
  <si>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Темпи змін порівняно з відповідним періодом попереднього року, %</t>
  </si>
  <si>
    <t>липень</t>
  </si>
  <si>
    <t>серпень</t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</si>
  <si>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</si>
  <si>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</si>
  <si>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</si>
  <si>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у річному вимірі, %</t>
  </si>
  <si>
    <t>жовтень</t>
  </si>
  <si>
    <t>Небазова інфляція*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</si>
  <si>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</si>
  <si>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</si>
  <si>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</si>
  <si>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</si>
  <si>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</si>
  <si>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</si>
  <si>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 xml:space="preserve">  * Розрахунки Національного банку України на підставі даних ДCCУ, уточнені дані.</t>
  </si>
  <si>
    <t>2015 рік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</si>
  <si>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</si>
  <si>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</si>
  <si>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</si>
  <si>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</si>
  <si>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</si>
  <si>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</si>
  <si>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</si>
  <si>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</si>
  <si>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</si>
  <si>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</si>
  <si>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</si>
  <si>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</si>
  <si>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>Сальдо рахунку  фінансових операцій 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</si>
  <si>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</si>
  <si>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</si>
  <si>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</si>
  <si>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</si>
  <si>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</si>
  <si>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</si>
  <si>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</si>
  <si>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Сальдо рахунку  фінансових операцій 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</si>
  <si>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</si>
  <si>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</si>
  <si>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</si>
  <si>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</si>
  <si>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</si>
  <si>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</si>
  <si>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1 -  Попередні дані, використовується статистика за методологією КПБ6</t>
  </si>
  <si>
    <t>2016 рік</t>
  </si>
  <si>
    <t>Зміна цінових індексів ІСЦ та ІЦВ у 2015-16 роках</t>
  </si>
  <si>
    <t>водопостачання</t>
  </si>
  <si>
    <t>Розрив у фінансуванні/резервні активи (мінус: зростання) (у млрд. дол. США)</t>
  </si>
  <si>
    <t>вантажооборот</t>
  </si>
  <si>
    <t>пасажирооборот</t>
  </si>
  <si>
    <t>* Розрахунки НБУ.</t>
  </si>
  <si>
    <t xml:space="preserve"> січень 2016</t>
  </si>
  <si>
    <t>річна зміна, %</t>
  </si>
  <si>
    <t>травеь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</si>
  <si>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</si>
  <si>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</si>
  <si>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</si>
  <si>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</si>
  <si>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</si>
  <si>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Готівковий валютний ринок, млн. дол.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</si>
  <si>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</si>
  <si>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</si>
  <si>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</si>
  <si>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</si>
  <si>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</si>
  <si>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</si>
  <si>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>Заборгованість за депозитними сартифікатами Національного банку України</t>
  </si>
  <si>
    <t>Міжнародні валютні резерви Національного банку України (за поточним курсом), млн. дол.</t>
  </si>
  <si>
    <t xml:space="preserve">Кредити, надані депозитними корпораціями (крім Національного банку України)   </t>
  </si>
  <si>
    <t>лютий 2016</t>
  </si>
  <si>
    <t>Частка в ІВБГ (дані за 2015 рік), %</t>
  </si>
  <si>
    <t>-2.0*</t>
  </si>
  <si>
    <t>11.7*</t>
  </si>
  <si>
    <t>3.2*</t>
  </si>
  <si>
    <t>-0.2 в.п.</t>
  </si>
  <si>
    <t xml:space="preserve">         у тому числі готівка (М0)</t>
  </si>
  <si>
    <t>Депозити, що включаються в грошовий агрегат М3 (крім Національного банку України)</t>
  </si>
  <si>
    <t>Інтервенції Національного банку України, млн. дол.</t>
  </si>
  <si>
    <t>нефінансові корпорації</t>
  </si>
  <si>
    <t>домашні господарства</t>
  </si>
  <si>
    <t>у тому числі овернайт</t>
  </si>
  <si>
    <t xml:space="preserve"> березень 2016</t>
  </si>
  <si>
    <t>7.4*</t>
  </si>
  <si>
    <t>9.6*</t>
  </si>
  <si>
    <t>5.0*</t>
  </si>
  <si>
    <r>
      <t>Зовнішній сектор: основні показники</t>
    </r>
    <r>
      <rPr>
        <b/>
        <vertAlign val="superscript"/>
        <sz val="12"/>
        <rFont val="Times New Roman"/>
        <family val="1"/>
        <charset val="204"/>
      </rPr>
      <t>1</t>
    </r>
  </si>
  <si>
    <r>
      <t>2014 рік</t>
    </r>
    <r>
      <rPr>
        <b/>
        <vertAlign val="superscript"/>
        <sz val="10"/>
        <rFont val="Calibri"/>
        <family val="2"/>
        <charset val="204"/>
      </rPr>
      <t>5</t>
    </r>
  </si>
  <si>
    <r>
      <t>2015 рік</t>
    </r>
    <r>
      <rPr>
        <b/>
        <vertAlign val="superscript"/>
        <sz val="10"/>
        <rFont val="Calibri"/>
        <family val="2"/>
        <charset val="204"/>
      </rPr>
      <t>5</t>
    </r>
  </si>
  <si>
    <r>
      <t>2016</t>
    </r>
    <r>
      <rPr>
        <b/>
        <vertAlign val="superscript"/>
        <sz val="10"/>
        <rFont val="Calibri"/>
        <family val="2"/>
        <charset val="204"/>
      </rPr>
      <t>6</t>
    </r>
  </si>
  <si>
    <r>
      <t>42896</t>
    </r>
    <r>
      <rPr>
        <vertAlign val="superscript"/>
        <sz val="10"/>
        <rFont val="Calibri"/>
        <family val="2"/>
        <charset val="204"/>
      </rPr>
      <t>7</t>
    </r>
  </si>
  <si>
    <r>
      <t>42874</t>
    </r>
    <r>
      <rPr>
        <vertAlign val="superscript"/>
        <sz val="10"/>
        <rFont val="Calibri"/>
        <family val="2"/>
        <charset val="204"/>
      </rPr>
      <t>7</t>
    </r>
  </si>
  <si>
    <r>
      <t>42854</t>
    </r>
    <r>
      <rPr>
        <vertAlign val="superscript"/>
        <sz val="10"/>
        <rFont val="Calibri"/>
        <family val="2"/>
        <charset val="204"/>
      </rPr>
      <t>7</t>
    </r>
  </si>
  <si>
    <r>
      <t>42837</t>
    </r>
    <r>
      <rPr>
        <vertAlign val="superscript"/>
        <sz val="10"/>
        <rFont val="Calibri"/>
        <family val="2"/>
        <charset val="204"/>
      </rPr>
      <t>7</t>
    </r>
  </si>
  <si>
    <r>
      <t>42823</t>
    </r>
    <r>
      <rPr>
        <vertAlign val="superscript"/>
        <sz val="10"/>
        <rFont val="Calibri"/>
        <family val="2"/>
        <charset val="204"/>
      </rPr>
      <t>7</t>
    </r>
  </si>
  <si>
    <r>
      <t>42814</t>
    </r>
    <r>
      <rPr>
        <vertAlign val="superscript"/>
        <sz val="10"/>
        <rFont val="Calibri"/>
        <family val="2"/>
        <charset val="204"/>
      </rPr>
      <t>7</t>
    </r>
  </si>
  <si>
    <r>
      <t>42806</t>
    </r>
    <r>
      <rPr>
        <vertAlign val="superscript"/>
        <sz val="10"/>
        <rFont val="Calibri"/>
        <family val="2"/>
        <charset val="204"/>
      </rPr>
      <t>7</t>
    </r>
  </si>
  <si>
    <r>
      <t>42801</t>
    </r>
    <r>
      <rPr>
        <vertAlign val="superscript"/>
        <sz val="10"/>
        <rFont val="Calibri"/>
        <family val="2"/>
        <charset val="204"/>
      </rPr>
      <t>7</t>
    </r>
  </si>
  <si>
    <r>
      <t>42789</t>
    </r>
    <r>
      <rPr>
        <vertAlign val="superscript"/>
        <sz val="10"/>
        <rFont val="Calibri"/>
        <family val="2"/>
        <charset val="204"/>
      </rPr>
      <t>7</t>
    </r>
  </si>
  <si>
    <r>
      <t>42775</t>
    </r>
    <r>
      <rPr>
        <vertAlign val="superscript"/>
        <sz val="10"/>
        <rFont val="Calibri"/>
        <family val="2"/>
        <charset val="204"/>
      </rPr>
      <t>7</t>
    </r>
  </si>
  <si>
    <r>
      <t>42761</t>
    </r>
    <r>
      <rPr>
        <vertAlign val="superscript"/>
        <sz val="10"/>
        <rFont val="Calibri"/>
        <family val="2"/>
        <charset val="204"/>
      </rPr>
      <t>7</t>
    </r>
  </si>
  <si>
    <r>
      <t>42761</t>
    </r>
    <r>
      <rPr>
        <b/>
        <vertAlign val="superscript"/>
        <sz val="10"/>
        <rFont val="Calibri"/>
        <family val="2"/>
        <charset val="204"/>
      </rPr>
      <t>7</t>
    </r>
  </si>
  <si>
    <r>
      <t>42738</t>
    </r>
    <r>
      <rPr>
        <vertAlign val="superscript"/>
        <sz val="10"/>
        <rFont val="Calibri"/>
        <family val="2"/>
        <charset val="204"/>
      </rPr>
      <t>7</t>
    </r>
  </si>
  <si>
    <r>
      <t>42722</t>
    </r>
    <r>
      <rPr>
        <vertAlign val="superscript"/>
        <sz val="10"/>
        <rFont val="Calibri"/>
        <family val="2"/>
        <charset val="204"/>
      </rPr>
      <t>7</t>
    </r>
  </si>
  <si>
    <r>
      <t>42709</t>
    </r>
    <r>
      <rPr>
        <vertAlign val="superscript"/>
        <sz val="10"/>
        <rFont val="Calibri"/>
        <family val="2"/>
        <charset val="204"/>
      </rPr>
      <t>7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</si>
  <si>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</si>
  <si>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Calibri"/>
        <family val="2"/>
        <charset val="204"/>
      </rPr>
      <t xml:space="preserve">2 </t>
    </r>
  </si>
  <si>
    <r>
      <t>9.6</t>
    </r>
    <r>
      <rPr>
        <vertAlign val="superscript"/>
        <sz val="10"/>
        <rFont val="Calibri"/>
        <family val="2"/>
        <charset val="204"/>
      </rPr>
      <t>6</t>
    </r>
  </si>
  <si>
    <r>
      <t>8.8</t>
    </r>
    <r>
      <rPr>
        <vertAlign val="superscript"/>
        <sz val="10"/>
        <rFont val="Calibri"/>
        <family val="2"/>
        <charset val="204"/>
      </rPr>
      <t>6</t>
    </r>
  </si>
  <si>
    <r>
      <t>8.6</t>
    </r>
    <r>
      <rPr>
        <vertAlign val="superscript"/>
        <sz val="10"/>
        <rFont val="Calibri"/>
        <family val="2"/>
        <charset val="204"/>
      </rPr>
      <t>6</t>
    </r>
  </si>
  <si>
    <r>
      <t>9.5</t>
    </r>
    <r>
      <rPr>
        <vertAlign val="superscript"/>
        <sz val="10"/>
        <rFont val="Calibri"/>
        <family val="2"/>
        <charset val="204"/>
      </rPr>
      <t>6</t>
    </r>
  </si>
  <si>
    <r>
      <t>9.1</t>
    </r>
    <r>
      <rPr>
        <b/>
        <vertAlign val="superscript"/>
        <sz val="10"/>
        <rFont val="Calibri"/>
        <family val="2"/>
        <charset val="204"/>
      </rPr>
      <t>6</t>
    </r>
  </si>
  <si>
    <r>
      <t>3455</t>
    </r>
    <r>
      <rPr>
        <vertAlign val="superscript"/>
        <sz val="10"/>
        <rFont val="Calibri"/>
        <family val="2"/>
        <charset val="204"/>
      </rPr>
      <t>6</t>
    </r>
  </si>
  <si>
    <r>
      <t>3633</t>
    </r>
    <r>
      <rPr>
        <vertAlign val="superscript"/>
        <sz val="10"/>
        <rFont val="Calibri"/>
        <family val="2"/>
        <charset val="204"/>
      </rPr>
      <t>6</t>
    </r>
  </si>
  <si>
    <r>
      <t>3863</t>
    </r>
    <r>
      <rPr>
        <vertAlign val="superscript"/>
        <sz val="10"/>
        <rFont val="Calibri"/>
        <family val="2"/>
        <charset val="204"/>
      </rPr>
      <t>6</t>
    </r>
  </si>
  <si>
    <r>
      <t>3998</t>
    </r>
    <r>
      <rPr>
        <vertAlign val="superscript"/>
        <sz val="10"/>
        <rFont val="Calibri"/>
        <family val="2"/>
        <charset val="204"/>
      </rPr>
      <t>6</t>
    </r>
  </si>
  <si>
    <r>
      <t>4042</t>
    </r>
    <r>
      <rPr>
        <vertAlign val="superscript"/>
        <sz val="10"/>
        <rFont val="Calibri"/>
        <family val="2"/>
        <charset val="204"/>
      </rPr>
      <t>6</t>
    </r>
  </si>
  <si>
    <r>
      <t>4299</t>
    </r>
    <r>
      <rPr>
        <vertAlign val="superscript"/>
        <sz val="10"/>
        <rFont val="Calibri"/>
        <family val="2"/>
        <charset val="204"/>
      </rPr>
      <t>6</t>
    </r>
  </si>
  <si>
    <r>
      <t>4390</t>
    </r>
    <r>
      <rPr>
        <vertAlign val="superscript"/>
        <sz val="10"/>
        <rFont val="Calibri"/>
        <family val="2"/>
        <charset val="204"/>
      </rPr>
      <t>6</t>
    </r>
  </si>
  <si>
    <r>
      <t>4205</t>
    </r>
    <r>
      <rPr>
        <vertAlign val="superscript"/>
        <sz val="10"/>
        <rFont val="Calibri"/>
        <family val="2"/>
        <charset val="204"/>
      </rPr>
      <t>6</t>
    </r>
  </si>
  <si>
    <r>
      <t>4343</t>
    </r>
    <r>
      <rPr>
        <vertAlign val="superscript"/>
        <sz val="10"/>
        <rFont val="Calibri"/>
        <family val="2"/>
        <charset val="204"/>
      </rPr>
      <t>6</t>
    </r>
  </si>
  <si>
    <r>
      <t>4532</t>
    </r>
    <r>
      <rPr>
        <vertAlign val="superscript"/>
        <sz val="10"/>
        <rFont val="Calibri"/>
        <family val="2"/>
        <charset val="204"/>
      </rPr>
      <t>6</t>
    </r>
  </si>
  <si>
    <r>
      <t>4498</t>
    </r>
    <r>
      <rPr>
        <vertAlign val="superscript"/>
        <sz val="10"/>
        <rFont val="Calibri"/>
        <family val="2"/>
        <charset val="204"/>
      </rPr>
      <t>6</t>
    </r>
  </si>
  <si>
    <r>
      <t>1465.6</t>
    </r>
    <r>
      <rPr>
        <vertAlign val="superscript"/>
        <sz val="10"/>
        <rFont val="Calibri"/>
        <family val="2"/>
        <charset val="204"/>
      </rPr>
      <t>6</t>
    </r>
  </si>
  <si>
    <r>
      <t>1574.8</t>
    </r>
    <r>
      <rPr>
        <vertAlign val="superscript"/>
        <sz val="10"/>
        <rFont val="Calibri"/>
        <family val="2"/>
        <charset val="204"/>
      </rPr>
      <t>6</t>
    </r>
  </si>
  <si>
    <r>
      <t>1617.1</t>
    </r>
    <r>
      <rPr>
        <vertAlign val="superscript"/>
        <sz val="10"/>
        <rFont val="Calibri"/>
        <family val="2"/>
        <charset val="204"/>
      </rPr>
      <t>6</t>
    </r>
  </si>
  <si>
    <r>
      <t>1495.9</t>
    </r>
    <r>
      <rPr>
        <vertAlign val="superscript"/>
        <sz val="10"/>
        <rFont val="Calibri"/>
        <family val="2"/>
        <charset val="204"/>
      </rPr>
      <t>6</t>
    </r>
  </si>
  <si>
    <r>
      <t>1811.3</t>
    </r>
    <r>
      <rPr>
        <vertAlign val="superscript"/>
        <sz val="10"/>
        <rFont val="Calibri"/>
        <family val="2"/>
        <charset val="204"/>
      </rPr>
      <t>6</t>
    </r>
  </si>
  <si>
    <r>
      <t>1915.5</t>
    </r>
    <r>
      <rPr>
        <vertAlign val="superscript"/>
        <sz val="10"/>
        <rFont val="Calibri"/>
        <family val="2"/>
        <charset val="204"/>
      </rPr>
      <t>6</t>
    </r>
  </si>
  <si>
    <r>
      <t>1963.8</t>
    </r>
    <r>
      <rPr>
        <vertAlign val="superscript"/>
        <sz val="10"/>
        <rFont val="Calibri"/>
        <family val="2"/>
        <charset val="204"/>
      </rPr>
      <t>6</t>
    </r>
  </si>
  <si>
    <r>
      <t>2004.2</t>
    </r>
    <r>
      <rPr>
        <vertAlign val="superscript"/>
        <sz val="10"/>
        <rFont val="Calibri"/>
        <family val="2"/>
        <charset val="204"/>
      </rPr>
      <t>6</t>
    </r>
  </si>
  <si>
    <r>
      <t>1908.1</t>
    </r>
    <r>
      <rPr>
        <vertAlign val="superscript"/>
        <sz val="10"/>
        <rFont val="Calibri"/>
        <family val="2"/>
        <charset val="204"/>
      </rPr>
      <t>6</t>
    </r>
  </si>
  <si>
    <r>
      <t>1970.8</t>
    </r>
    <r>
      <rPr>
        <vertAlign val="superscript"/>
        <sz val="10"/>
        <rFont val="Calibri"/>
        <family val="2"/>
        <charset val="204"/>
      </rPr>
      <t>6</t>
    </r>
  </si>
  <si>
    <r>
      <t>2010.9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</si>
  <si>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</si>
  <si>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b/>
        <vertAlign val="superscript"/>
        <sz val="10"/>
        <rFont val="Calibri"/>
        <family val="2"/>
        <charset val="204"/>
      </rPr>
      <t>6</t>
    </r>
  </si>
  <si>
    <r>
      <t>39.8</t>
    </r>
    <r>
      <rPr>
        <vertAlign val="superscript"/>
        <sz val="10"/>
        <rFont val="Calibri"/>
        <family val="2"/>
        <charset val="204"/>
      </rPr>
      <t>6</t>
    </r>
  </si>
  <si>
    <r>
      <t>25.3</t>
    </r>
    <r>
      <rPr>
        <vertAlign val="superscript"/>
        <sz val="10"/>
        <rFont val="Calibri"/>
        <family val="2"/>
        <charset val="204"/>
      </rPr>
      <t>6</t>
    </r>
  </si>
  <si>
    <r>
      <t>16.7</t>
    </r>
    <r>
      <rPr>
        <vertAlign val="superscript"/>
        <sz val="10"/>
        <rFont val="Calibri"/>
        <family val="2"/>
        <charset val="204"/>
      </rPr>
      <t>6</t>
    </r>
  </si>
  <si>
    <r>
      <t>16.5</t>
    </r>
    <r>
      <rPr>
        <vertAlign val="superscript"/>
        <sz val="10"/>
        <rFont val="Calibri"/>
        <family val="2"/>
        <charset val="204"/>
      </rPr>
      <t>6</t>
    </r>
  </si>
  <si>
    <r>
      <t>18.5</t>
    </r>
    <r>
      <rPr>
        <vertAlign val="superscript"/>
        <sz val="10"/>
        <rFont val="Calibri"/>
        <family val="2"/>
        <charset val="204"/>
      </rPr>
      <t>6</t>
    </r>
  </si>
  <si>
    <r>
      <t>22.9</t>
    </r>
    <r>
      <rPr>
        <vertAlign val="superscript"/>
        <sz val="10"/>
        <rFont val="Calibri"/>
        <family val="2"/>
        <charset val="204"/>
      </rPr>
      <t>6</t>
    </r>
  </si>
  <si>
    <r>
      <t>22.3</t>
    </r>
    <r>
      <rPr>
        <vertAlign val="superscript"/>
        <sz val="10"/>
        <rFont val="Calibri"/>
        <family val="2"/>
        <charset val="204"/>
      </rPr>
      <t>6</t>
    </r>
  </si>
  <si>
    <r>
      <t>28.1</t>
    </r>
    <r>
      <rPr>
        <vertAlign val="superscript"/>
        <sz val="10"/>
        <rFont val="Calibri"/>
        <family val="2"/>
        <charset val="204"/>
      </rPr>
      <t>6</t>
    </r>
  </si>
  <si>
    <r>
      <t>21.2</t>
    </r>
    <r>
      <rPr>
        <vertAlign val="superscript"/>
        <sz val="10"/>
        <rFont val="Calibri"/>
        <family val="2"/>
        <charset val="204"/>
      </rPr>
      <t>6</t>
    </r>
  </si>
  <si>
    <r>
      <t>11.5</t>
    </r>
    <r>
      <rPr>
        <vertAlign val="superscript"/>
        <sz val="10"/>
        <rFont val="Calibri"/>
        <family val="2"/>
        <charset val="204"/>
      </rPr>
      <t>6</t>
    </r>
  </si>
  <si>
    <r>
      <t>9.4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</si>
  <si>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</si>
  <si>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b/>
        <vertAlign val="superscript"/>
        <sz val="10"/>
        <rFont val="Calibri"/>
        <family val="2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</si>
  <si>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(за період)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</si>
  <si>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</rPr>
      <t xml:space="preserve">3 </t>
    </r>
    <r>
      <rPr>
        <sz val="10"/>
        <rFont val="Calibri"/>
        <family val="2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</si>
  <si>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Calibri"/>
        <family val="2"/>
        <charset val="204"/>
      </rPr>
      <t>4</t>
    </r>
    <r>
      <rPr>
        <b/>
        <vertAlign val="superscript"/>
        <sz val="10"/>
        <rFont val="Calibri"/>
        <family val="2"/>
        <charset val="204"/>
      </rPr>
      <t xml:space="preserve"> </t>
    </r>
  </si>
  <si>
    <r>
      <rPr>
        <vertAlign val="superscript"/>
        <sz val="10"/>
        <rFont val="Calibri"/>
        <family val="2"/>
        <charset val="204"/>
      </rPr>
      <t>1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</si>
  <si>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Calibri"/>
        <family val="2"/>
        <charset val="204"/>
      </rPr>
      <t>2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</si>
  <si>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Calibri"/>
        <family val="2"/>
        <charset val="204"/>
      </rPr>
      <t>3</t>
    </r>
    <r>
      <rPr>
        <b/>
        <vertAlign val="superscript"/>
        <sz val="10"/>
        <rFont val="Calibri"/>
        <family val="2"/>
        <charset val="204"/>
      </rPr>
      <t xml:space="preserve">  </t>
    </r>
    <r>
      <rPr>
        <sz val="10"/>
        <rFont val="Calibri"/>
        <family val="2"/>
        <charset val="204"/>
      </rPr>
      <t>Перерахунок показника без урахування АР Крим та м. Севастополь здійснено тільки з квітня 2014 року.</t>
    </r>
  </si>
  <si>
    <r>
      <t>4</t>
    </r>
    <r>
      <rPr>
        <sz val="10"/>
        <rFont val="Calibri"/>
        <family val="2"/>
        <charset val="204"/>
      </rPr>
      <t xml:space="preserve"> Згідно зі встановленим розміром у законах України про Державний бюджет України.</t>
    </r>
  </si>
  <si>
    <r>
      <t>5</t>
    </r>
    <r>
      <rPr>
        <sz val="10"/>
        <rFont val="Calibri"/>
        <family val="2"/>
        <charset val="204"/>
      </rPr>
      <t xml:space="preserve"> Дані за 2014 рік без урахування АР Крим та м. Севастополь.</t>
    </r>
  </si>
  <si>
    <r>
      <rPr>
        <vertAlign val="superscript"/>
        <sz val="10"/>
        <rFont val="Calibri"/>
        <family val="2"/>
        <charset val="204"/>
      </rPr>
      <t>6</t>
    </r>
    <r>
      <rPr>
        <sz val="10"/>
        <rFont val="Calibri"/>
        <family val="2"/>
        <charset val="204"/>
      </rPr>
      <t xml:space="preserve"> Дані без урахування АР Крим, м. Севастополь та частини зони проведення АТО.</t>
    </r>
  </si>
  <si>
    <r>
      <t>7</t>
    </r>
    <r>
      <rPr>
        <sz val="10"/>
        <rFont val="Calibri"/>
        <family val="2"/>
        <charset val="204"/>
      </rPr>
      <t xml:space="preserve"> Оцінка (дані ДССУ).</t>
    </r>
  </si>
  <si>
    <t xml:space="preserve"> квітень 2016</t>
  </si>
  <si>
    <t>4.9*</t>
  </si>
  <si>
    <t>3.9*</t>
  </si>
  <si>
    <t>2.3*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</si>
  <si>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2015 рік.</t>
  </si>
  <si>
    <t>травень 2016</t>
  </si>
  <si>
    <t>-0.7*</t>
  </si>
  <si>
    <t>-1.7*</t>
  </si>
  <si>
    <t>10.5*</t>
  </si>
  <si>
    <t>7.2*</t>
  </si>
  <si>
    <t>4.3*</t>
  </si>
  <si>
    <t>0.6*</t>
  </si>
  <si>
    <t>2.1*</t>
  </si>
  <si>
    <r>
      <t>42692</t>
    </r>
    <r>
      <rPr>
        <vertAlign val="superscript"/>
        <sz val="10"/>
        <rFont val="Calibri"/>
        <family val="2"/>
        <charset val="204"/>
      </rPr>
      <t>7</t>
    </r>
  </si>
  <si>
    <r>
      <t>42674</t>
    </r>
    <r>
      <rPr>
        <vertAlign val="superscript"/>
        <sz val="10"/>
        <rFont val="Calibri"/>
        <family val="2"/>
        <charset val="204"/>
      </rPr>
      <t>7</t>
    </r>
  </si>
  <si>
    <t>-0.1 в.п.</t>
  </si>
  <si>
    <t>червень 2016</t>
  </si>
  <si>
    <t>4.6*</t>
  </si>
  <si>
    <t>7.5*</t>
  </si>
  <si>
    <t>-1.8*</t>
  </si>
  <si>
    <t>7.7*</t>
  </si>
  <si>
    <t>зміна за липень 2016 року, %</t>
  </si>
  <si>
    <t>липень 2016</t>
  </si>
  <si>
    <t>січень-липень 2016</t>
  </si>
  <si>
    <t>2.9*</t>
  </si>
  <si>
    <t>5.7*</t>
  </si>
  <si>
    <t>-5.4*</t>
  </si>
  <si>
    <t>12.8*</t>
  </si>
  <si>
    <r>
      <t>42658</t>
    </r>
    <r>
      <rPr>
        <vertAlign val="superscript"/>
        <sz val="10"/>
        <rFont val="Calibri"/>
        <family val="2"/>
        <charset val="204"/>
      </rPr>
      <t>7</t>
    </r>
  </si>
  <si>
    <t>-0.7 в.п.</t>
  </si>
  <si>
    <t>Липень</t>
  </si>
  <si>
    <t>Січень-Липень</t>
  </si>
  <si>
    <t>Показники, млрд. грн.</t>
  </si>
  <si>
    <t>січ.</t>
  </si>
  <si>
    <t>січ.-лют.</t>
  </si>
  <si>
    <t>січ.-бер.</t>
  </si>
  <si>
    <t>січ.-квіт.</t>
  </si>
  <si>
    <t>січ.-трав.</t>
  </si>
  <si>
    <t>січ.-черв.</t>
  </si>
  <si>
    <t>січ.-лип.</t>
  </si>
  <si>
    <t>січ.-серп.</t>
  </si>
  <si>
    <t>січ.-вер.</t>
  </si>
  <si>
    <t>січ.-жовт.</t>
  </si>
  <si>
    <t>січ.-лист.</t>
  </si>
  <si>
    <t>січ.-груд.</t>
  </si>
  <si>
    <t xml:space="preserve"> 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</si>
  <si>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</si>
  <si>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</si>
  <si>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</si>
  <si>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духовний та фізичний розвиток</t>
  </si>
  <si>
    <t>міжбюджетні трансферти</t>
  </si>
  <si>
    <t>Фінансування за типом боргового зобов'язання</t>
  </si>
  <si>
    <t xml:space="preserve">внутрішні запозичення                   </t>
  </si>
  <si>
    <t xml:space="preserve">зовнішні запозичення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</si>
</sst>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41" formatCode="_(* #,##0_);_(* \(#,##0\);_(* &quot;-&quot;_);_(@_)"/>
    <numFmt numFmtId="43" formatCode="_(* #,##0.00_);_(* \(#,##0.00\);_(* &quot;-&quot;??_);_(@_)"/>
    <numFmt numFmtId="164" formatCode="_-* #,##0\ _г_р_н_._-;\-* #,##0\ _г_р_н_._-;_-* &quot;-&quot;\ _г_р_н_._-;_-@_-"/>
    <numFmt numFmtId="165" formatCode="_-* #,##0.00\ _г_р_н_._-;\-* #,##0.00\ _г_р_н_._-;_-* &quot;-&quot;??\ _г_р_н_._-;_-@_-"/>
    <numFmt numFmtId="166" formatCode="_-* #,##0_-;\-* #,##0_-;_-* &quot;-&quot;_-;_-@_-"/>
    <numFmt numFmtId="167" formatCode="_-* #,##0.00_-;\-* #,##0.00_-;_-* &quot;-&quot;??_-;_-@_-"/>
    <numFmt numFmtId="168" formatCode="0.0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0.000_)"/>
    <numFmt numFmtId="175" formatCode="_-* #,##0\ _р_._-;\-* #,##0\ _р_._-;_-* &quot;-&quot;\ _р_._-;_-@_-"/>
    <numFmt numFmtId="176" formatCode="_-* #,##0_р_._-;\-* #,##0_р_._-;_-* &quot;-&quot;_р_._-;_-@_-"/>
    <numFmt numFmtId="177" formatCode="_-* #,##0.00_р_._-;\-* #,##0.00_р_._-;_-* &quot;-&quot;??_р_._-;_-@_-"/>
    <numFmt numFmtId="178" formatCode="#,##0.000"/>
    <numFmt numFmtId="179" formatCode="_-* #,##0.00\ _р_._-;\-* #,##0.00\ _р_._-;_-* &quot;-&quot;??\ _р_._-;_-@_-"/>
    <numFmt numFmtId="180" formatCode="&quot;$&quot;#,##0_);[Red]\(&quot;$&quot;#,##0\)"/>
    <numFmt numFmtId="181" formatCode="_-* #,##0.00\ &quot;р.&quot;_-;\-* #,##0.00\ &quot;р.&quot;_-;_-* &quot;-&quot;??\ &quot;р.&quot;_-;_-@_-"/>
    <numFmt numFmtId="182" formatCode="_-&quot;$&quot;* #,##0_-;\-&quot;$&quot;* #,##0_-;_-&quot;$&quot;* &quot;-&quot;_-;_-@_-"/>
    <numFmt numFmtId="183" formatCode="#."/>
    <numFmt numFmtId="184" formatCode="_([$€-2]* #,##0.00_);_([$€-2]* \(#,##0.00\);_([$€-2]* &quot;-&quot;??_)"/>
    <numFmt numFmtId="185" formatCode="_-* #,##0\ _F_t_-;\-* #,##0\ _F_t_-;_-* &quot;-&quot;\ _F_t_-;_-@_-"/>
    <numFmt numFmtId="186" formatCode="_-* #,##0.00\ _F_t_-;\-* #,##0.00\ _F_t_-;_-* &quot;-&quot;??\ _F_t_-;_-@_-"/>
    <numFmt numFmtId="187" formatCode="[&gt;0.05]#,##0.0;[&lt;-0.05]\-#,##0.0;\-\-&quot; &quot;;"/>
    <numFmt numFmtId="188" formatCode="[&gt;0.5]#,##0;[&lt;-0.5]\-#,##0;\-\-&quot; &quot;;"/>
    <numFmt numFmtId="189" formatCode="#,##0.0"/>
    <numFmt numFmtId="190" formatCode="#,##0\ &quot;Kč&quot;;\-#,##0\ &quot;Kč&quot;"/>
    <numFmt numFmtId="191" formatCode="&quot;$&quot;#,##0_);\(&quot;$&quot;#,##0\)"/>
    <numFmt numFmtId="192" formatCode="_-&quot;¢&quot;* #,##0_-;\-&quot;¢&quot;* #,##0_-;_-&quot;¢&quot;* &quot;-&quot;_-;_-@_-"/>
    <numFmt numFmtId="193" formatCode="_-&quot;¢&quot;* #,##0.00_-;\-&quot;¢&quot;* #,##0.00_-;_-&quot;¢&quot;* &quot;-&quot;??_-;_-@_-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General_)"/>
    <numFmt numFmtId="198" formatCode="_-* #,##0\ &quot;Ft&quot;_-;\-* #,##0\ &quot;Ft&quot;_-;_-* &quot;-&quot;\ &quot;Ft&quot;_-;_-@_-"/>
    <numFmt numFmtId="199" formatCode="_-* #,##0.00\ &quot;Ft&quot;_-;\-* #,##0.00\ &quot;Ft&quot;_-;_-* &quot;-&quot;??\ &quot;Ft&quot;_-;_-@_-"/>
    <numFmt numFmtId="200" formatCode="[Black]#,##0.0;[Black]\-#,##0.0;;"/>
    <numFmt numFmtId="201" formatCode="[Black][&gt;0.05]#,##0.0;[Black][&lt;-0.05]\-#,##0.0;;"/>
    <numFmt numFmtId="202" formatCode="[Black][&gt;0.5]#,##0;[Black][&lt;-0.5]\-#,##0;;"/>
    <numFmt numFmtId="203" formatCode="#,##0.0____"/>
    <numFmt numFmtId="204" formatCode="&quot;Ј&quot;#,##0.00;[Red]\-&quot;Ј&quot;#,##0.00"/>
    <numFmt numFmtId="205" formatCode="0.00_ ;\-0.00\ "/>
    <numFmt numFmtId="206" formatCode="#,##0.00_ ;\-#,##0.00\ "/>
    <numFmt numFmtId="207" formatCode="0.0_ ;\-0.0\ "/>
    <numFmt numFmtId="208" formatCode="_(* #,##0_);_(* \-#,##0_);_(* &quot;--&quot;_);_(@_)"/>
    <numFmt numFmtId="209" formatCode="#,##0.0_ ;\-#,##0.0\ "/>
    <numFmt numFmtId="210" formatCode="0_ ;\-0\ "/>
    <numFmt numFmtId="211" formatCode="0.000"/>
  </numFmts>
  <fonts count="17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b/>
      <vertAlign val="superscript"/>
      <sz val="10"/>
      <color indexed="1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</fills>
  <borders count="1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/>
      <top/>
      <bottom style="hair">
        <color theme="0" tint="-0.14993743705557422"/>
      </bottom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14993743705557422"/>
      </right>
      <top style="thin">
        <color indexed="64"/>
      </top>
      <bottom/>
      <diagonal/>
    </border>
    <border>
      <left/>
      <right style="hair">
        <color theme="0" tint="-0.14993743705557422"/>
      </right>
      <top/>
      <bottom style="hair">
        <color theme="0" tint="-0.14993743705557422"/>
      </bottom>
      <diagonal/>
    </border>
    <border>
      <left/>
      <right style="hair">
        <color theme="0" tint="-0.14993743705557422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 style="hair">
        <color theme="0" tint="-0.14993743705557422"/>
      </right>
      <top style="thin">
        <color indexed="64"/>
      </top>
      <bottom/>
      <diagonal/>
    </border>
    <border>
      <left style="hair">
        <color theme="0" tint="-0.14993743705557422"/>
      </left>
      <right/>
      <top style="thin">
        <color auto="1"/>
      </top>
      <bottom/>
      <diagonal/>
    </border>
    <border>
      <left/>
      <right style="hair">
        <color theme="0" tint="-0.14990691854609822"/>
      </right>
      <top style="thin">
        <color auto="1"/>
      </top>
      <bottom/>
      <diagonal/>
    </border>
    <border>
      <left style="thin">
        <color indexed="64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14993743705557422"/>
      </right>
      <top/>
      <bottom/>
      <diagonal/>
    </border>
    <border>
      <left style="hair">
        <color theme="0" tint="-0.14993743705557422"/>
      </left>
      <right/>
      <top/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 style="hair">
        <color theme="0" tint="-0.14990691854609822"/>
      </right>
      <top/>
      <bottom style="hair">
        <color theme="0" tint="-0.14996795556505021"/>
      </bottom>
      <diagonal/>
    </border>
    <border>
      <left style="hair">
        <color theme="0" tint="-0.14993743705557422"/>
      </left>
      <right/>
      <top/>
      <bottom style="hair">
        <color theme="0" tint="-0.14993743705557422"/>
      </bottom>
      <diagonal/>
    </border>
    <border>
      <left style="thin">
        <color indexed="64"/>
      </left>
      <right style="hair">
        <color theme="0" tint="-0.14996795556505021"/>
      </right>
      <top/>
      <bottom style="thin">
        <color auto="1"/>
      </bottom>
      <diagonal/>
    </border>
    <border>
      <left style="hair">
        <color theme="0" tint="-0.14996795556505021"/>
      </left>
      <right style="hair">
        <color theme="0" tint="-0.14993743705557422"/>
      </right>
      <top/>
      <bottom style="thin">
        <color indexed="64"/>
      </bottom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/>
      <right style="thin">
        <color auto="1"/>
      </right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 style="hair">
        <color theme="0" tint="-0.14990691854609822"/>
      </left>
      <right style="thin">
        <color auto="1"/>
      </right>
      <top style="thin">
        <color auto="1"/>
      </top>
      <bottom/>
      <diagonal/>
    </border>
    <border>
      <left/>
      <right style="hair">
        <color theme="0" tint="-0.14990691854609822"/>
      </right>
      <top/>
      <bottom style="hair">
        <color theme="0" tint="-0.14993743705557422"/>
      </bottom>
      <diagonal/>
    </border>
    <border>
      <left style="hair">
        <color theme="0" tint="-0.14990691854609822"/>
      </left>
      <right style="thin">
        <color auto="1"/>
      </right>
      <top/>
      <bottom style="hair">
        <color theme="0" tint="-0.14993743705557422"/>
      </bottom>
      <diagonal/>
    </border>
  </borders>
  <cellStyleXfs count="969">
    <xf numFmtId="0" fontId="0" fillId="0" borderId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9" fontId="23" fillId="0" borderId="0">
      <alignment horizontal="centerContinuous" vertical="top" wrapText="1"/>
    </xf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24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171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4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3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1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2" borderId="0" applyNumberFormat="0" applyBorder="0" applyAlignment="0" applyProtection="0"/>
    <xf numFmtId="173" fontId="22" fillId="0" borderId="0" applyFont="0" applyFill="0" applyBorder="0" applyAlignment="0" applyProtection="0"/>
    <xf numFmtId="0" fontId="27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7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7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7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7" fillId="6" borderId="0" applyNumberFormat="0" applyBorder="0" applyAlignment="0" applyProtection="0"/>
    <xf numFmtId="0" fontId="27" fillId="18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4" borderId="0" applyNumberFormat="0" applyBorder="0" applyAlignment="0" applyProtection="0"/>
    <xf numFmtId="0" fontId="27" fillId="9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7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7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7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7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4">
      <protection hidden="1"/>
    </xf>
    <xf numFmtId="0" fontId="31" fillId="22" borderId="4" applyNumberFormat="0" applyFont="0" applyBorder="0" applyAlignment="0" applyProtection="0">
      <protection hidden="1"/>
    </xf>
    <xf numFmtId="0" fontId="32" fillId="0" borderId="4">
      <protection hidden="1"/>
    </xf>
    <xf numFmtId="0" fontId="33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5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7" fillId="0" borderId="6" applyNumberFormat="0" applyFont="0" applyFill="0" applyAlignment="0" applyProtection="0"/>
    <xf numFmtId="0" fontId="38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1" fontId="40" fillId="24" borderId="8">
      <alignment horizontal="right" vertical="center"/>
    </xf>
    <xf numFmtId="0" fontId="41" fillId="24" borderId="8">
      <alignment horizontal="right" vertical="center"/>
    </xf>
    <xf numFmtId="0" fontId="26" fillId="24" borderId="9"/>
    <xf numFmtId="0" fontId="40" fillId="25" borderId="8">
      <alignment horizontal="center" vertical="center"/>
    </xf>
    <xf numFmtId="1" fontId="40" fillId="24" borderId="8">
      <alignment horizontal="right" vertical="center"/>
    </xf>
    <xf numFmtId="0" fontId="26" fillId="24" borderId="0"/>
    <xf numFmtId="0" fontId="26" fillId="24" borderId="0"/>
    <xf numFmtId="0" fontId="42" fillId="24" borderId="8">
      <alignment horizontal="left" vertical="center"/>
    </xf>
    <xf numFmtId="0" fontId="42" fillId="24" borderId="10">
      <alignment vertical="center"/>
    </xf>
    <xf numFmtId="0" fontId="43" fillId="24" borderId="11">
      <alignment vertical="center"/>
    </xf>
    <xf numFmtId="0" fontId="42" fillId="24" borderId="8"/>
    <xf numFmtId="0" fontId="41" fillId="24" borderId="8">
      <alignment horizontal="right" vertical="center"/>
    </xf>
    <xf numFmtId="0" fontId="44" fillId="26" borderId="8">
      <alignment horizontal="left" vertical="center"/>
    </xf>
    <xf numFmtId="0" fontId="44" fillId="26" borderId="8">
      <alignment horizontal="left" vertical="center"/>
    </xf>
    <xf numFmtId="0" fontId="20" fillId="24" borderId="8">
      <alignment horizontal="left" vertical="center"/>
    </xf>
    <xf numFmtId="0" fontId="45" fillId="24" borderId="9"/>
    <xf numFmtId="0" fontId="40" fillId="25" borderId="8">
      <alignment horizontal="left" vertical="center"/>
    </xf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38" fontId="47" fillId="0" borderId="0" applyFont="0" applyFill="0" applyBorder="0" applyAlignment="0" applyProtection="0"/>
    <xf numFmtId="41" fontId="48" fillId="0" borderId="0" applyFont="0" applyFill="0" applyBorder="0" applyAlignment="0" applyProtection="0"/>
    <xf numFmtId="164" fontId="20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48" fillId="0" borderId="0" applyFont="0" applyFill="0" applyBorder="0" applyAlignment="0" applyProtection="0"/>
    <xf numFmtId="178" fontId="50" fillId="0" borderId="0">
      <alignment horizontal="right" vertical="top"/>
    </xf>
    <xf numFmtId="179" fontId="49" fillId="0" borderId="0" applyFont="0" applyFill="0" applyBorder="0" applyAlignment="0" applyProtection="0"/>
    <xf numFmtId="3" fontId="51" fillId="0" borderId="0" applyFont="0" applyFill="0" applyBorder="0" applyAlignment="0" applyProtection="0"/>
    <xf numFmtId="0" fontId="52" fillId="0" borderId="0"/>
    <xf numFmtId="3" fontId="26" fillId="0" borderId="0" applyFill="0" applyBorder="0" applyAlignment="0" applyProtection="0"/>
    <xf numFmtId="0" fontId="53" fillId="0" borderId="0"/>
    <xf numFmtId="0" fontId="53" fillId="0" borderId="0"/>
    <xf numFmtId="180" fontId="47" fillId="0" borderId="0" applyFont="0" applyFill="0" applyBorder="0" applyAlignment="0" applyProtection="0"/>
    <xf numFmtId="181" fontId="49" fillId="0" borderId="0" applyFont="0" applyFill="0" applyBorder="0" applyAlignment="0" applyProtection="0"/>
    <xf numFmtId="182" fontId="51" fillId="0" borderId="0" applyFont="0" applyFill="0" applyBorder="0" applyAlignment="0" applyProtection="0"/>
    <xf numFmtId="183" fontId="54" fillId="0" borderId="0">
      <protection locked="0"/>
    </xf>
    <xf numFmtId="183" fontId="55" fillId="0" borderId="0">
      <protection locked="0"/>
    </xf>
    <xf numFmtId="0" fontId="37" fillId="0" borderId="0" applyFont="0" applyFill="0" applyBorder="0" applyAlignment="0" applyProtection="0"/>
    <xf numFmtId="184" fontId="56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85" fontId="59" fillId="0" borderId="0" applyFont="0" applyFill="0" applyBorder="0" applyAlignment="0" applyProtection="0"/>
    <xf numFmtId="186" fontId="59" fillId="0" borderId="0" applyFont="0" applyFill="0" applyBorder="0" applyAlignment="0" applyProtection="0"/>
    <xf numFmtId="0" fontId="60" fillId="0" borderId="0">
      <protection locked="0"/>
    </xf>
    <xf numFmtId="0" fontId="60" fillId="0" borderId="0">
      <protection locked="0"/>
    </xf>
    <xf numFmtId="0" fontId="61" fillId="0" borderId="0">
      <protection locked="0"/>
    </xf>
    <xf numFmtId="0" fontId="60" fillId="0" borderId="0">
      <protection locked="0"/>
    </xf>
    <xf numFmtId="0" fontId="62" fillId="0" borderId="0"/>
    <xf numFmtId="0" fontId="60" fillId="0" borderId="0">
      <protection locked="0"/>
    </xf>
    <xf numFmtId="0" fontId="63" fillId="0" borderId="0"/>
    <xf numFmtId="0" fontId="60" fillId="0" borderId="0">
      <protection locked="0"/>
    </xf>
    <xf numFmtId="0" fontId="63" fillId="0" borderId="0"/>
    <xf numFmtId="0" fontId="61" fillId="0" borderId="0">
      <protection locked="0"/>
    </xf>
    <xf numFmtId="0" fontId="63" fillId="0" borderId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183" fontId="54" fillId="0" borderId="0">
      <protection locked="0"/>
    </xf>
    <xf numFmtId="183" fontId="55" fillId="0" borderId="0">
      <protection locked="0"/>
    </xf>
    <xf numFmtId="0" fontId="63" fillId="0" borderId="0"/>
    <xf numFmtId="0" fontId="64" fillId="0" borderId="0"/>
    <xf numFmtId="0" fontId="63" fillId="0" borderId="0"/>
    <xf numFmtId="0" fontId="52" fillId="0" borderId="0"/>
    <xf numFmtId="0" fontId="65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38" fontId="67" fillId="25" borderId="0" applyNumberFormat="0" applyBorder="0" applyAlignment="0" applyProtection="0"/>
    <xf numFmtId="0" fontId="68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70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2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83" fontId="74" fillId="0" borderId="0">
      <protection locked="0"/>
    </xf>
    <xf numFmtId="183" fontId="75" fillId="0" borderId="0">
      <protection locked="0"/>
    </xf>
    <xf numFmtId="183" fontId="74" fillId="0" borderId="0">
      <protection locked="0"/>
    </xf>
    <xf numFmtId="183" fontId="75" fillId="0" borderId="0"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80" fillId="0" borderId="0"/>
    <xf numFmtId="0" fontId="20" fillId="0" borderId="0"/>
    <xf numFmtId="187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0" fontId="81" fillId="7" borderId="5" applyNumberFormat="0" applyAlignment="0" applyProtection="0"/>
    <xf numFmtId="10" fontId="67" fillId="24" borderId="8" applyNumberFormat="0" applyBorder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189" fontId="84" fillId="0" borderId="0"/>
    <xf numFmtId="0" fontId="63" fillId="0" borderId="15"/>
    <xf numFmtId="0" fontId="85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7" fillId="0" borderId="4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0" fontId="37" fillId="0" borderId="0" applyFont="0" applyFill="0" applyBorder="0" applyAlignment="0" applyProtection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91" fontId="37" fillId="0" borderId="0" applyFont="0" applyFill="0" applyBorder="0" applyAlignment="0" applyProtection="0"/>
    <xf numFmtId="192" fontId="48" fillId="0" borderId="0" applyFont="0" applyFill="0" applyBorder="0" applyAlignment="0" applyProtection="0"/>
    <xf numFmtId="193" fontId="48" fillId="0" borderId="0" applyFont="0" applyFill="0" applyBorder="0" applyAlignment="0" applyProtection="0"/>
    <xf numFmtId="194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2" fillId="0" borderId="0" applyNumberFormat="0" applyFill="0" applyBorder="0" applyAlignment="0" applyProtection="0"/>
    <xf numFmtId="0" fontId="93" fillId="0" borderId="0"/>
    <xf numFmtId="0" fontId="94" fillId="0" borderId="0"/>
    <xf numFmtId="0" fontId="9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6" fillId="0" borderId="0"/>
    <xf numFmtId="0" fontId="22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196" fontId="48" fillId="0" borderId="0" applyFill="0" applyBorder="0" applyAlignment="0" applyProtection="0">
      <alignment horizontal="right"/>
    </xf>
    <xf numFmtId="0" fontId="59" fillId="0" borderId="0"/>
    <xf numFmtId="197" fontId="95" fillId="0" borderId="0"/>
    <xf numFmtId="0" fontId="96" fillId="0" borderId="0"/>
    <xf numFmtId="0" fontId="20" fillId="10" borderId="17" applyNumberFormat="0" applyFont="0" applyAlignment="0" applyProtection="0"/>
    <xf numFmtId="0" fontId="94" fillId="10" borderId="17" applyNumberFormat="0" applyFont="0" applyAlignment="0" applyProtection="0"/>
    <xf numFmtId="0" fontId="25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49" fontId="97" fillId="0" borderId="0"/>
    <xf numFmtId="43" fontId="98" fillId="0" borderId="0" applyFont="0" applyFill="0" applyBorder="0" applyAlignment="0" applyProtection="0"/>
    <xf numFmtId="0" fontId="99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198" fontId="59" fillId="0" borderId="0" applyFont="0" applyFill="0" applyBorder="0" applyAlignment="0" applyProtection="0"/>
    <xf numFmtId="199" fontId="59" fillId="0" borderId="0" applyFont="0" applyFill="0" applyBorder="0" applyAlignment="0" applyProtection="0"/>
    <xf numFmtId="0" fontId="52" fillId="0" borderId="0"/>
    <xf numFmtId="10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200" fontId="26" fillId="0" borderId="0" applyFont="0" applyFill="0" applyBorder="0" applyAlignment="0" applyProtection="0"/>
    <xf numFmtId="201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2" fontId="37" fillId="0" borderId="0" applyFont="0" applyFill="0" applyBorder="0" applyAlignment="0" applyProtection="0"/>
    <xf numFmtId="203" fontId="48" fillId="0" borderId="0" applyFill="0" applyBorder="0" applyAlignment="0">
      <alignment horizontal="centerContinuous"/>
    </xf>
    <xf numFmtId="0" fontId="22" fillId="0" borderId="0"/>
    <xf numFmtId="0" fontId="101" fillId="0" borderId="4" applyNumberFormat="0" applyFill="0" applyBorder="0" applyAlignment="0" applyProtection="0">
      <protection hidden="1"/>
    </xf>
    <xf numFmtId="168" fontId="102" fillId="0" borderId="0"/>
    <xf numFmtId="0" fontId="103" fillId="0" borderId="0"/>
    <xf numFmtId="0" fontId="26" fillId="0" borderId="0" applyNumberFormat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2" fillId="22" borderId="4"/>
    <xf numFmtId="183" fontId="54" fillId="0" borderId="19">
      <protection locked="0"/>
    </xf>
    <xf numFmtId="0" fontId="106" fillId="0" borderId="20" applyNumberFormat="0" applyFill="0" applyAlignment="0" applyProtection="0"/>
    <xf numFmtId="183" fontId="55" fillId="0" borderId="19">
      <protection locked="0"/>
    </xf>
    <xf numFmtId="0" fontId="60" fillId="0" borderId="19">
      <protection locked="0"/>
    </xf>
    <xf numFmtId="0" fontId="89" fillId="0" borderId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168" fontId="111" fillId="0" borderId="0">
      <alignment horizontal="right"/>
    </xf>
    <xf numFmtId="0" fontId="27" fillId="27" borderId="0" applyNumberFormat="0" applyBorder="0" applyAlignment="0" applyProtection="0"/>
    <xf numFmtId="0" fontId="27" fillId="18" borderId="0" applyNumberFormat="0" applyBorder="0" applyAlignment="0" applyProtection="0"/>
    <xf numFmtId="0" fontId="27" fillId="12" borderId="0" applyNumberFormat="0" applyBorder="0" applyAlignment="0" applyProtection="0"/>
    <xf numFmtId="0" fontId="27" fillId="28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0" fontId="81" fillId="7" borderId="5" applyNumberFormat="0" applyAlignment="0" applyProtection="0"/>
    <xf numFmtId="0" fontId="81" fillId="13" borderId="5" applyNumberFormat="0" applyAlignment="0" applyProtection="0"/>
    <xf numFmtId="0" fontId="99" fillId="29" borderId="18" applyNumberFormat="0" applyAlignment="0" applyProtection="0"/>
    <xf numFmtId="0" fontId="112" fillId="29" borderId="5" applyNumberFormat="0" applyAlignment="0" applyProtection="0"/>
    <xf numFmtId="0" fontId="113" fillId="0" borderId="0" applyProtection="0"/>
    <xf numFmtId="204" fontId="114" fillId="0" borderId="0" applyFont="0" applyFill="0" applyBorder="0" applyAlignment="0" applyProtection="0"/>
    <xf numFmtId="0" fontId="65" fillId="4" borderId="0" applyNumberFormat="0" applyBorder="0" applyAlignment="0" applyProtection="0"/>
    <xf numFmtId="0" fontId="23" fillId="0" borderId="21">
      <alignment horizontal="centerContinuous" vertical="top" wrapText="1"/>
    </xf>
    <xf numFmtId="0" fontId="115" fillId="0" borderId="22" applyNumberFormat="0" applyFill="0" applyAlignment="0" applyProtection="0"/>
    <xf numFmtId="0" fontId="116" fillId="0" borderId="23" applyNumberFormat="0" applyFill="0" applyAlignment="0" applyProtection="0"/>
    <xf numFmtId="0" fontId="117" fillId="0" borderId="24" applyNumberFormat="0" applyFill="0" applyAlignment="0" applyProtection="0"/>
    <xf numFmtId="0" fontId="117" fillId="0" borderId="0" applyNumberFormat="0" applyFill="0" applyBorder="0" applyAlignment="0" applyProtection="0"/>
    <xf numFmtId="0" fontId="118" fillId="0" borderId="0" applyProtection="0"/>
    <xf numFmtId="0" fontId="119" fillId="0" borderId="0" applyProtection="0"/>
    <xf numFmtId="0" fontId="92" fillId="0" borderId="0">
      <alignment wrapText="1"/>
    </xf>
    <xf numFmtId="0" fontId="85" fillId="0" borderId="16" applyNumberFormat="0" applyFill="0" applyAlignment="0" applyProtection="0"/>
    <xf numFmtId="0" fontId="120" fillId="0" borderId="25" applyNumberFormat="0" applyFill="0" applyAlignment="0" applyProtection="0"/>
    <xf numFmtId="0" fontId="113" fillId="0" borderId="19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0" fontId="104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13" borderId="0" applyNumberFormat="0" applyBorder="0" applyAlignment="0" applyProtection="0"/>
    <xf numFmtId="0" fontId="35" fillId="22" borderId="5" applyNumberForma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123" fillId="0" borderId="0"/>
    <xf numFmtId="0" fontId="24" fillId="0" borderId="0"/>
    <xf numFmtId="0" fontId="92" fillId="0" borderId="0"/>
    <xf numFmtId="0" fontId="24" fillId="0" borderId="0"/>
    <xf numFmtId="0" fontId="21" fillId="0" borderId="0"/>
    <xf numFmtId="0" fontId="21" fillId="0" borderId="0"/>
    <xf numFmtId="0" fontId="24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20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124" fillId="0" borderId="0"/>
    <xf numFmtId="0" fontId="21" fillId="0" borderId="0"/>
    <xf numFmtId="0" fontId="92" fillId="0" borderId="0"/>
    <xf numFmtId="0" fontId="20" fillId="0" borderId="0"/>
    <xf numFmtId="0" fontId="20" fillId="0" borderId="0"/>
    <xf numFmtId="0" fontId="24" fillId="0" borderId="0"/>
    <xf numFmtId="0" fontId="124" fillId="0" borderId="0"/>
    <xf numFmtId="0" fontId="124" fillId="0" borderId="0"/>
    <xf numFmtId="0" fontId="20" fillId="0" borderId="0"/>
    <xf numFmtId="0" fontId="20" fillId="0" borderId="0"/>
    <xf numFmtId="0" fontId="125" fillId="0" borderId="0"/>
    <xf numFmtId="0" fontId="19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/>
    <xf numFmtId="0" fontId="20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21" fillId="0" borderId="0"/>
    <xf numFmtId="0" fontId="21" fillId="0" borderId="0"/>
    <xf numFmtId="0" fontId="24" fillId="0" borderId="0"/>
    <xf numFmtId="0" fontId="92" fillId="0" borderId="0"/>
    <xf numFmtId="0" fontId="24" fillId="0" borderId="0"/>
    <xf numFmtId="0" fontId="24" fillId="0" borderId="0"/>
    <xf numFmtId="0" fontId="24" fillId="0" borderId="0"/>
    <xf numFmtId="0" fontId="120" fillId="0" borderId="20" applyNumberFormat="0" applyFill="0" applyAlignment="0" applyProtection="0"/>
    <xf numFmtId="0" fontId="33" fillId="5" borderId="0" applyNumberFormat="0" applyBorder="0" applyAlignment="0" applyProtection="0"/>
    <xf numFmtId="0" fontId="33" fillId="3" borderId="0" applyNumberFormat="0" applyBorder="0" applyAlignment="0" applyProtection="0"/>
    <xf numFmtId="0" fontId="57" fillId="0" borderId="0" applyNumberFormat="0" applyFill="0" applyBorder="0" applyAlignment="0" applyProtection="0"/>
    <xf numFmtId="0" fontId="49" fillId="10" borderId="17" applyNumberFormat="0" applyFont="0" applyAlignment="0" applyProtection="0"/>
    <xf numFmtId="0" fontId="24" fillId="10" borderId="17" applyNumberFormat="0" applyFont="0" applyAlignment="0" applyProtection="0"/>
    <xf numFmtId="0" fontId="20" fillId="10" borderId="17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99" fillId="22" borderId="18" applyNumberFormat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7" fillId="0" borderId="26" applyNumberFormat="0" applyFill="0" applyAlignment="0" applyProtection="0"/>
    <xf numFmtId="0" fontId="90" fillId="13" borderId="0" applyNumberFormat="0" applyBorder="0" applyAlignment="0" applyProtection="0"/>
    <xf numFmtId="0" fontId="95" fillId="0" borderId="0"/>
    <xf numFmtId="0" fontId="113" fillId="0" borderId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38" fontId="114" fillId="0" borderId="0" applyFont="0" applyFill="0" applyBorder="0" applyAlignment="0" applyProtection="0"/>
    <xf numFmtId="40" fontId="114" fillId="0" borderId="0" applyFont="0" applyFill="0" applyBorder="0" applyAlignment="0" applyProtection="0"/>
    <xf numFmtId="2" fontId="113" fillId="0" borderId="0" applyProtection="0"/>
    <xf numFmtId="165" fontId="24" fillId="0" borderId="0" applyFont="0" applyFill="0" applyBorder="0" applyAlignment="0" applyProtection="0"/>
    <xf numFmtId="177" fontId="20" fillId="0" borderId="0" applyFont="0" applyFill="0" applyBorder="0" applyAlignment="0" applyProtection="0"/>
    <xf numFmtId="40" fontId="47" fillId="0" borderId="0" applyFont="0" applyFill="0" applyBorder="0" applyAlignment="0" applyProtection="0"/>
    <xf numFmtId="0" fontId="65" fillId="6" borderId="0" applyNumberFormat="0" applyBorder="0" applyAlignment="0" applyProtection="0"/>
    <xf numFmtId="49" fontId="23" fillId="0" borderId="8">
      <alignment horizontal="center" vertical="center" wrapText="1"/>
    </xf>
    <xf numFmtId="0" fontId="24" fillId="8" borderId="0" applyNumberFormat="0" applyBorder="0" applyAlignment="0" applyProtection="0"/>
    <xf numFmtId="0" fontId="18" fillId="38" borderId="0" applyNumberFormat="0" applyBorder="0" applyAlignment="0" applyProtection="0"/>
    <xf numFmtId="0" fontId="24" fillId="9" borderId="0" applyNumberFormat="0" applyBorder="0" applyAlignment="0" applyProtection="0"/>
    <xf numFmtId="0" fontId="18" fillId="42" borderId="0" applyNumberFormat="0" applyBorder="0" applyAlignment="0" applyProtection="0"/>
    <xf numFmtId="0" fontId="24" fillId="10" borderId="0" applyNumberFormat="0" applyBorder="0" applyAlignment="0" applyProtection="0"/>
    <xf numFmtId="0" fontId="18" fillId="46" borderId="0" applyNumberFormat="0" applyBorder="0" applyAlignment="0" applyProtection="0"/>
    <xf numFmtId="0" fontId="24" fillId="7" borderId="0" applyNumberFormat="0" applyBorder="0" applyAlignment="0" applyProtection="0"/>
    <xf numFmtId="0" fontId="18" fillId="49" borderId="0" applyNumberFormat="0" applyBorder="0" applyAlignment="0" applyProtection="0"/>
    <xf numFmtId="0" fontId="18" fillId="52" borderId="0" applyNumberFormat="0" applyBorder="0" applyAlignment="0" applyProtection="0"/>
    <xf numFmtId="0" fontId="18" fillId="56" borderId="0" applyNumberFormat="0" applyBorder="0" applyAlignment="0" applyProtection="0"/>
    <xf numFmtId="0" fontId="18" fillId="39" borderId="0" applyNumberFormat="0" applyBorder="0" applyAlignment="0" applyProtection="0"/>
    <xf numFmtId="0" fontId="18" fillId="43" borderId="0" applyNumberFormat="0" applyBorder="0" applyAlignment="0" applyProtection="0"/>
    <xf numFmtId="0" fontId="24" fillId="13" borderId="0" applyNumberFormat="0" applyBorder="0" applyAlignment="0" applyProtection="0"/>
    <xf numFmtId="0" fontId="18" fillId="47" borderId="0" applyNumberFormat="0" applyBorder="0" applyAlignment="0" applyProtection="0"/>
    <xf numFmtId="0" fontId="18" fillId="50" borderId="0" applyNumberFormat="0" applyBorder="0" applyAlignment="0" applyProtection="0"/>
    <xf numFmtId="0" fontId="18" fillId="53" borderId="0" applyNumberFormat="0" applyBorder="0" applyAlignment="0" applyProtection="0"/>
    <xf numFmtId="0" fontId="18" fillId="57" borderId="0" applyNumberFormat="0" applyBorder="0" applyAlignment="0" applyProtection="0"/>
    <xf numFmtId="0" fontId="143" fillId="40" borderId="0" applyNumberFormat="0" applyBorder="0" applyAlignment="0" applyProtection="0"/>
    <xf numFmtId="0" fontId="143" fillId="44" borderId="0" applyNumberFormat="0" applyBorder="0" applyAlignment="0" applyProtection="0"/>
    <xf numFmtId="0" fontId="27" fillId="12" borderId="0" applyNumberFormat="0" applyBorder="0" applyAlignment="0" applyProtection="0"/>
    <xf numFmtId="0" fontId="27" fillId="3" borderId="0" applyNumberFormat="0" applyBorder="0" applyAlignment="0" applyProtection="0"/>
    <xf numFmtId="0" fontId="143" fillId="54" borderId="0" applyNumberFormat="0" applyBorder="0" applyAlignment="0" applyProtection="0"/>
    <xf numFmtId="0" fontId="27" fillId="9" borderId="0" applyNumberFormat="0" applyBorder="0" applyAlignment="0" applyProtection="0"/>
    <xf numFmtId="0" fontId="145" fillId="29" borderId="0">
      <alignment horizontal="right" vertical="top"/>
    </xf>
    <xf numFmtId="0" fontId="146" fillId="29" borderId="0">
      <alignment horizontal="center" vertical="center"/>
    </xf>
    <xf numFmtId="0" fontId="145" fillId="29" borderId="0">
      <alignment horizontal="left" vertical="top"/>
    </xf>
    <xf numFmtId="0" fontId="145" fillId="29" borderId="0">
      <alignment horizontal="left" vertical="top"/>
    </xf>
    <xf numFmtId="0" fontId="146" fillId="29" borderId="0">
      <alignment horizontal="left" vertical="top"/>
    </xf>
    <xf numFmtId="0" fontId="146" fillId="29" borderId="0">
      <alignment horizontal="right" vertical="top"/>
    </xf>
    <xf numFmtId="0" fontId="146" fillId="29" borderId="0">
      <alignment horizontal="right" vertical="top"/>
    </xf>
    <xf numFmtId="0" fontId="143" fillId="37" borderId="0" applyNumberFormat="0" applyBorder="0" applyAlignment="0" applyProtection="0"/>
    <xf numFmtId="0" fontId="143" fillId="41" borderId="0" applyNumberFormat="0" applyBorder="0" applyAlignment="0" applyProtection="0"/>
    <xf numFmtId="0" fontId="143" fillId="45" borderId="0" applyNumberFormat="0" applyBorder="0" applyAlignment="0" applyProtection="0"/>
    <xf numFmtId="0" fontId="143" fillId="48" borderId="0" applyNumberFormat="0" applyBorder="0" applyAlignment="0" applyProtection="0"/>
    <xf numFmtId="0" fontId="143" fillId="51" borderId="0" applyNumberFormat="0" applyBorder="0" applyAlignment="0" applyProtection="0"/>
    <xf numFmtId="0" fontId="143" fillId="55" borderId="0" applyNumberFormat="0" applyBorder="0" applyAlignment="0" applyProtection="0"/>
    <xf numFmtId="0" fontId="135" fillId="33" borderId="33" applyNumberFormat="0" applyAlignment="0" applyProtection="0"/>
    <xf numFmtId="0" fontId="136" fillId="34" borderId="34" applyNumberFormat="0" applyAlignment="0" applyProtection="0"/>
    <xf numFmtId="0" fontId="137" fillId="34" borderId="33" applyNumberFormat="0" applyAlignment="0" applyProtection="0"/>
    <xf numFmtId="0" fontId="147" fillId="0" borderId="0" applyNumberFormat="0" applyFill="0" applyBorder="0" applyAlignment="0" applyProtection="0"/>
    <xf numFmtId="0" fontId="129" fillId="0" borderId="30" applyNumberFormat="0" applyFill="0" applyAlignment="0" applyProtection="0"/>
    <xf numFmtId="0" fontId="130" fillId="0" borderId="31" applyNumberFormat="0" applyFill="0" applyAlignment="0" applyProtection="0"/>
    <xf numFmtId="0" fontId="131" fillId="0" borderId="32" applyNumberFormat="0" applyFill="0" applyAlignment="0" applyProtection="0"/>
    <xf numFmtId="0" fontId="131" fillId="0" borderId="0" applyNumberFormat="0" applyFill="0" applyBorder="0" applyAlignment="0" applyProtection="0"/>
    <xf numFmtId="0" fontId="142" fillId="0" borderId="38" applyNumberFormat="0" applyFill="0" applyAlignment="0" applyProtection="0"/>
    <xf numFmtId="0" fontId="139" fillId="35" borderId="36" applyNumberFormat="0" applyAlignment="0" applyProtection="0"/>
    <xf numFmtId="0" fontId="128" fillId="0" borderId="0" applyNumberFormat="0" applyFill="0" applyBorder="0" applyAlignment="0" applyProtection="0"/>
    <xf numFmtId="0" fontId="134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24" fillId="0" borderId="0"/>
    <xf numFmtId="0" fontId="24" fillId="0" borderId="0"/>
    <xf numFmtId="0" fontId="133" fillId="31" borderId="0" applyNumberFormat="0" applyBorder="0" applyAlignment="0" applyProtection="0"/>
    <xf numFmtId="0" fontId="141" fillId="0" borderId="0" applyNumberFormat="0" applyFill="0" applyBorder="0" applyAlignment="0" applyProtection="0"/>
    <xf numFmtId="0" fontId="18" fillId="36" borderId="37" applyNumberFormat="0" applyFont="0" applyAlignment="0" applyProtection="0"/>
    <xf numFmtId="0" fontId="24" fillId="10" borderId="17" applyNumberFormat="0" applyFont="0" applyAlignment="0" applyProtection="0"/>
    <xf numFmtId="9" fontId="20" fillId="0" borderId="0" applyFont="0" applyFill="0" applyBorder="0" applyAlignment="0" applyProtection="0"/>
    <xf numFmtId="0" fontId="138" fillId="0" borderId="35" applyNumberFormat="0" applyFill="0" applyAlignment="0" applyProtection="0"/>
    <xf numFmtId="0" fontId="140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32" fillId="30" borderId="0" applyNumberFormat="0" applyBorder="0" applyAlignment="0" applyProtection="0"/>
    <xf numFmtId="0" fontId="114" fillId="0" borderId="0"/>
    <xf numFmtId="0" fontId="20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49" fillId="0" borderId="0"/>
    <xf numFmtId="0" fontId="65" fillId="4" borderId="0" applyNumberFormat="0" applyBorder="0" applyAlignment="0" applyProtection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2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49" fillId="0" borderId="0"/>
    <xf numFmtId="0" fontId="20" fillId="0" borderId="0"/>
    <xf numFmtId="0" fontId="92" fillId="0" borderId="0"/>
    <xf numFmtId="0" fontId="21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56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918" applyFont="1"/>
    <xf numFmtId="0" fontId="144" fillId="0" borderId="0" xfId="918" applyFont="1" applyBorder="1" applyAlignment="1">
      <alignment horizontal="center" wrapText="1"/>
    </xf>
    <xf numFmtId="3" fontId="151" fillId="0" borderId="0" xfId="964" applyNumberFormat="1" applyFont="1" applyFill="1"/>
    <xf numFmtId="0" fontId="21" fillId="0" borderId="0" xfId="918" applyFont="1" applyFill="1"/>
    <xf numFmtId="2" fontId="152" fillId="0" borderId="0" xfId="964" applyNumberFormat="1" applyFont="1" applyFill="1"/>
    <xf numFmtId="0" fontId="153" fillId="0" borderId="0" xfId="917" applyFont="1" applyFill="1"/>
    <xf numFmtId="0" fontId="154" fillId="0" borderId="0" xfId="918" applyFont="1"/>
    <xf numFmtId="0" fontId="156" fillId="0" borderId="0" xfId="918" applyFont="1" applyBorder="1"/>
    <xf numFmtId="0" fontId="154" fillId="0" borderId="0" xfId="918" applyFont="1" applyBorder="1" applyAlignment="1">
      <alignment horizontal="left" indent="1"/>
    </xf>
    <xf numFmtId="0" fontId="156" fillId="0" borderId="59" xfId="0" applyNumberFormat="1" applyFont="1" applyFill="1" applyBorder="1" applyAlignment="1" applyProtection="1"/>
    <xf numFmtId="3" fontId="156" fillId="0" borderId="60" xfId="0" applyNumberFormat="1" applyFont="1" applyFill="1" applyBorder="1" applyAlignment="1" applyProtection="1">
      <alignment horizontal="center"/>
    </xf>
    <xf numFmtId="3" fontId="156" fillId="0" borderId="77" xfId="0" applyNumberFormat="1" applyFont="1" applyFill="1" applyBorder="1" applyAlignment="1" applyProtection="1">
      <alignment horizontal="center"/>
    </xf>
    <xf numFmtId="0" fontId="156" fillId="0" borderId="59" xfId="0" applyNumberFormat="1" applyFont="1" applyFill="1" applyBorder="1" applyAlignment="1" applyProtection="1">
      <alignment horizontal="left"/>
    </xf>
    <xf numFmtId="3" fontId="156" fillId="0" borderId="64" xfId="0" applyNumberFormat="1" applyFont="1" applyFill="1" applyBorder="1" applyAlignment="1" applyProtection="1">
      <alignment horizontal="center"/>
    </xf>
    <xf numFmtId="3" fontId="156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>
      <alignment horizontal="left"/>
    </xf>
    <xf numFmtId="3" fontId="154" fillId="0" borderId="64" xfId="0" applyNumberFormat="1" applyFont="1" applyFill="1" applyBorder="1" applyAlignment="1" applyProtection="1">
      <alignment horizontal="center"/>
    </xf>
    <xf numFmtId="3" fontId="154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/>
    <xf numFmtId="0" fontId="157" fillId="0" borderId="0" xfId="923" applyFont="1"/>
    <xf numFmtId="0" fontId="154" fillId="0" borderId="50" xfId="923" applyFont="1" applyFill="1" applyBorder="1" applyAlignment="1">
      <alignment horizontal="left" vertical="center" wrapText="1" indent="2"/>
    </xf>
    <xf numFmtId="0" fontId="154" fillId="0" borderId="0" xfId="0" applyFont="1"/>
    <xf numFmtId="0" fontId="154" fillId="0" borderId="0" xfId="0" applyFont="1" applyAlignment="1">
      <alignment horizontal="left"/>
    </xf>
    <xf numFmtId="0" fontId="161" fillId="0" borderId="8" xfId="0" applyFont="1" applyBorder="1" applyAlignment="1">
      <alignment horizontal="left" wrapText="1"/>
    </xf>
    <xf numFmtId="168" fontId="161" fillId="0" borderId="8" xfId="0" applyNumberFormat="1" applyFont="1" applyBorder="1" applyAlignment="1">
      <alignment horizontal="center"/>
    </xf>
    <xf numFmtId="0" fontId="161" fillId="0" borderId="8" xfId="0" applyFont="1" applyBorder="1" applyAlignment="1">
      <alignment horizontal="center"/>
    </xf>
    <xf numFmtId="0" fontId="159" fillId="0" borderId="0" xfId="918" applyFont="1" applyBorder="1" applyAlignment="1">
      <alignment horizontal="left" indent="1"/>
    </xf>
    <xf numFmtId="0" fontId="156" fillId="24" borderId="0" xfId="918" applyFont="1" applyFill="1" applyBorder="1" applyAlignment="1">
      <alignment wrapText="1"/>
    </xf>
    <xf numFmtId="0" fontId="154" fillId="60" borderId="0" xfId="918" applyFont="1" applyFill="1" applyBorder="1" applyAlignment="1">
      <alignment horizontal="left" indent="1"/>
    </xf>
    <xf numFmtId="0" fontId="154" fillId="0" borderId="0" xfId="918" applyFont="1" applyBorder="1"/>
    <xf numFmtId="0" fontId="156" fillId="0" borderId="59" xfId="0" applyNumberFormat="1" applyFont="1" applyFill="1" applyBorder="1" applyAlignment="1" applyProtection="1">
      <alignment wrapText="1"/>
    </xf>
    <xf numFmtId="0" fontId="159" fillId="0" borderId="50" xfId="923" applyFont="1" applyFill="1" applyBorder="1" applyAlignment="1">
      <alignment horizontal="left" vertical="center" wrapText="1" indent="1"/>
    </xf>
    <xf numFmtId="0" fontId="157" fillId="0" borderId="0" xfId="923" applyFont="1" applyBorder="1"/>
    <xf numFmtId="0" fontId="154" fillId="0" borderId="50" xfId="923" applyFont="1" applyFill="1" applyBorder="1" applyAlignment="1">
      <alignment horizontal="left" vertical="center" wrapText="1" indent="3"/>
    </xf>
    <xf numFmtId="0" fontId="154" fillId="0" borderId="8" xfId="0" applyFont="1" applyBorder="1" applyAlignment="1">
      <alignment horizontal="center"/>
    </xf>
    <xf numFmtId="0" fontId="154" fillId="0" borderId="8" xfId="0" applyFont="1" applyBorder="1"/>
    <xf numFmtId="0" fontId="154" fillId="0" borderId="0" xfId="0" applyFont="1" applyBorder="1"/>
    <xf numFmtId="0" fontId="154" fillId="0" borderId="8" xfId="0" applyFont="1" applyBorder="1" applyAlignment="1">
      <alignment horizontal="left" indent="2"/>
    </xf>
    <xf numFmtId="168" fontId="156" fillId="0" borderId="8" xfId="0" applyNumberFormat="1" applyFont="1" applyFill="1" applyBorder="1" applyAlignment="1">
      <alignment horizontal="center" wrapText="1"/>
    </xf>
    <xf numFmtId="0" fontId="154" fillId="0" borderId="8" xfId="0" applyFont="1" applyBorder="1" applyAlignment="1">
      <alignment horizontal="left" wrapText="1" indent="2"/>
    </xf>
    <xf numFmtId="0" fontId="157" fillId="60" borderId="0" xfId="923" applyFont="1" applyFill="1" applyBorder="1"/>
    <xf numFmtId="0" fontId="157" fillId="60" borderId="0" xfId="923" applyFont="1" applyFill="1"/>
    <xf numFmtId="0" fontId="157" fillId="0" borderId="0" xfId="923" applyFont="1" applyFill="1" applyBorder="1"/>
    <xf numFmtId="0" fontId="157" fillId="0" borderId="0" xfId="923" applyFont="1" applyFill="1"/>
    <xf numFmtId="168" fontId="154" fillId="0" borderId="65" xfId="942" applyNumberFormat="1" applyFont="1" applyFill="1" applyBorder="1" applyAlignment="1">
      <alignment horizontal="center"/>
    </xf>
    <xf numFmtId="168" fontId="159" fillId="60" borderId="0" xfId="942" applyNumberFormat="1" applyFont="1" applyFill="1" applyBorder="1" applyAlignment="1">
      <alignment horizontal="center" vertical="center"/>
    </xf>
    <xf numFmtId="3" fontId="156" fillId="0" borderId="62" xfId="0" applyNumberFormat="1" applyFont="1" applyFill="1" applyBorder="1" applyAlignment="1" applyProtection="1">
      <alignment horizontal="center"/>
    </xf>
    <xf numFmtId="3" fontId="156" fillId="0" borderId="61" xfId="0" applyNumberFormat="1" applyFont="1" applyFill="1" applyBorder="1" applyAlignment="1" applyProtection="1">
      <alignment horizontal="center"/>
    </xf>
    <xf numFmtId="189" fontId="156" fillId="0" borderId="62" xfId="0" applyNumberFormat="1" applyFont="1" applyFill="1" applyBorder="1" applyAlignment="1" applyProtection="1">
      <alignment horizontal="center"/>
    </xf>
    <xf numFmtId="189" fontId="156" fillId="0" borderId="61" xfId="0" applyNumberFormat="1" applyFont="1" applyFill="1" applyBorder="1" applyAlignment="1" applyProtection="1">
      <alignment horizontal="center"/>
    </xf>
    <xf numFmtId="3" fontId="156" fillId="0" borderId="66" xfId="0" applyNumberFormat="1" applyFont="1" applyFill="1" applyBorder="1" applyAlignment="1" applyProtection="1">
      <alignment horizontal="center"/>
    </xf>
    <xf numFmtId="3" fontId="156" fillId="0" borderId="65" xfId="0" applyNumberFormat="1" applyFont="1" applyFill="1" applyBorder="1" applyAlignment="1" applyProtection="1">
      <alignment horizontal="center"/>
    </xf>
    <xf numFmtId="189" fontId="156" fillId="0" borderId="66" xfId="0" applyNumberFormat="1" applyFont="1" applyFill="1" applyBorder="1" applyAlignment="1" applyProtection="1">
      <alignment horizontal="center"/>
    </xf>
    <xf numFmtId="189" fontId="156" fillId="0" borderId="65" xfId="0" applyNumberFormat="1" applyFont="1" applyFill="1" applyBorder="1" applyAlignment="1" applyProtection="1">
      <alignment horizontal="center"/>
    </xf>
    <xf numFmtId="3" fontId="154" fillId="0" borderId="66" xfId="0" applyNumberFormat="1" applyFont="1" applyFill="1" applyBorder="1" applyAlignment="1" applyProtection="1">
      <alignment horizontal="center"/>
    </xf>
    <xf numFmtId="3" fontId="154" fillId="0" borderId="65" xfId="0" applyNumberFormat="1" applyFont="1" applyFill="1" applyBorder="1" applyAlignment="1" applyProtection="1">
      <alignment horizontal="center"/>
    </xf>
    <xf numFmtId="189" fontId="154" fillId="0" borderId="66" xfId="0" applyNumberFormat="1" applyFont="1" applyFill="1" applyBorder="1" applyAlignment="1" applyProtection="1">
      <alignment horizontal="center"/>
    </xf>
    <xf numFmtId="189" fontId="154" fillId="0" borderId="65" xfId="0" applyNumberFormat="1" applyFont="1" applyFill="1" applyBorder="1" applyAlignment="1" applyProtection="1">
      <alignment horizontal="center"/>
    </xf>
    <xf numFmtId="210" fontId="156" fillId="0" borderId="66" xfId="0" applyNumberFormat="1" applyFont="1" applyFill="1" applyBorder="1" applyAlignment="1" applyProtection="1">
      <alignment horizontal="center"/>
    </xf>
    <xf numFmtId="210" fontId="156" fillId="0" borderId="63" xfId="0" applyNumberFormat="1" applyFont="1" applyFill="1" applyBorder="1" applyAlignment="1" applyProtection="1">
      <alignment horizontal="center"/>
    </xf>
    <xf numFmtId="4" fontId="163" fillId="0" borderId="65" xfId="0" applyNumberFormat="1" applyFont="1" applyFill="1" applyBorder="1" applyAlignment="1" applyProtection="1">
      <alignment horizontal="center"/>
    </xf>
    <xf numFmtId="189" fontId="156" fillId="0" borderId="64" xfId="0" applyNumberFormat="1" applyFont="1" applyFill="1" applyBorder="1" applyAlignment="1" applyProtection="1">
      <alignment horizontal="center"/>
    </xf>
    <xf numFmtId="189" fontId="156" fillId="0" borderId="0" xfId="0" applyNumberFormat="1" applyFont="1" applyFill="1" applyBorder="1" applyAlignment="1" applyProtection="1">
      <alignment horizontal="center"/>
    </xf>
    <xf numFmtId="205" fontId="156" fillId="0" borderId="66" xfId="0" applyNumberFormat="1" applyFont="1" applyFill="1" applyBorder="1" applyAlignment="1" applyProtection="1">
      <alignment horizontal="center"/>
    </xf>
    <xf numFmtId="205" fontId="156" fillId="0" borderId="63" xfId="0" applyNumberFormat="1" applyFont="1" applyFill="1" applyBorder="1" applyAlignment="1" applyProtection="1">
      <alignment horizontal="center"/>
    </xf>
    <xf numFmtId="3" fontId="164" fillId="0" borderId="66" xfId="0" applyNumberFormat="1" applyFont="1" applyFill="1" applyBorder="1" applyAlignment="1" applyProtection="1">
      <alignment horizontal="center"/>
    </xf>
    <xf numFmtId="3" fontId="164" fillId="0" borderId="65" xfId="0" applyNumberFormat="1" applyFont="1" applyFill="1" applyBorder="1" applyAlignment="1" applyProtection="1">
      <alignment horizontal="center"/>
    </xf>
    <xf numFmtId="3" fontId="163" fillId="0" borderId="66" xfId="0" applyNumberFormat="1" applyFont="1" applyFill="1" applyBorder="1" applyAlignment="1" applyProtection="1">
      <alignment horizontal="center"/>
    </xf>
    <xf numFmtId="3" fontId="163" fillId="0" borderId="65" xfId="0" applyNumberFormat="1" applyFont="1" applyFill="1" applyBorder="1" applyAlignment="1" applyProtection="1">
      <alignment horizontal="center"/>
    </xf>
    <xf numFmtId="210" fontId="164" fillId="0" borderId="66" xfId="0" applyNumberFormat="1" applyFont="1" applyFill="1" applyBorder="1" applyAlignment="1" applyProtection="1">
      <alignment horizontal="center"/>
    </xf>
    <xf numFmtId="209" fontId="154" fillId="0" borderId="66" xfId="0" applyNumberFormat="1" applyFont="1" applyFill="1" applyBorder="1" applyAlignment="1" applyProtection="1">
      <alignment horizontal="center"/>
    </xf>
    <xf numFmtId="209" fontId="154" fillId="0" borderId="65" xfId="0" applyNumberFormat="1" applyFont="1" applyFill="1" applyBorder="1" applyAlignment="1" applyProtection="1">
      <alignment horizontal="center"/>
    </xf>
    <xf numFmtId="210" fontId="154" fillId="0" borderId="66" xfId="0" applyNumberFormat="1" applyFont="1" applyFill="1" applyBorder="1" applyAlignment="1" applyProtection="1">
      <alignment horizontal="center"/>
    </xf>
    <xf numFmtId="210" fontId="164" fillId="0" borderId="63" xfId="0" applyNumberFormat="1" applyFont="1" applyFill="1" applyBorder="1" applyAlignment="1" applyProtection="1">
      <alignment horizontal="center"/>
    </xf>
    <xf numFmtId="168" fontId="156" fillId="0" borderId="64" xfId="0" applyNumberFormat="1" applyFont="1" applyFill="1" applyBorder="1" applyAlignment="1" applyProtection="1">
      <alignment horizontal="center"/>
    </xf>
    <xf numFmtId="168" fontId="156" fillId="0" borderId="0" xfId="0" applyNumberFormat="1" applyFont="1" applyFill="1" applyBorder="1" applyAlignment="1" applyProtection="1">
      <alignment horizontal="center"/>
    </xf>
    <xf numFmtId="207" fontId="156" fillId="0" borderId="66" xfId="0" applyNumberFormat="1" applyFont="1" applyFill="1" applyBorder="1" applyAlignment="1" applyProtection="1">
      <alignment horizontal="center"/>
    </xf>
    <xf numFmtId="207" fontId="163" fillId="0" borderId="63" xfId="0" applyNumberFormat="1" applyFont="1" applyFill="1" applyBorder="1" applyAlignment="1" applyProtection="1">
      <alignment horizontal="center"/>
    </xf>
    <xf numFmtId="206" fontId="165" fillId="0" borderId="66" xfId="0" applyNumberFormat="1" applyFont="1" applyFill="1" applyBorder="1" applyAlignment="1" applyProtection="1">
      <alignment horizontal="center"/>
    </xf>
    <xf numFmtId="4" fontId="165" fillId="0" borderId="65" xfId="0" applyNumberFormat="1" applyFont="1" applyFill="1" applyBorder="1" applyAlignment="1" applyProtection="1">
      <alignment horizontal="center"/>
    </xf>
    <xf numFmtId="168" fontId="154" fillId="0" borderId="64" xfId="0" applyNumberFormat="1" applyFont="1" applyFill="1" applyBorder="1" applyAlignment="1" applyProtection="1">
      <alignment horizontal="center"/>
    </xf>
    <xf numFmtId="168" fontId="154" fillId="0" borderId="0" xfId="0" applyNumberFormat="1" applyFont="1" applyFill="1" applyBorder="1" applyAlignment="1" applyProtection="1">
      <alignment horizontal="center"/>
    </xf>
    <xf numFmtId="207" fontId="154" fillId="0" borderId="66" xfId="0" applyNumberFormat="1" applyFont="1" applyFill="1" applyBorder="1" applyAlignment="1" applyProtection="1">
      <alignment horizontal="center"/>
    </xf>
    <xf numFmtId="207" fontId="164" fillId="0" borderId="63" xfId="0" applyNumberFormat="1" applyFont="1" applyFill="1" applyBorder="1" applyAlignment="1" applyProtection="1">
      <alignment horizontal="center"/>
    </xf>
    <xf numFmtId="206" fontId="166" fillId="0" borderId="66" xfId="0" applyNumberFormat="1" applyFont="1" applyFill="1" applyBorder="1" applyAlignment="1" applyProtection="1">
      <alignment horizontal="center"/>
    </xf>
    <xf numFmtId="4" fontId="166" fillId="0" borderId="65" xfId="0" applyNumberFormat="1" applyFont="1" applyFill="1" applyBorder="1" applyAlignment="1" applyProtection="1">
      <alignment horizontal="center"/>
    </xf>
    <xf numFmtId="0" fontId="154" fillId="0" borderId="77" xfId="918" applyFont="1" applyBorder="1"/>
    <xf numFmtId="0" fontId="154" fillId="0" borderId="0" xfId="918" applyFont="1" applyBorder="1" applyAlignment="1">
      <alignment wrapText="1"/>
    </xf>
    <xf numFmtId="0" fontId="154" fillId="0" borderId="51" xfId="918" applyFont="1" applyBorder="1"/>
    <xf numFmtId="0" fontId="154" fillId="24" borderId="0" xfId="918" applyFont="1" applyFill="1" applyBorder="1"/>
    <xf numFmtId="0" fontId="159" fillId="0" borderId="0" xfId="918" applyFont="1" applyBorder="1" applyAlignment="1">
      <alignment horizontal="left" wrapText="1" indent="1"/>
    </xf>
    <xf numFmtId="168" fontId="154" fillId="0" borderId="0" xfId="918" applyNumberFormat="1" applyFont="1" applyBorder="1"/>
    <xf numFmtId="168" fontId="154" fillId="0" borderId="0" xfId="0" applyNumberFormat="1" applyFont="1"/>
    <xf numFmtId="0" fontId="156" fillId="0" borderId="0" xfId="0" applyFont="1"/>
    <xf numFmtId="0" fontId="154" fillId="0" borderId="0" xfId="0" applyFont="1" applyFill="1"/>
    <xf numFmtId="0" fontId="154" fillId="0" borderId="76" xfId="0" applyNumberFormat="1" applyFont="1" applyFill="1" applyBorder="1" applyAlignment="1" applyProtection="1"/>
    <xf numFmtId="0" fontId="154" fillId="0" borderId="59" xfId="0" applyNumberFormat="1" applyFont="1" applyFill="1" applyBorder="1" applyAlignment="1" applyProtection="1">
      <alignment horizontal="left" indent="4"/>
    </xf>
    <xf numFmtId="0" fontId="154" fillId="0" borderId="59" xfId="0" applyNumberFormat="1" applyFont="1" applyFill="1" applyBorder="1" applyAlignment="1" applyProtection="1">
      <alignment horizontal="left" indent="2"/>
    </xf>
    <xf numFmtId="0" fontId="154" fillId="0" borderId="59" xfId="0" applyNumberFormat="1" applyFont="1" applyFill="1" applyBorder="1" applyAlignment="1" applyProtection="1">
      <alignment horizontal="left" indent="5"/>
    </xf>
    <xf numFmtId="0" fontId="154" fillId="0" borderId="59" xfId="0" applyNumberFormat="1" applyFont="1" applyFill="1" applyBorder="1" applyAlignment="1" applyProtection="1">
      <alignment horizontal="left" wrapText="1" indent="5"/>
    </xf>
    <xf numFmtId="0" fontId="154" fillId="0" borderId="0" xfId="0" applyNumberFormat="1" applyFont="1" applyFill="1" applyBorder="1" applyAlignment="1" applyProtection="1"/>
    <xf numFmtId="168" fontId="154" fillId="0" borderId="0" xfId="923" applyNumberFormat="1" applyFont="1" applyFill="1" applyBorder="1" applyAlignment="1">
      <alignment horizontal="center"/>
    </xf>
    <xf numFmtId="0" fontId="167" fillId="0" borderId="50" xfId="923" applyFont="1" applyFill="1" applyBorder="1" applyAlignment="1">
      <alignment horizontal="left" vertical="center" wrapText="1" indent="3"/>
    </xf>
    <xf numFmtId="2" fontId="157" fillId="0" borderId="0" xfId="923" applyNumberFormat="1" applyFont="1" applyFill="1" applyBorder="1"/>
    <xf numFmtId="0" fontId="154" fillId="0" borderId="50" xfId="942" applyFont="1" applyFill="1" applyBorder="1" applyAlignment="1">
      <alignment horizontal="left" vertical="center" wrapText="1" indent="1"/>
    </xf>
    <xf numFmtId="0" fontId="154" fillId="0" borderId="50" xfId="942" applyFont="1" applyFill="1" applyBorder="1" applyAlignment="1">
      <alignment horizontal="left" vertical="center" wrapText="1" indent="2"/>
    </xf>
    <xf numFmtId="0" fontId="156" fillId="0" borderId="50" xfId="942" applyFont="1" applyFill="1" applyBorder="1" applyAlignment="1">
      <alignment horizontal="left" vertical="center" wrapText="1" indent="1"/>
    </xf>
    <xf numFmtId="0" fontId="154" fillId="0" borderId="0" xfId="942" applyFont="1" applyFill="1" applyBorder="1" applyAlignment="1">
      <alignment horizontal="left" vertical="center" wrapText="1" indent="1"/>
    </xf>
    <xf numFmtId="168" fontId="154" fillId="60" borderId="0" xfId="942" applyNumberFormat="1" applyFont="1" applyFill="1" applyBorder="1" applyAlignment="1">
      <alignment horizontal="center" vertical="center" wrapText="1"/>
    </xf>
    <xf numFmtId="0" fontId="154" fillId="0" borderId="8" xfId="0" applyFont="1" applyBorder="1" applyAlignment="1">
      <alignment horizontal="left" wrapText="1"/>
    </xf>
    <xf numFmtId="168" fontId="154" fillId="0" borderId="8" xfId="0" applyNumberFormat="1" applyFont="1" applyBorder="1" applyAlignment="1">
      <alignment horizontal="center" vertical="center" wrapText="1"/>
    </xf>
    <xf numFmtId="168" fontId="156" fillId="0" borderId="0" xfId="918" applyNumberFormat="1" applyFont="1" applyBorder="1"/>
    <xf numFmtId="168" fontId="156" fillId="0" borderId="0" xfId="918" applyNumberFormat="1" applyFont="1"/>
    <xf numFmtId="168" fontId="154" fillId="0" borderId="0" xfId="918" applyNumberFormat="1" applyFont="1"/>
    <xf numFmtId="168" fontId="159" fillId="0" borderId="0" xfId="918" applyNumberFormat="1" applyFont="1"/>
    <xf numFmtId="168" fontId="159" fillId="0" borderId="0" xfId="918" applyNumberFormat="1" applyFont="1" applyFill="1"/>
    <xf numFmtId="168" fontId="159" fillId="0" borderId="0" xfId="918" applyNumberFormat="1" applyFont="1" applyFill="1" applyBorder="1"/>
    <xf numFmtId="168" fontId="159" fillId="0" borderId="0" xfId="918" applyNumberFormat="1" applyFont="1" applyBorder="1"/>
    <xf numFmtId="168" fontId="154" fillId="0" borderId="0" xfId="918" applyNumberFormat="1" applyFont="1" applyFill="1"/>
    <xf numFmtId="0" fontId="154" fillId="0" borderId="77" xfId="918" applyFont="1" applyFill="1" applyBorder="1"/>
    <xf numFmtId="168" fontId="154" fillId="0" borderId="0" xfId="918" applyNumberFormat="1" applyFont="1" applyFill="1" applyBorder="1"/>
    <xf numFmtId="168" fontId="154" fillId="0" borderId="51" xfId="918" applyNumberFormat="1" applyFont="1" applyBorder="1"/>
    <xf numFmtId="168" fontId="154" fillId="0" borderId="51" xfId="918" applyNumberFormat="1" applyFont="1" applyFill="1" applyBorder="1"/>
    <xf numFmtId="17" fontId="154" fillId="0" borderId="77" xfId="918" applyNumberFormat="1" applyFont="1" applyBorder="1" applyAlignment="1"/>
    <xf numFmtId="0" fontId="154" fillId="0" borderId="53" xfId="0" applyNumberFormat="1" applyFont="1" applyFill="1" applyBorder="1" applyAlignment="1" applyProtection="1"/>
    <xf numFmtId="168" fontId="154" fillId="0" borderId="67" xfId="0" applyNumberFormat="1" applyFont="1" applyFill="1" applyBorder="1" applyAlignment="1" applyProtection="1">
      <alignment horizontal="center"/>
    </xf>
    <xf numFmtId="168" fontId="154" fillId="0" borderId="51" xfId="0" applyNumberFormat="1" applyFont="1" applyFill="1" applyBorder="1" applyAlignment="1" applyProtection="1">
      <alignment horizontal="center"/>
    </xf>
    <xf numFmtId="207" fontId="154" fillId="0" borderId="68" xfId="0" applyNumberFormat="1" applyFont="1" applyFill="1" applyBorder="1" applyAlignment="1" applyProtection="1">
      <alignment horizontal="center"/>
    </xf>
    <xf numFmtId="207" fontId="164" fillId="0" borderId="58" xfId="0" applyNumberFormat="1" applyFont="1" applyFill="1" applyBorder="1" applyAlignment="1" applyProtection="1">
      <alignment horizontal="center"/>
    </xf>
    <xf numFmtId="206" fontId="166" fillId="0" borderId="68" xfId="0" applyNumberFormat="1" applyFont="1" applyFill="1" applyBorder="1" applyAlignment="1" applyProtection="1">
      <alignment horizontal="center"/>
    </xf>
    <xf numFmtId="4" fontId="166" fillId="0" borderId="58" xfId="0" applyNumberFormat="1" applyFont="1" applyFill="1" applyBorder="1" applyAlignment="1" applyProtection="1">
      <alignment horizontal="center"/>
    </xf>
    <xf numFmtId="0" fontId="148" fillId="0" borderId="0" xfId="967" applyFont="1"/>
    <xf numFmtId="0" fontId="156" fillId="62" borderId="8" xfId="0" applyFont="1" applyFill="1" applyBorder="1"/>
    <xf numFmtId="168" fontId="156" fillId="62" borderId="8" xfId="0" applyNumberFormat="1" applyFont="1" applyFill="1" applyBorder="1" applyAlignment="1">
      <alignment horizontal="center" wrapText="1"/>
    </xf>
    <xf numFmtId="0" fontId="156" fillId="63" borderId="8" xfId="0" applyFont="1" applyFill="1" applyBorder="1" applyAlignment="1">
      <alignment horizontal="left" indent="1"/>
    </xf>
    <xf numFmtId="168" fontId="156" fillId="63" borderId="8" xfId="0" applyNumberFormat="1" applyFont="1" applyFill="1" applyBorder="1" applyAlignment="1">
      <alignment horizontal="center" wrapText="1"/>
    </xf>
    <xf numFmtId="3" fontId="156" fillId="0" borderId="96" xfId="0" applyNumberFormat="1" applyFont="1" applyFill="1" applyBorder="1" applyAlignment="1" applyProtection="1">
      <alignment horizontal="center"/>
    </xf>
    <xf numFmtId="3" fontId="156" fillId="0" borderId="97" xfId="0" applyNumberFormat="1" applyFont="1" applyFill="1" applyBorder="1" applyAlignment="1" applyProtection="1">
      <alignment horizontal="center"/>
    </xf>
    <xf numFmtId="3" fontId="154" fillId="0" borderId="97" xfId="0" applyNumberFormat="1" applyFont="1" applyFill="1" applyBorder="1" applyAlignment="1" applyProtection="1">
      <alignment horizontal="center"/>
    </xf>
    <xf numFmtId="189" fontId="156" fillId="0" borderId="97" xfId="0" applyNumberFormat="1" applyFont="1" applyFill="1" applyBorder="1" applyAlignment="1" applyProtection="1">
      <alignment horizontal="center"/>
    </xf>
    <xf numFmtId="168" fontId="156" fillId="0" borderId="97" xfId="0" applyNumberFormat="1" applyFont="1" applyFill="1" applyBorder="1" applyAlignment="1" applyProtection="1">
      <alignment horizontal="center"/>
    </xf>
    <xf numFmtId="168" fontId="154" fillId="0" borderId="97" xfId="0" applyNumberFormat="1" applyFont="1" applyFill="1" applyBorder="1" applyAlignment="1" applyProtection="1">
      <alignment horizontal="center"/>
    </xf>
    <xf numFmtId="168" fontId="154" fillId="0" borderId="95" xfId="0" applyNumberFormat="1" applyFont="1" applyFill="1" applyBorder="1" applyAlignment="1" applyProtection="1">
      <alignment horizontal="center"/>
    </xf>
    <xf numFmtId="207" fontId="164" fillId="0" borderId="65" xfId="0" applyNumberFormat="1" applyFont="1" applyFill="1" applyBorder="1" applyAlignment="1" applyProtection="1">
      <alignment horizontal="center"/>
    </xf>
    <xf numFmtId="168" fontId="161" fillId="62" borderId="8" xfId="0" applyNumberFormat="1" applyFont="1" applyFill="1" applyBorder="1" applyAlignment="1">
      <alignment horizontal="center" vertical="center" wrapText="1"/>
    </xf>
    <xf numFmtId="168" fontId="161" fillId="62" borderId="8" xfId="0" applyNumberFormat="1" applyFont="1" applyFill="1" applyBorder="1" applyAlignment="1">
      <alignment horizontal="center"/>
    </xf>
    <xf numFmtId="0" fontId="160" fillId="63" borderId="8" xfId="0" applyFont="1" applyFill="1" applyBorder="1" applyAlignment="1">
      <alignment horizontal="center" vertical="center" wrapText="1"/>
    </xf>
    <xf numFmtId="17" fontId="160" fillId="63" borderId="8" xfId="0" applyNumberFormat="1" applyFont="1" applyFill="1" applyBorder="1" applyAlignment="1">
      <alignment horizontal="center" vertical="center" wrapText="1"/>
    </xf>
    <xf numFmtId="0" fontId="162" fillId="63" borderId="8" xfId="0" applyFont="1" applyFill="1" applyBorder="1" applyAlignment="1">
      <alignment horizontal="center" vertical="center" wrapText="1"/>
    </xf>
    <xf numFmtId="168" fontId="161" fillId="63" borderId="8" xfId="0" applyNumberFormat="1" applyFont="1" applyFill="1" applyBorder="1" applyAlignment="1">
      <alignment horizontal="center"/>
    </xf>
    <xf numFmtId="0" fontId="161" fillId="63" borderId="8" xfId="0" applyFont="1" applyFill="1" applyBorder="1" applyAlignment="1">
      <alignment horizontal="center"/>
    </xf>
    <xf numFmtId="0" fontId="1" fillId="0" borderId="0" xfId="967" applyFont="1"/>
    <xf numFmtId="0" fontId="156" fillId="62" borderId="50" xfId="942" applyFont="1" applyFill="1" applyBorder="1" applyAlignment="1">
      <alignment horizontal="left" vertical="center" wrapText="1" indent="1"/>
    </xf>
    <xf numFmtId="14" fontId="156" fillId="63" borderId="68" xfId="0" applyNumberFormat="1" applyFont="1" applyFill="1" applyBorder="1" applyAlignment="1" applyProtection="1">
      <alignment horizontal="center" vertical="center"/>
    </xf>
    <xf numFmtId="14" fontId="156" fillId="63" borderId="67" xfId="0" applyNumberFormat="1" applyFont="1" applyFill="1" applyBorder="1" applyAlignment="1" applyProtection="1">
      <alignment horizontal="center" vertical="center"/>
    </xf>
    <xf numFmtId="14" fontId="156" fillId="63" borderId="95" xfId="0" applyNumberFormat="1" applyFont="1" applyFill="1" applyBorder="1" applyAlignment="1" applyProtection="1">
      <alignment horizontal="center" vertical="center"/>
    </xf>
    <xf numFmtId="14" fontId="156" fillId="63" borderId="94" xfId="0" applyNumberFormat="1" applyFont="1" applyFill="1" applyBorder="1" applyAlignment="1" applyProtection="1">
      <alignment horizontal="center" vertical="center"/>
    </xf>
    <xf numFmtId="14" fontId="154" fillId="63" borderId="57" xfId="0" applyNumberFormat="1" applyFont="1" applyFill="1" applyBorder="1" applyAlignment="1" applyProtection="1">
      <alignment horizontal="center" vertical="center" wrapText="1"/>
    </xf>
    <xf numFmtId="14" fontId="154" fillId="63" borderId="58" xfId="0" applyNumberFormat="1" applyFont="1" applyFill="1" applyBorder="1" applyAlignment="1" applyProtection="1">
      <alignment horizontal="center" vertical="center" wrapText="1"/>
    </xf>
    <xf numFmtId="208" fontId="154" fillId="59" borderId="0" xfId="949" applyNumberFormat="1" applyFont="1" applyFill="1" applyBorder="1" applyAlignment="1" applyProtection="1"/>
    <xf numFmtId="0" fontId="154" fillId="63" borderId="90" xfId="918" applyFont="1" applyFill="1" applyBorder="1"/>
    <xf numFmtId="0" fontId="156" fillId="63" borderId="90" xfId="918" applyFont="1" applyFill="1" applyBorder="1" applyAlignment="1">
      <alignment horizontal="center"/>
    </xf>
    <xf numFmtId="0" fontId="156" fillId="63" borderId="90" xfId="918" applyFont="1" applyFill="1" applyBorder="1" applyAlignment="1">
      <alignment horizontal="center" wrapText="1"/>
    </xf>
    <xf numFmtId="0" fontId="154" fillId="63" borderId="0" xfId="918" applyFont="1" applyFill="1" applyBorder="1"/>
    <xf numFmtId="0" fontId="156" fillId="63" borderId="0" xfId="918" applyFont="1" applyFill="1" applyBorder="1" applyAlignment="1">
      <alignment horizontal="center"/>
    </xf>
    <xf numFmtId="0" fontId="154" fillId="63" borderId="0" xfId="918" applyFont="1" applyFill="1" applyBorder="1" applyAlignment="1">
      <alignment horizontal="left" indent="1"/>
    </xf>
    <xf numFmtId="168" fontId="154" fillId="63" borderId="0" xfId="918" applyNumberFormat="1" applyFont="1" applyFill="1" applyBorder="1"/>
    <xf numFmtId="168" fontId="156" fillId="63" borderId="0" xfId="918" applyNumberFormat="1" applyFont="1" applyFill="1" applyBorder="1"/>
    <xf numFmtId="0" fontId="159" fillId="63" borderId="0" xfId="918" applyFont="1" applyFill="1" applyBorder="1" applyAlignment="1">
      <alignment horizontal="left" indent="1"/>
    </xf>
    <xf numFmtId="168" fontId="159" fillId="63" borderId="0" xfId="918" applyNumberFormat="1" applyFont="1" applyFill="1"/>
    <xf numFmtId="168" fontId="159" fillId="63" borderId="0" xfId="918" applyNumberFormat="1" applyFont="1" applyFill="1" applyBorder="1"/>
    <xf numFmtId="0" fontId="156" fillId="63" borderId="0" xfId="918" applyFont="1" applyFill="1" applyBorder="1"/>
    <xf numFmtId="0" fontId="156" fillId="63" borderId="0" xfId="918" applyFont="1" applyFill="1" applyBorder="1" applyAlignment="1">
      <alignment wrapText="1"/>
    </xf>
    <xf numFmtId="168" fontId="156" fillId="63" borderId="0" xfId="918" applyNumberFormat="1" applyFont="1" applyFill="1"/>
    <xf numFmtId="168" fontId="156" fillId="63" borderId="51" xfId="918" applyNumberFormat="1" applyFont="1" applyFill="1" applyBorder="1"/>
    <xf numFmtId="168" fontId="156" fillId="63" borderId="0" xfId="918" applyNumberFormat="1" applyFont="1" applyFill="1" applyBorder="1" applyAlignment="1">
      <alignment horizontal="right"/>
    </xf>
    <xf numFmtId="0" fontId="171" fillId="63" borderId="87" xfId="920" quotePrefix="1" applyNumberFormat="1" applyFont="1" applyFill="1" applyBorder="1" applyAlignment="1" applyProtection="1">
      <alignment horizontal="center" vertical="center" wrapText="1"/>
    </xf>
    <xf numFmtId="0" fontId="171" fillId="63" borderId="88" xfId="920" quotePrefix="1" applyNumberFormat="1" applyFont="1" applyFill="1" applyBorder="1" applyAlignment="1" applyProtection="1">
      <alignment horizontal="center" vertical="center" wrapText="1"/>
    </xf>
    <xf numFmtId="0" fontId="171" fillId="63" borderId="89" xfId="920" quotePrefix="1" applyNumberFormat="1" applyFont="1" applyFill="1" applyBorder="1" applyAlignment="1" applyProtection="1">
      <alignment horizontal="center" vertical="center" wrapText="1"/>
    </xf>
    <xf numFmtId="0" fontId="171" fillId="63" borderId="83" xfId="920" applyNumberFormat="1" applyFont="1" applyFill="1" applyBorder="1" applyAlignment="1" applyProtection="1">
      <alignment horizontal="center" vertical="center" wrapText="1"/>
    </xf>
    <xf numFmtId="0" fontId="173" fillId="59" borderId="44" xfId="920" applyNumberFormat="1" applyFont="1" applyFill="1" applyBorder="1" applyAlignment="1" applyProtection="1">
      <alignment horizontal="left" vertical="center" wrapText="1"/>
    </xf>
    <xf numFmtId="0" fontId="173" fillId="0" borderId="2" xfId="920" applyNumberFormat="1" applyFont="1" applyFill="1" applyBorder="1" applyAlignment="1" applyProtection="1">
      <alignment horizontal="center" vertical="center" wrapText="1"/>
    </xf>
    <xf numFmtId="1" fontId="171" fillId="0" borderId="51" xfId="920" applyNumberFormat="1" applyFont="1" applyFill="1" applyBorder="1" applyAlignment="1" applyProtection="1">
      <alignment horizontal="center" vertical="center" wrapText="1"/>
    </xf>
    <xf numFmtId="1" fontId="171" fillId="0" borderId="44" xfId="920" applyNumberFormat="1" applyFont="1" applyFill="1" applyBorder="1" applyAlignment="1" applyProtection="1">
      <alignment horizontal="center" vertical="center" wrapText="1"/>
    </xf>
    <xf numFmtId="1" fontId="173" fillId="0" borderId="39" xfId="920" applyNumberFormat="1" applyFont="1" applyFill="1" applyBorder="1" applyAlignment="1" applyProtection="1">
      <alignment horizontal="center" vertical="center" wrapText="1"/>
    </xf>
    <xf numFmtId="1" fontId="173" fillId="0" borderId="82" xfId="920" applyNumberFormat="1" applyFont="1" applyFill="1" applyBorder="1" applyAlignment="1" applyProtection="1">
      <alignment horizontal="center" vertical="center" wrapText="1"/>
    </xf>
    <xf numFmtId="1" fontId="173" fillId="60" borderId="82" xfId="920" applyNumberFormat="1" applyFont="1" applyFill="1" applyBorder="1" applyAlignment="1" applyProtection="1">
      <alignment horizontal="center" vertical="center" wrapText="1"/>
    </xf>
    <xf numFmtId="1" fontId="173" fillId="61" borderId="82" xfId="920" applyNumberFormat="1" applyFont="1" applyFill="1" applyBorder="1" applyAlignment="1" applyProtection="1">
      <alignment horizontal="center" vertical="center" wrapText="1"/>
    </xf>
    <xf numFmtId="1" fontId="173" fillId="60" borderId="40" xfId="920" applyNumberFormat="1" applyFont="1" applyFill="1" applyBorder="1" applyAlignment="1" applyProtection="1">
      <alignment horizontal="center" vertical="center" wrapText="1"/>
    </xf>
    <xf numFmtId="1" fontId="171" fillId="59" borderId="2" xfId="920" applyNumberFormat="1" applyFont="1" applyFill="1" applyBorder="1" applyAlignment="1" applyProtection="1">
      <alignment horizontal="center" vertical="center" wrapText="1"/>
    </xf>
    <xf numFmtId="1" fontId="173" fillId="60" borderId="40" xfId="920" quotePrefix="1" applyNumberFormat="1" applyFont="1" applyFill="1" applyBorder="1" applyAlignment="1" applyProtection="1">
      <alignment horizontal="center" vertical="center" wrapText="1"/>
    </xf>
    <xf numFmtId="1" fontId="171" fillId="59" borderId="51" xfId="920" quotePrefix="1" applyNumberFormat="1" applyFont="1" applyFill="1" applyBorder="1" applyAlignment="1" applyProtection="1">
      <alignment horizontal="center" vertical="center" wrapText="1"/>
    </xf>
    <xf numFmtId="168" fontId="173" fillId="60" borderId="40" xfId="920" applyNumberFormat="1" applyFont="1" applyFill="1" applyBorder="1" applyAlignment="1" applyProtection="1">
      <alignment horizontal="center" vertical="center"/>
    </xf>
    <xf numFmtId="0" fontId="173" fillId="59" borderId="27" xfId="920" applyNumberFormat="1" applyFont="1" applyFill="1" applyBorder="1" applyAlignment="1" applyProtection="1">
      <alignment horizontal="left" vertical="center" wrapText="1"/>
    </xf>
    <xf numFmtId="0" fontId="173" fillId="0" borderId="3" xfId="920" applyNumberFormat="1" applyFont="1" applyFill="1" applyBorder="1" applyAlignment="1" applyProtection="1">
      <alignment horizontal="center" vertical="center" wrapText="1"/>
    </xf>
    <xf numFmtId="168" fontId="171" fillId="0" borderId="28" xfId="920" applyNumberFormat="1" applyFont="1" applyFill="1" applyBorder="1" applyAlignment="1" applyProtection="1">
      <alignment horizontal="center" vertical="center"/>
    </xf>
    <xf numFmtId="168" fontId="171" fillId="0" borderId="27" xfId="920" applyNumberFormat="1" applyFont="1" applyFill="1" applyBorder="1" applyAlignment="1" applyProtection="1">
      <alignment horizontal="center" vertical="center"/>
    </xf>
    <xf numFmtId="168" fontId="173" fillId="0" borderId="45" xfId="920" applyNumberFormat="1" applyFont="1" applyFill="1" applyBorder="1" applyAlignment="1" applyProtection="1">
      <alignment horizontal="center" vertical="center"/>
    </xf>
    <xf numFmtId="168" fontId="173" fillId="0" borderId="8" xfId="920" applyNumberFormat="1" applyFont="1" applyFill="1" applyBorder="1" applyAlignment="1" applyProtection="1">
      <alignment horizontal="center" vertical="center"/>
    </xf>
    <xf numFmtId="168" fontId="173" fillId="0" borderId="46" xfId="920" applyNumberFormat="1" applyFont="1" applyFill="1" applyBorder="1" applyAlignment="1" applyProtection="1">
      <alignment horizontal="center" vertical="center"/>
    </xf>
    <xf numFmtId="168" fontId="171" fillId="0" borderId="3" xfId="920" applyNumberFormat="1" applyFont="1" applyFill="1" applyBorder="1" applyAlignment="1" applyProtection="1">
      <alignment horizontal="center" vertical="center"/>
    </xf>
    <xf numFmtId="168" fontId="173" fillId="60" borderId="45" xfId="920" applyNumberFormat="1" applyFont="1" applyFill="1" applyBorder="1" applyAlignment="1" applyProtection="1">
      <alignment horizontal="center" vertical="center"/>
    </xf>
    <xf numFmtId="168" fontId="173" fillId="60" borderId="8" xfId="920" applyNumberFormat="1" applyFont="1" applyFill="1" applyBorder="1" applyAlignment="1" applyProtection="1">
      <alignment horizontal="center" vertical="center"/>
    </xf>
    <xf numFmtId="168" fontId="173" fillId="60" borderId="46" xfId="920" applyNumberFormat="1" applyFont="1" applyFill="1" applyBorder="1" applyAlignment="1" applyProtection="1">
      <alignment horizontal="center" vertical="center"/>
    </xf>
    <xf numFmtId="0" fontId="173" fillId="60" borderId="27" xfId="920" applyNumberFormat="1" applyFont="1" applyFill="1" applyBorder="1" applyAlignment="1" applyProtection="1">
      <alignment horizontal="left" vertical="center" wrapText="1"/>
    </xf>
    <xf numFmtId="168" fontId="173" fillId="60" borderId="46" xfId="920" quotePrefix="1" applyNumberFormat="1" applyFont="1" applyFill="1" applyBorder="1" applyAlignment="1" applyProtection="1">
      <alignment horizontal="center" vertical="center"/>
    </xf>
    <xf numFmtId="1" fontId="171" fillId="0" borderId="28" xfId="920" applyNumberFormat="1" applyFont="1" applyFill="1" applyBorder="1" applyAlignment="1" applyProtection="1">
      <alignment horizontal="center" vertical="center"/>
    </xf>
    <xf numFmtId="1" fontId="171" fillId="0" borderId="27" xfId="920" applyNumberFormat="1" applyFont="1" applyFill="1" applyBorder="1" applyAlignment="1" applyProtection="1">
      <alignment horizontal="center" vertical="center"/>
    </xf>
    <xf numFmtId="1" fontId="173" fillId="0" borderId="45" xfId="920" applyNumberFormat="1" applyFont="1" applyFill="1" applyBorder="1" applyAlignment="1" applyProtection="1">
      <alignment horizontal="center" vertical="center"/>
    </xf>
    <xf numFmtId="1" fontId="173" fillId="0" borderId="8" xfId="920" applyNumberFormat="1" applyFont="1" applyFill="1" applyBorder="1" applyAlignment="1" applyProtection="1">
      <alignment horizontal="center" vertical="center"/>
    </xf>
    <xf numFmtId="1" fontId="173" fillId="0" borderId="46" xfId="920" applyNumberFormat="1" applyFont="1" applyFill="1" applyBorder="1" applyAlignment="1" applyProtection="1">
      <alignment horizontal="center" vertical="center"/>
    </xf>
    <xf numFmtId="1" fontId="171" fillId="0" borderId="3" xfId="920" applyNumberFormat="1" applyFont="1" applyFill="1" applyBorder="1" applyAlignment="1" applyProtection="1">
      <alignment horizontal="center" vertical="center"/>
    </xf>
    <xf numFmtId="1" fontId="173" fillId="60" borderId="45" xfId="920" applyNumberFormat="1" applyFont="1" applyFill="1" applyBorder="1" applyAlignment="1" applyProtection="1">
      <alignment horizontal="center" vertical="center"/>
    </xf>
    <xf numFmtId="1" fontId="173" fillId="60" borderId="8" xfId="920" applyNumberFormat="1" applyFont="1" applyFill="1" applyBorder="1" applyAlignment="1" applyProtection="1">
      <alignment horizontal="center" vertical="center"/>
    </xf>
    <xf numFmtId="168" fontId="173" fillId="0" borderId="46" xfId="920" quotePrefix="1" applyNumberFormat="1" applyFont="1" applyFill="1" applyBorder="1" applyAlignment="1" applyProtection="1">
      <alignment horizontal="center" vertical="center"/>
    </xf>
    <xf numFmtId="168" fontId="171" fillId="0" borderId="28" xfId="920" quotePrefix="1" applyNumberFormat="1" applyFont="1" applyFill="1" applyBorder="1" applyAlignment="1" applyProtection="1">
      <alignment horizontal="center" vertical="center"/>
    </xf>
    <xf numFmtId="0" fontId="173" fillId="60" borderId="46" xfId="920" applyNumberFormat="1" applyFont="1" applyFill="1" applyBorder="1" applyAlignment="1" applyProtection="1">
      <alignment horizontal="center" vertical="center"/>
    </xf>
    <xf numFmtId="0" fontId="173" fillId="60" borderId="46" xfId="920" quotePrefix="1" applyNumberFormat="1" applyFont="1" applyFill="1" applyBorder="1" applyAlignment="1" applyProtection="1">
      <alignment horizontal="center" vertical="center"/>
    </xf>
    <xf numFmtId="168" fontId="173" fillId="0" borderId="8" xfId="920" quotePrefix="1" applyNumberFormat="1" applyFont="1" applyFill="1" applyBorder="1" applyAlignment="1" applyProtection="1">
      <alignment horizontal="center" vertical="center"/>
    </xf>
    <xf numFmtId="168" fontId="171" fillId="59" borderId="27" xfId="920" applyNumberFormat="1" applyFont="1" applyFill="1" applyBorder="1" applyAlignment="1" applyProtection="1">
      <alignment horizontal="center" vertical="center"/>
    </xf>
    <xf numFmtId="168" fontId="171" fillId="59" borderId="3" xfId="920" applyNumberFormat="1" applyFont="1" applyFill="1" applyBorder="1" applyAlignment="1" applyProtection="1">
      <alignment horizontal="center" vertical="center"/>
    </xf>
    <xf numFmtId="168" fontId="171" fillId="59" borderId="28" xfId="920" applyNumberFormat="1" applyFont="1" applyFill="1" applyBorder="1" applyAlignment="1" applyProtection="1">
      <alignment horizontal="center" vertical="center"/>
    </xf>
    <xf numFmtId="0" fontId="173" fillId="59" borderId="3" xfId="920" applyNumberFormat="1" applyFont="1" applyFill="1" applyBorder="1" applyAlignment="1" applyProtection="1">
      <alignment horizontal="center" vertical="center" wrapText="1"/>
    </xf>
    <xf numFmtId="168" fontId="173" fillId="59" borderId="45" xfId="920" applyNumberFormat="1" applyFont="1" applyFill="1" applyBorder="1" applyAlignment="1" applyProtection="1">
      <alignment horizontal="center" vertical="center"/>
    </xf>
    <xf numFmtId="168" fontId="173" fillId="59" borderId="8" xfId="920" applyNumberFormat="1" applyFont="1" applyFill="1" applyBorder="1" applyAlignment="1" applyProtection="1">
      <alignment horizontal="center" vertical="center"/>
    </xf>
    <xf numFmtId="168" fontId="173" fillId="59" borderId="46" xfId="920" applyNumberFormat="1" applyFont="1" applyFill="1" applyBorder="1" applyAlignment="1" applyProtection="1">
      <alignment horizontal="center" vertical="center"/>
    </xf>
    <xf numFmtId="0" fontId="171" fillId="0" borderId="28" xfId="920" applyNumberFormat="1" applyFont="1" applyFill="1" applyBorder="1" applyAlignment="1" applyProtection="1">
      <alignment horizontal="center" vertical="center"/>
    </xf>
    <xf numFmtId="0" fontId="171" fillId="59" borderId="27" xfId="920" applyNumberFormat="1" applyFont="1" applyFill="1" applyBorder="1" applyAlignment="1" applyProtection="1">
      <alignment horizontal="center" vertical="center"/>
    </xf>
    <xf numFmtId="1" fontId="171" fillId="59" borderId="3" xfId="920" applyNumberFormat="1" applyFont="1" applyFill="1" applyBorder="1" applyAlignment="1" applyProtection="1">
      <alignment horizontal="center" vertical="center"/>
    </xf>
    <xf numFmtId="1" fontId="171" fillId="59" borderId="28" xfId="920" applyNumberFormat="1" applyFont="1" applyFill="1" applyBorder="1" applyAlignment="1" applyProtection="1">
      <alignment horizontal="center" vertical="center"/>
    </xf>
    <xf numFmtId="0" fontId="171" fillId="0" borderId="27" xfId="920" applyNumberFormat="1" applyFont="1" applyFill="1" applyBorder="1" applyAlignment="1" applyProtection="1">
      <alignment horizontal="center" vertical="center"/>
    </xf>
    <xf numFmtId="0" fontId="173" fillId="60" borderId="29" xfId="920" applyNumberFormat="1" applyFont="1" applyFill="1" applyBorder="1" applyAlignment="1" applyProtection="1">
      <alignment horizontal="left" vertical="center" wrapText="1"/>
    </xf>
    <xf numFmtId="0" fontId="173" fillId="0" borderId="47" xfId="920" applyNumberFormat="1" applyFont="1" applyFill="1" applyBorder="1" applyAlignment="1" applyProtection="1">
      <alignment horizontal="center" vertical="center" wrapText="1"/>
    </xf>
    <xf numFmtId="0" fontId="171" fillId="0" borderId="48" xfId="920" applyNumberFormat="1" applyFont="1" applyFill="1" applyBorder="1" applyAlignment="1" applyProtection="1">
      <alignment horizontal="center" vertical="center"/>
    </xf>
    <xf numFmtId="0" fontId="171" fillId="0" borderId="29" xfId="920" applyNumberFormat="1" applyFont="1" applyFill="1" applyBorder="1" applyAlignment="1" applyProtection="1">
      <alignment horizontal="center" vertical="center"/>
    </xf>
    <xf numFmtId="1" fontId="173" fillId="0" borderId="42" xfId="920" applyNumberFormat="1" applyFont="1" applyFill="1" applyBorder="1" applyAlignment="1" applyProtection="1">
      <alignment horizontal="center" vertical="center"/>
    </xf>
    <xf numFmtId="1" fontId="173" fillId="0" borderId="43" xfId="920" applyNumberFormat="1" applyFont="1" applyFill="1" applyBorder="1" applyAlignment="1" applyProtection="1">
      <alignment horizontal="center" vertical="center"/>
    </xf>
    <xf numFmtId="1" fontId="173" fillId="0" borderId="49" xfId="920" applyNumberFormat="1" applyFont="1" applyFill="1" applyBorder="1" applyAlignment="1" applyProtection="1">
      <alignment horizontal="center" vertical="center"/>
    </xf>
    <xf numFmtId="1" fontId="171" fillId="0" borderId="47" xfId="920" applyNumberFormat="1" applyFont="1" applyFill="1" applyBorder="1" applyAlignment="1" applyProtection="1">
      <alignment horizontal="center" vertical="center"/>
    </xf>
    <xf numFmtId="1" fontId="171" fillId="0" borderId="48" xfId="920" applyNumberFormat="1" applyFont="1" applyFill="1" applyBorder="1" applyAlignment="1" applyProtection="1">
      <alignment horizontal="center" vertical="center"/>
    </xf>
    <xf numFmtId="1" fontId="173" fillId="60" borderId="42" xfId="920" applyNumberFormat="1" applyFont="1" applyFill="1" applyBorder="1" applyAlignment="1" applyProtection="1">
      <alignment horizontal="center" vertical="center"/>
    </xf>
    <xf numFmtId="1" fontId="173" fillId="60" borderId="43" xfId="920" applyNumberFormat="1" applyFont="1" applyFill="1" applyBorder="1" applyAlignment="1" applyProtection="1">
      <alignment horizontal="center" vertical="center"/>
    </xf>
    <xf numFmtId="168" fontId="173" fillId="60" borderId="49" xfId="920" applyNumberFormat="1" applyFont="1" applyFill="1" applyBorder="1" applyAlignment="1" applyProtection="1">
      <alignment horizontal="center" vertical="center"/>
    </xf>
    <xf numFmtId="0" fontId="173" fillId="59" borderId="0" xfId="920" applyNumberFormat="1" applyFont="1" applyFill="1" applyBorder="1" applyAlignment="1" applyProtection="1"/>
    <xf numFmtId="0" fontId="175" fillId="0" borderId="0" xfId="920" applyNumberFormat="1" applyFont="1" applyFill="1" applyBorder="1" applyAlignment="1" applyProtection="1">
      <alignment horizontal="left" wrapText="1"/>
    </xf>
    <xf numFmtId="0" fontId="172" fillId="0" borderId="0" xfId="920" quotePrefix="1" applyFont="1"/>
    <xf numFmtId="0" fontId="174" fillId="0" borderId="0" xfId="920" quotePrefix="1" applyFont="1"/>
    <xf numFmtId="0" fontId="176" fillId="0" borderId="0" xfId="920" applyFont="1"/>
    <xf numFmtId="0" fontId="156" fillId="58" borderId="76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0" fontId="156" fillId="58" borderId="55" xfId="0" applyFont="1" applyFill="1" applyBorder="1" applyAlignment="1">
      <alignment horizontal="center" wrapText="1"/>
    </xf>
    <xf numFmtId="0" fontId="156" fillId="58" borderId="51" xfId="0" applyFont="1" applyFill="1" applyBorder="1" applyAlignment="1">
      <alignment horizontal="center" wrapText="1"/>
    </xf>
    <xf numFmtId="0" fontId="156" fillId="58" borderId="58" xfId="0" applyFont="1" applyFill="1" applyBorder="1" applyAlignment="1">
      <alignment horizontal="center" wrapText="1"/>
    </xf>
    <xf numFmtId="189" fontId="163" fillId="0" borderId="65" xfId="0" applyNumberFormat="1" applyFont="1" applyFill="1" applyBorder="1" applyAlignment="1" applyProtection="1">
      <alignment horizontal="center"/>
    </xf>
    <xf numFmtId="0" fontId="144" fillId="0" borderId="0" xfId="918" applyFont="1" applyFill="1" applyBorder="1" applyAlignment="1">
      <alignment horizontal="center" wrapText="1"/>
    </xf>
    <xf numFmtId="0" fontId="144" fillId="0" borderId="0" xfId="918" applyFont="1" applyFill="1" applyBorder="1" applyAlignment="1">
      <alignment horizontal="center"/>
    </xf>
    <xf numFmtId="0" fontId="21" fillId="0" borderId="0" xfId="918" applyFont="1" applyFill="1" applyBorder="1"/>
    <xf numFmtId="0" fontId="144" fillId="0" borderId="0" xfId="918" applyFont="1" applyFill="1" applyBorder="1" applyAlignment="1">
      <alignment horizontal="center" vertical="center" wrapText="1"/>
    </xf>
    <xf numFmtId="0" fontId="156" fillId="58" borderId="76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14" fontId="156" fillId="63" borderId="56" xfId="0" applyNumberFormat="1" applyFont="1" applyFill="1" applyBorder="1" applyAlignment="1" applyProtection="1">
      <alignment horizontal="center" vertical="center"/>
    </xf>
    <xf numFmtId="3" fontId="156" fillId="0" borderId="80" xfId="0" applyNumberFormat="1" applyFont="1" applyFill="1" applyBorder="1" applyAlignment="1" applyProtection="1">
      <alignment horizontal="center"/>
    </xf>
    <xf numFmtId="168" fontId="156" fillId="0" borderId="65" xfId="0" applyNumberFormat="1" applyFont="1" applyFill="1" applyBorder="1" applyAlignment="1" applyProtection="1">
      <alignment horizontal="center"/>
    </xf>
    <xf numFmtId="168" fontId="154" fillId="0" borderId="65" xfId="0" applyNumberFormat="1" applyFont="1" applyFill="1" applyBorder="1" applyAlignment="1" applyProtection="1">
      <alignment horizontal="center"/>
    </xf>
    <xf numFmtId="168" fontId="154" fillId="0" borderId="58" xfId="0" applyNumberFormat="1" applyFont="1" applyFill="1" applyBorder="1" applyAlignment="1" applyProtection="1">
      <alignment horizontal="center"/>
    </xf>
    <xf numFmtId="14" fontId="156" fillId="63" borderId="101" xfId="0" applyNumberFormat="1" applyFont="1" applyFill="1" applyBorder="1" applyAlignment="1" applyProtection="1">
      <alignment horizontal="center" vertical="center"/>
    </xf>
    <xf numFmtId="0" fontId="171" fillId="63" borderId="98" xfId="920" quotePrefix="1" applyNumberFormat="1" applyFont="1" applyFill="1" applyBorder="1" applyAlignment="1" applyProtection="1">
      <alignment horizontal="center" vertical="center" wrapText="1"/>
    </xf>
    <xf numFmtId="0" fontId="171" fillId="63" borderId="99" xfId="920" quotePrefix="1" applyNumberFormat="1" applyFont="1" applyFill="1" applyBorder="1" applyAlignment="1" applyProtection="1">
      <alignment horizontal="center" vertical="center" wrapText="1"/>
    </xf>
    <xf numFmtId="168" fontId="173" fillId="60" borderId="39" xfId="920" applyNumberFormat="1" applyFont="1" applyFill="1" applyBorder="1" applyAlignment="1" applyProtection="1">
      <alignment horizontal="center" vertical="center"/>
    </xf>
    <xf numFmtId="0" fontId="173" fillId="60" borderId="45" xfId="920" quotePrefix="1" applyNumberFormat="1" applyFont="1" applyFill="1" applyBorder="1" applyAlignment="1" applyProtection="1">
      <alignment horizontal="center" vertical="center"/>
    </xf>
    <xf numFmtId="168" fontId="173" fillId="60" borderId="42" xfId="920" applyNumberFormat="1" applyFont="1" applyFill="1" applyBorder="1" applyAlignment="1" applyProtection="1">
      <alignment horizontal="center" vertical="center"/>
    </xf>
    <xf numFmtId="0" fontId="154" fillId="63" borderId="0" xfId="918" applyFont="1" applyFill="1" applyBorder="1" applyAlignment="1">
      <alignment wrapText="1"/>
    </xf>
    <xf numFmtId="168" fontId="154" fillId="63" borderId="0" xfId="918" applyNumberFormat="1" applyFont="1" applyFill="1"/>
    <xf numFmtId="168" fontId="154" fillId="63" borderId="51" xfId="918" applyNumberFormat="1" applyFont="1" applyFill="1" applyBorder="1"/>
    <xf numFmtId="49" fontId="161" fillId="0" borderId="8" xfId="0" applyNumberFormat="1" applyFont="1" applyBorder="1" applyAlignment="1">
      <alignment horizontal="center"/>
    </xf>
    <xf numFmtId="0" fontId="156" fillId="58" borderId="76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0" fontId="173" fillId="0" borderId="0" xfId="739" applyFont="1" applyAlignment="1"/>
    <xf numFmtId="0" fontId="173" fillId="0" borderId="0" xfId="920" applyNumberFormat="1" applyFont="1" applyFill="1" applyBorder="1" applyAlignment="1" applyProtection="1"/>
    <xf numFmtId="0" fontId="172" fillId="0" borderId="0" xfId="920" applyNumberFormat="1" applyFont="1" applyFill="1" applyBorder="1" applyAlignment="1" applyProtection="1">
      <alignment horizontal="left"/>
    </xf>
    <xf numFmtId="0" fontId="172" fillId="0" borderId="0" xfId="920" applyNumberFormat="1" applyFont="1" applyFill="1" applyBorder="1" applyAlignment="1" applyProtection="1">
      <alignment horizontal="left" wrapText="1"/>
    </xf>
    <xf numFmtId="0" fontId="171" fillId="63" borderId="90" xfId="920" quotePrefix="1" applyNumberFormat="1" applyFont="1" applyFill="1" applyBorder="1" applyAlignment="1" applyProtection="1">
      <alignment horizontal="center" vertical="center"/>
    </xf>
    <xf numFmtId="0" fontId="171" fillId="63" borderId="83" xfId="920" quotePrefix="1" applyNumberFormat="1" applyFont="1" applyFill="1" applyBorder="1" applyAlignment="1" applyProtection="1">
      <alignment horizontal="center" vertical="center" wrapText="1"/>
    </xf>
    <xf numFmtId="0" fontId="171" fillId="63" borderId="102" xfId="920" quotePrefix="1" applyNumberFormat="1" applyFont="1" applyFill="1" applyBorder="1" applyAlignment="1" applyProtection="1">
      <alignment horizontal="center" vertical="center" wrapText="1"/>
    </xf>
    <xf numFmtId="1" fontId="173" fillId="60" borderId="39" xfId="920" quotePrefix="1" applyNumberFormat="1" applyFont="1" applyFill="1" applyBorder="1" applyAlignment="1" applyProtection="1">
      <alignment horizontal="center" vertical="center" wrapText="1"/>
    </xf>
    <xf numFmtId="1" fontId="173" fillId="60" borderId="82" xfId="920" quotePrefix="1" applyNumberFormat="1" applyFont="1" applyFill="1" applyBorder="1" applyAlignment="1" applyProtection="1">
      <alignment horizontal="center" vertical="center" wrapText="1"/>
    </xf>
    <xf numFmtId="1" fontId="173" fillId="60" borderId="46" xfId="920" applyNumberFormat="1" applyFont="1" applyFill="1" applyBorder="1" applyAlignment="1" applyProtection="1">
      <alignment horizontal="center" vertical="center"/>
    </xf>
    <xf numFmtId="1" fontId="173" fillId="60" borderId="49" xfId="920" applyNumberFormat="1" applyFont="1" applyFill="1" applyBorder="1" applyAlignment="1" applyProtection="1">
      <alignment horizontal="center" vertical="center"/>
    </xf>
    <xf numFmtId="0" fontId="154" fillId="0" borderId="79" xfId="0" applyFont="1" applyBorder="1" applyAlignment="1">
      <alignment horizontal="left" wrapText="1"/>
    </xf>
    <xf numFmtId="0" fontId="154" fillId="0" borderId="77" xfId="0" applyFont="1" applyBorder="1" applyAlignment="1">
      <alignment horizontal="left" wrapText="1"/>
    </xf>
    <xf numFmtId="0" fontId="154" fillId="0" borderId="80" xfId="0" applyFont="1" applyBorder="1" applyAlignment="1">
      <alignment horizontal="left" wrapText="1"/>
    </xf>
    <xf numFmtId="0" fontId="154" fillId="0" borderId="55" xfId="0" applyFont="1" applyBorder="1" applyAlignment="1">
      <alignment horizontal="left" wrapText="1"/>
    </xf>
    <xf numFmtId="0" fontId="154" fillId="0" borderId="51" xfId="0" applyFont="1" applyBorder="1" applyAlignment="1">
      <alignment horizontal="left" wrapText="1"/>
    </xf>
    <xf numFmtId="0" fontId="154" fillId="0" borderId="58" xfId="0" applyFont="1" applyBorder="1" applyAlignment="1">
      <alignment horizontal="left" wrapText="1"/>
    </xf>
    <xf numFmtId="0" fontId="155" fillId="58" borderId="54" xfId="0" applyFont="1" applyFill="1" applyBorder="1" applyAlignment="1">
      <alignment horizontal="center" vertical="center" wrapText="1"/>
    </xf>
    <xf numFmtId="0" fontId="155" fillId="58" borderId="28" xfId="0" applyFont="1" applyFill="1" applyBorder="1" applyAlignment="1">
      <alignment horizontal="center" vertical="center" wrapText="1"/>
    </xf>
    <xf numFmtId="0" fontId="155" fillId="58" borderId="56" xfId="0" applyFont="1" applyFill="1" applyBorder="1" applyAlignment="1">
      <alignment horizontal="center" vertical="center" wrapText="1"/>
    </xf>
    <xf numFmtId="0" fontId="156" fillId="58" borderId="78" xfId="0" applyFont="1" applyFill="1" applyBorder="1" applyAlignment="1">
      <alignment horizontal="center" vertical="center" wrapText="1"/>
    </xf>
    <xf numFmtId="0" fontId="156" fillId="58" borderId="76" xfId="0" applyFont="1" applyFill="1" applyBorder="1" applyAlignment="1">
      <alignment horizontal="center" vertical="center" wrapText="1"/>
    </xf>
    <xf numFmtId="0" fontId="156" fillId="58" borderId="53" xfId="0" applyFont="1" applyFill="1" applyBorder="1" applyAlignment="1">
      <alignment horizontal="center" vertical="center" wrapText="1"/>
    </xf>
    <xf numFmtId="0" fontId="156" fillId="58" borderId="78" xfId="0" applyFont="1" applyFill="1" applyBorder="1" applyAlignment="1">
      <alignment horizontal="center" wrapText="1"/>
    </xf>
    <xf numFmtId="0" fontId="156" fillId="58" borderId="76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0" fontId="156" fillId="58" borderId="8" xfId="0" applyFont="1" applyFill="1" applyBorder="1" applyAlignment="1">
      <alignment horizontal="center" wrapText="1"/>
    </xf>
    <xf numFmtId="0" fontId="155" fillId="0" borderId="54" xfId="0" applyFont="1" applyBorder="1" applyAlignment="1">
      <alignment horizontal="center" vertical="center" wrapText="1"/>
    </xf>
    <xf numFmtId="0" fontId="155" fillId="0" borderId="28" xfId="0" applyFont="1" applyBorder="1" applyAlignment="1">
      <alignment horizontal="center" vertical="center" wrapText="1"/>
    </xf>
    <xf numFmtId="0" fontId="155" fillId="0" borderId="56" xfId="0" applyFont="1" applyBorder="1" applyAlignment="1">
      <alignment horizontal="center" vertical="center" wrapText="1"/>
    </xf>
    <xf numFmtId="0" fontId="156" fillId="58" borderId="55" xfId="0" applyFont="1" applyFill="1" applyBorder="1" applyAlignment="1">
      <alignment horizontal="center" wrapText="1"/>
    </xf>
    <xf numFmtId="0" fontId="156" fillId="58" borderId="51" xfId="0" applyFont="1" applyFill="1" applyBorder="1" applyAlignment="1">
      <alignment horizontal="center" wrapText="1"/>
    </xf>
    <xf numFmtId="0" fontId="156" fillId="58" borderId="58" xfId="0" applyFont="1" applyFill="1" applyBorder="1" applyAlignment="1">
      <alignment horizontal="center" wrapText="1"/>
    </xf>
    <xf numFmtId="0" fontId="156" fillId="63" borderId="8" xfId="0" applyFont="1" applyFill="1" applyBorder="1" applyAlignment="1">
      <alignment horizontal="center" vertical="center" wrapText="1"/>
    </xf>
    <xf numFmtId="168" fontId="161" fillId="0" borderId="8" xfId="0" applyNumberFormat="1" applyFont="1" applyBorder="1" applyAlignment="1">
      <alignment horizontal="center" vertical="center" wrapText="1"/>
    </xf>
    <xf numFmtId="0" fontId="0" fillId="0" borderId="28" xfId="0" applyBorder="1" applyAlignment="1"/>
    <xf numFmtId="0" fontId="0" fillId="0" borderId="56" xfId="0" applyBorder="1" applyAlignment="1"/>
    <xf numFmtId="0" fontId="160" fillId="63" borderId="54" xfId="0" applyFont="1" applyFill="1" applyBorder="1" applyAlignment="1">
      <alignment horizontal="center" vertical="center" wrapText="1"/>
    </xf>
    <xf numFmtId="0" fontId="0" fillId="63" borderId="28" xfId="0" applyFill="1" applyBorder="1" applyAlignment="1">
      <alignment wrapText="1"/>
    </xf>
    <xf numFmtId="0" fontId="0" fillId="63" borderId="56" xfId="0" applyFill="1" applyBorder="1" applyAlignment="1">
      <alignment wrapText="1"/>
    </xf>
    <xf numFmtId="0" fontId="170" fillId="0" borderId="79" xfId="920" applyNumberFormat="1" applyFont="1" applyFill="1" applyBorder="1" applyAlignment="1" applyProtection="1">
      <alignment horizontal="center"/>
    </xf>
    <xf numFmtId="0" fontId="170" fillId="0" borderId="77" xfId="920" applyNumberFormat="1" applyFont="1" applyFill="1" applyBorder="1" applyAlignment="1" applyProtection="1">
      <alignment horizontal="center"/>
    </xf>
    <xf numFmtId="0" fontId="170" fillId="0" borderId="80" xfId="920" applyNumberFormat="1" applyFont="1" applyFill="1" applyBorder="1" applyAlignment="1" applyProtection="1">
      <alignment horizontal="center"/>
    </xf>
    <xf numFmtId="0" fontId="171" fillId="63" borderId="84" xfId="920" quotePrefix="1" applyNumberFormat="1" applyFont="1" applyFill="1" applyBorder="1" applyAlignment="1" applyProtection="1">
      <alignment horizontal="center" vertical="center"/>
    </xf>
    <xf numFmtId="0" fontId="171" fillId="63" borderId="81" xfId="920" quotePrefix="1" applyNumberFormat="1" applyFont="1" applyFill="1" applyBorder="1" applyAlignment="1" applyProtection="1">
      <alignment horizontal="center" vertical="center"/>
    </xf>
    <xf numFmtId="0" fontId="171" fillId="63" borderId="69" xfId="920" applyNumberFormat="1" applyFont="1" applyFill="1" applyBorder="1" applyAlignment="1" applyProtection="1">
      <alignment horizontal="center" vertical="center" wrapText="1"/>
    </xf>
    <xf numFmtId="0" fontId="171" fillId="63" borderId="41" xfId="920" applyNumberFormat="1" applyFont="1" applyFill="1" applyBorder="1" applyAlignment="1" applyProtection="1">
      <alignment horizontal="center" vertical="center" wrapText="1"/>
    </xf>
    <xf numFmtId="0" fontId="171" fillId="63" borderId="70" xfId="920" applyNumberFormat="1" applyFont="1" applyFill="1" applyBorder="1" applyAlignment="1" applyProtection="1">
      <alignment horizontal="center" vertical="center"/>
    </xf>
    <xf numFmtId="0" fontId="171" fillId="63" borderId="1" xfId="920" applyNumberFormat="1" applyFont="1" applyFill="1" applyBorder="1" applyAlignment="1" applyProtection="1">
      <alignment horizontal="center" vertical="center"/>
    </xf>
    <xf numFmtId="0" fontId="171" fillId="63" borderId="69" xfId="920" applyNumberFormat="1" applyFont="1" applyFill="1" applyBorder="1" applyAlignment="1" applyProtection="1">
      <alignment horizontal="center" vertical="center"/>
    </xf>
    <xf numFmtId="0" fontId="171" fillId="63" borderId="41" xfId="920" applyNumberFormat="1" applyFont="1" applyFill="1" applyBorder="1" applyAlignment="1" applyProtection="1">
      <alignment horizontal="center" vertical="center"/>
    </xf>
    <xf numFmtId="0" fontId="171" fillId="63" borderId="69" xfId="920" quotePrefix="1" applyNumberFormat="1" applyFont="1" applyFill="1" applyBorder="1" applyAlignment="1" applyProtection="1">
      <alignment horizontal="center" vertical="center"/>
    </xf>
    <xf numFmtId="0" fontId="171" fillId="63" borderId="90" xfId="920" quotePrefix="1" applyNumberFormat="1" applyFont="1" applyFill="1" applyBorder="1" applyAlignment="1" applyProtection="1">
      <alignment horizontal="center" vertical="center"/>
    </xf>
    <xf numFmtId="0" fontId="171" fillId="63" borderId="86" xfId="920" quotePrefix="1" applyNumberFormat="1" applyFont="1" applyFill="1" applyBorder="1" applyAlignment="1" applyProtection="1">
      <alignment horizontal="center" vertical="center"/>
    </xf>
    <xf numFmtId="0" fontId="171" fillId="63" borderId="85" xfId="920" applyNumberFormat="1" applyFont="1" applyFill="1" applyBorder="1" applyAlignment="1" applyProtection="1">
      <alignment horizontal="center" vertical="center"/>
    </xf>
    <xf numFmtId="0" fontId="171" fillId="63" borderId="47" xfId="920" applyNumberFormat="1" applyFont="1" applyFill="1" applyBorder="1" applyAlignment="1" applyProtection="1">
      <alignment horizontal="center" vertical="center"/>
    </xf>
    <xf numFmtId="0" fontId="171" fillId="63" borderId="100" xfId="920" applyNumberFormat="1" applyFont="1" applyFill="1" applyBorder="1" applyAlignment="1" applyProtection="1">
      <alignment horizontal="center" vertical="center"/>
    </xf>
    <xf numFmtId="0" fontId="171" fillId="63" borderId="48" xfId="920" applyNumberFormat="1" applyFont="1" applyFill="1" applyBorder="1" applyAlignment="1" applyProtection="1">
      <alignment horizontal="center" vertical="center"/>
    </xf>
    <xf numFmtId="0" fontId="174" fillId="0" borderId="0" xfId="920" quotePrefix="1" applyFont="1" applyAlignment="1"/>
    <xf numFmtId="0" fontId="173" fillId="0" borderId="0" xfId="739" applyFont="1" applyAlignment="1"/>
    <xf numFmtId="0" fontId="173" fillId="0" borderId="0" xfId="920" applyNumberFormat="1" applyFont="1" applyFill="1" applyBorder="1" applyAlignment="1" applyProtection="1"/>
    <xf numFmtId="0" fontId="172" fillId="0" borderId="0" xfId="920" applyNumberFormat="1" applyFont="1" applyFill="1" applyBorder="1" applyAlignment="1" applyProtection="1">
      <alignment horizontal="left"/>
    </xf>
    <xf numFmtId="0" fontId="172" fillId="0" borderId="0" xfId="920" applyNumberFormat="1" applyFont="1" applyFill="1" applyBorder="1" applyAlignment="1" applyProtection="1">
      <alignment horizontal="left" wrapText="1"/>
    </xf>
    <xf numFmtId="0" fontId="174" fillId="0" borderId="0" xfId="920" applyNumberFormat="1" applyFont="1" applyFill="1" applyBorder="1" applyAlignment="1" applyProtection="1">
      <alignment horizontal="left" wrapText="1"/>
    </xf>
    <xf numFmtId="0" fontId="173" fillId="0" borderId="0" xfId="739" applyFont="1" applyAlignment="1">
      <alignment horizontal="left" wrapText="1"/>
    </xf>
    <xf numFmtId="0" fontId="156" fillId="63" borderId="77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0" fontId="156" fillId="63" borderId="91" xfId="923" applyFont="1" applyFill="1" applyBorder="1" applyAlignment="1">
      <alignment horizontal="center" vertical="center" wrapText="1"/>
    </xf>
    <xf numFmtId="0" fontId="156" fillId="63" borderId="92" xfId="923" applyFont="1" applyFill="1" applyBorder="1" applyAlignment="1">
      <alignment horizontal="center" vertical="center" wrapText="1"/>
    </xf>
    <xf numFmtId="14" fontId="156" fillId="63" borderId="54" xfId="0" applyNumberFormat="1" applyFont="1" applyFill="1" applyBorder="1" applyAlignment="1" applyProtection="1">
      <alignment horizontal="center" vertical="center"/>
    </xf>
    <xf numFmtId="14" fontId="156" fillId="63" borderId="28" xfId="0" applyNumberFormat="1" applyFont="1" applyFill="1" applyBorder="1" applyAlignment="1" applyProtection="1">
      <alignment horizontal="center" vertical="center"/>
    </xf>
    <xf numFmtId="14" fontId="156" fillId="63" borderId="54" xfId="0" applyNumberFormat="1" applyFont="1" applyFill="1" applyBorder="1" applyAlignment="1" applyProtection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 wrapText="1"/>
    </xf>
    <xf numFmtId="0" fontId="155" fillId="0" borderId="51" xfId="0" applyNumberFormat="1" applyFont="1" applyFill="1" applyBorder="1" applyAlignment="1" applyProtection="1">
      <alignment horizontal="center"/>
    </xf>
    <xf numFmtId="0" fontId="154" fillId="0" borderId="51" xfId="0" applyFont="1" applyBorder="1" applyAlignment="1"/>
    <xf numFmtId="0" fontId="156" fillId="63" borderId="52" xfId="0" applyNumberFormat="1" applyFont="1" applyFill="1" applyBorder="1" applyAlignment="1" applyProtection="1">
      <alignment horizontal="center" vertical="center"/>
    </xf>
    <xf numFmtId="0" fontId="156" fillId="63" borderId="53" xfId="0" applyNumberFormat="1" applyFont="1" applyFill="1" applyBorder="1" applyAlignment="1" applyProtection="1">
      <alignment horizontal="center" vertical="center"/>
    </xf>
    <xf numFmtId="14" fontId="156" fillId="63" borderId="94" xfId="0" applyNumberFormat="1" applyFont="1" applyFill="1" applyBorder="1" applyAlignment="1" applyProtection="1">
      <alignment horizontal="center" vertical="center" wrapText="1"/>
    </xf>
    <xf numFmtId="14" fontId="156" fillId="63" borderId="28" xfId="0" applyNumberFormat="1" applyFont="1" applyFill="1" applyBorder="1" applyAlignment="1" applyProtection="1">
      <alignment horizontal="center" vertical="center" wrapText="1"/>
    </xf>
    <xf numFmtId="0" fontId="168" fillId="0" borderId="0" xfId="918" applyFont="1" applyAlignment="1">
      <alignment horizontal="center"/>
    </xf>
    <xf numFmtId="0" fontId="158" fillId="0" borderId="54" xfId="942" applyFont="1" applyBorder="1" applyAlignment="1"/>
    <xf numFmtId="0" fontId="158" fillId="0" borderId="28" xfId="942" applyFont="1" applyBorder="1" applyAlignment="1"/>
    <xf numFmtId="0" fontId="158" fillId="0" borderId="77" xfId="942" applyFont="1" applyBorder="1" applyAlignment="1"/>
    <xf numFmtId="0" fontId="156" fillId="63" borderId="103" xfId="923" applyFont="1" applyFill="1" applyBorder="1" applyAlignment="1">
      <alignment horizontal="center" vertical="center"/>
    </xf>
    <xf numFmtId="0" fontId="156" fillId="63" borderId="104" xfId="923" applyFont="1" applyFill="1" applyBorder="1" applyAlignment="1">
      <alignment horizontal="center" vertical="center" wrapText="1"/>
    </xf>
    <xf numFmtId="0" fontId="156" fillId="63" borderId="105" xfId="923" applyFont="1" applyFill="1" applyBorder="1" applyAlignment="1">
      <alignment horizontal="center" vertical="center" wrapText="1"/>
    </xf>
    <xf numFmtId="0" fontId="156" fillId="63" borderId="106" xfId="923" applyFont="1" applyFill="1" applyBorder="1" applyAlignment="1">
      <alignment horizontal="center" vertical="center" wrapText="1"/>
    </xf>
    <xf numFmtId="0" fontId="156" fillId="63" borderId="80" xfId="923" applyFont="1" applyFill="1" applyBorder="1" applyAlignment="1">
      <alignment horizontal="center" vertical="center" wrapText="1"/>
    </xf>
    <xf numFmtId="0" fontId="156" fillId="63" borderId="107" xfId="923" applyFont="1" applyFill="1" applyBorder="1" applyAlignment="1">
      <alignment horizontal="center" vertical="center"/>
    </xf>
    <xf numFmtId="0" fontId="156" fillId="63" borderId="108" xfId="923" applyFont="1" applyFill="1" applyBorder="1" applyAlignment="1">
      <alignment horizontal="center" vertical="center" wrapText="1"/>
    </xf>
    <xf numFmtId="0" fontId="156" fillId="63" borderId="109" xfId="923" applyFont="1" applyFill="1" applyBorder="1" applyAlignment="1">
      <alignment horizontal="center" vertical="center" wrapText="1"/>
    </xf>
    <xf numFmtId="0" fontId="156" fillId="63" borderId="110" xfId="923" applyFont="1" applyFill="1" applyBorder="1" applyAlignment="1">
      <alignment horizontal="center" vertical="center" wrapText="1"/>
    </xf>
    <xf numFmtId="0" fontId="156" fillId="63" borderId="111" xfId="923" applyFont="1" applyFill="1" applyBorder="1" applyAlignment="1">
      <alignment horizontal="center" vertical="center" wrapText="1"/>
    </xf>
    <xf numFmtId="0" fontId="156" fillId="63" borderId="112" xfId="923" applyFont="1" applyFill="1" applyBorder="1" applyAlignment="1">
      <alignment horizontal="center" vertical="center" wrapText="1"/>
    </xf>
    <xf numFmtId="0" fontId="156" fillId="63" borderId="75" xfId="923" applyFont="1" applyFill="1" applyBorder="1" applyAlignment="1">
      <alignment horizontal="center" vertical="center" wrapText="1"/>
    </xf>
    <xf numFmtId="0" fontId="156" fillId="63" borderId="113" xfId="923" applyFont="1" applyFill="1" applyBorder="1" applyAlignment="1">
      <alignment horizontal="center" vertical="center"/>
    </xf>
    <xf numFmtId="0" fontId="156" fillId="63" borderId="114" xfId="923" applyFont="1" applyFill="1" applyBorder="1" applyAlignment="1">
      <alignment horizontal="center" vertical="center" wrapText="1"/>
    </xf>
    <xf numFmtId="0" fontId="167" fillId="63" borderId="51" xfId="923" applyFont="1" applyFill="1" applyBorder="1" applyAlignment="1">
      <alignment horizontal="center" vertical="center" wrapText="1"/>
    </xf>
    <xf numFmtId="0" fontId="167" fillId="63" borderId="93" xfId="923" applyFont="1" applyFill="1" applyBorder="1" applyAlignment="1">
      <alignment horizontal="center" vertical="center" wrapText="1"/>
    </xf>
    <xf numFmtId="0" fontId="167" fillId="63" borderId="115" xfId="923" applyFont="1" applyFill="1" applyBorder="1" applyAlignment="1">
      <alignment horizontal="center" vertical="center" wrapText="1"/>
    </xf>
    <xf numFmtId="0" fontId="167" fillId="63" borderId="116" xfId="923" applyFont="1" applyFill="1" applyBorder="1" applyAlignment="1">
      <alignment horizontal="center" vertical="center" wrapText="1"/>
    </xf>
    <xf numFmtId="168" fontId="156" fillId="62" borderId="108" xfId="923" applyNumberFormat="1" applyFont="1" applyFill="1" applyBorder="1" applyAlignment="1">
      <alignment horizontal="center"/>
    </xf>
    <xf numFmtId="168" fontId="156" fillId="62" borderId="0" xfId="923" applyNumberFormat="1" applyFont="1" applyFill="1" applyBorder="1" applyAlignment="1">
      <alignment horizontal="center"/>
    </xf>
    <xf numFmtId="168" fontId="156" fillId="62" borderId="80" xfId="923" applyNumberFormat="1" applyFont="1" applyFill="1" applyBorder="1" applyAlignment="1">
      <alignment horizontal="center"/>
    </xf>
    <xf numFmtId="168" fontId="156" fillId="60" borderId="108" xfId="923" applyNumberFormat="1" applyFont="1" applyFill="1" applyBorder="1" applyAlignment="1">
      <alignment horizontal="center"/>
    </xf>
    <xf numFmtId="168" fontId="156" fillId="60" borderId="0" xfId="923" applyNumberFormat="1" applyFont="1" applyFill="1" applyBorder="1" applyAlignment="1">
      <alignment horizontal="center"/>
    </xf>
    <xf numFmtId="168" fontId="156" fillId="60" borderId="73" xfId="923" applyNumberFormat="1" applyFont="1" applyFill="1" applyBorder="1" applyAlignment="1">
      <alignment horizontal="center"/>
    </xf>
    <xf numFmtId="168" fontId="156" fillId="0" borderId="65" xfId="942" applyNumberFormat="1" applyFont="1" applyFill="1" applyBorder="1" applyAlignment="1">
      <alignment horizontal="center"/>
    </xf>
    <xf numFmtId="168" fontId="154" fillId="60" borderId="108" xfId="923" applyNumberFormat="1" applyFont="1" applyFill="1" applyBorder="1" applyAlignment="1">
      <alignment horizontal="center"/>
    </xf>
    <xf numFmtId="168" fontId="154" fillId="60" borderId="0" xfId="923" applyNumberFormat="1" applyFont="1" applyFill="1" applyBorder="1" applyAlignment="1">
      <alignment horizontal="center"/>
    </xf>
    <xf numFmtId="168" fontId="154" fillId="60" borderId="73" xfId="923" applyNumberFormat="1" applyFont="1" applyFill="1" applyBorder="1" applyAlignment="1">
      <alignment horizontal="center"/>
    </xf>
    <xf numFmtId="168" fontId="154" fillId="60" borderId="0" xfId="942" applyNumberFormat="1" applyFont="1" applyFill="1" applyBorder="1" applyAlignment="1">
      <alignment horizontal="center"/>
    </xf>
    <xf numFmtId="168" fontId="154" fillId="60" borderId="73" xfId="942" applyNumberFormat="1" applyFont="1" applyFill="1" applyBorder="1" applyAlignment="1">
      <alignment horizontal="center"/>
    </xf>
    <xf numFmtId="168" fontId="154" fillId="60" borderId="65" xfId="923" applyNumberFormat="1" applyFont="1" applyFill="1" applyBorder="1" applyAlignment="1">
      <alignment horizontal="center"/>
    </xf>
    <xf numFmtId="168" fontId="154" fillId="60" borderId="65" xfId="942" applyNumberFormat="1" applyFont="1" applyFill="1" applyBorder="1" applyAlignment="1">
      <alignment horizontal="center"/>
    </xf>
    <xf numFmtId="168" fontId="156" fillId="62" borderId="117" xfId="923" applyNumberFormat="1" applyFont="1" applyFill="1" applyBorder="1" applyAlignment="1">
      <alignment horizontal="center"/>
    </xf>
    <xf numFmtId="168" fontId="156" fillId="62" borderId="0" xfId="942" applyNumberFormat="1" applyFont="1" applyFill="1" applyBorder="1" applyAlignment="1">
      <alignment horizontal="center"/>
    </xf>
    <xf numFmtId="168" fontId="156" fillId="62" borderId="65" xfId="942" applyNumberFormat="1" applyFont="1" applyFill="1" applyBorder="1" applyAlignment="1">
      <alignment horizontal="center"/>
    </xf>
    <xf numFmtId="168" fontId="156" fillId="0" borderId="117" xfId="923" applyNumberFormat="1" applyFont="1" applyFill="1" applyBorder="1" applyAlignment="1">
      <alignment horizontal="center"/>
    </xf>
    <xf numFmtId="168" fontId="156" fillId="0" borderId="0" xfId="923" applyNumberFormat="1" applyFont="1" applyFill="1" applyBorder="1" applyAlignment="1">
      <alignment horizontal="center"/>
    </xf>
    <xf numFmtId="168" fontId="156" fillId="0" borderId="73" xfId="923" applyNumberFormat="1" applyFont="1" applyFill="1" applyBorder="1" applyAlignment="1">
      <alignment horizontal="center"/>
    </xf>
    <xf numFmtId="168" fontId="156" fillId="0" borderId="0" xfId="942" applyNumberFormat="1" applyFont="1" applyFill="1" applyBorder="1" applyAlignment="1">
      <alignment horizontal="center"/>
    </xf>
    <xf numFmtId="168" fontId="154" fillId="60" borderId="117" xfId="923" applyNumberFormat="1" applyFont="1" applyFill="1" applyBorder="1" applyAlignment="1">
      <alignment horizontal="center"/>
    </xf>
    <xf numFmtId="211" fontId="154" fillId="60" borderId="117" xfId="923" applyNumberFormat="1" applyFont="1" applyFill="1" applyBorder="1" applyAlignment="1">
      <alignment horizontal="center"/>
    </xf>
    <xf numFmtId="211" fontId="154" fillId="60" borderId="0" xfId="923" applyNumberFormat="1" applyFont="1" applyFill="1" applyBorder="1" applyAlignment="1">
      <alignment horizontal="center"/>
    </xf>
    <xf numFmtId="211" fontId="154" fillId="60" borderId="73" xfId="923" applyNumberFormat="1" applyFont="1" applyFill="1" applyBorder="1" applyAlignment="1">
      <alignment horizontal="center"/>
    </xf>
    <xf numFmtId="211" fontId="154" fillId="0" borderId="65" xfId="942" applyNumberFormat="1" applyFont="1" applyFill="1" applyBorder="1" applyAlignment="1">
      <alignment horizontal="center"/>
    </xf>
    <xf numFmtId="168" fontId="154" fillId="0" borderId="0" xfId="942" applyNumberFormat="1" applyFont="1" applyFill="1" applyBorder="1" applyAlignment="1">
      <alignment horizontal="center"/>
    </xf>
    <xf numFmtId="2" fontId="154" fillId="60" borderId="0" xfId="923" applyNumberFormat="1" applyFont="1" applyFill="1" applyBorder="1" applyAlignment="1">
      <alignment horizontal="center"/>
    </xf>
    <xf numFmtId="168" fontId="156" fillId="62" borderId="73" xfId="923" applyNumberFormat="1" applyFont="1" applyFill="1" applyBorder="1" applyAlignment="1">
      <alignment horizontal="center"/>
    </xf>
    <xf numFmtId="168" fontId="156" fillId="62" borderId="65" xfId="923" applyNumberFormat="1" applyFont="1" applyFill="1" applyBorder="1" applyAlignment="1">
      <alignment horizontal="center"/>
    </xf>
    <xf numFmtId="168" fontId="159" fillId="60" borderId="0" xfId="942" applyNumberFormat="1" applyFont="1" applyFill="1" applyBorder="1" applyAlignment="1">
      <alignment horizontal="center"/>
    </xf>
    <xf numFmtId="168" fontId="159" fillId="60" borderId="65" xfId="942" applyNumberFormat="1" applyFont="1" applyFill="1" applyBorder="1" applyAlignment="1">
      <alignment horizontal="center"/>
    </xf>
    <xf numFmtId="0" fontId="156" fillId="0" borderId="50" xfId="942" applyFont="1" applyFill="1" applyBorder="1" applyAlignment="1">
      <alignment horizontal="left" vertical="center" wrapText="1" indent="2"/>
    </xf>
    <xf numFmtId="168" fontId="156" fillId="0" borderId="108" xfId="923" applyNumberFormat="1" applyFont="1" applyFill="1" applyBorder="1" applyAlignment="1">
      <alignment horizontal="center"/>
    </xf>
    <xf numFmtId="168" fontId="156" fillId="60" borderId="0" xfId="942" applyNumberFormat="1" applyFont="1" applyFill="1" applyBorder="1" applyAlignment="1">
      <alignment horizontal="center"/>
    </xf>
    <xf numFmtId="168" fontId="156" fillId="60" borderId="73" xfId="942" applyNumberFormat="1" applyFont="1" applyFill="1" applyBorder="1" applyAlignment="1">
      <alignment horizontal="center"/>
    </xf>
    <xf numFmtId="168" fontId="156" fillId="60" borderId="65" xfId="923" applyNumberFormat="1" applyFont="1" applyFill="1" applyBorder="1" applyAlignment="1">
      <alignment horizontal="center"/>
    </xf>
    <xf numFmtId="0" fontId="167" fillId="0" borderId="50" xfId="942" applyFont="1" applyFill="1" applyBorder="1" applyAlignment="1">
      <alignment horizontal="left" vertical="center" wrapText="1" indent="3"/>
    </xf>
    <xf numFmtId="168" fontId="167" fillId="0" borderId="108" xfId="923" applyNumberFormat="1" applyFont="1" applyFill="1" applyBorder="1" applyAlignment="1">
      <alignment horizontal="center"/>
    </xf>
    <xf numFmtId="168" fontId="167" fillId="60" borderId="0" xfId="942" applyNumberFormat="1" applyFont="1" applyFill="1" applyBorder="1" applyAlignment="1">
      <alignment horizontal="center"/>
    </xf>
    <xf numFmtId="168" fontId="167" fillId="60" borderId="73" xfId="942" applyNumberFormat="1" applyFont="1" applyFill="1" applyBorder="1" applyAlignment="1">
      <alignment horizontal="center"/>
    </xf>
    <xf numFmtId="168" fontId="167" fillId="60" borderId="0" xfId="923" applyNumberFormat="1" applyFont="1" applyFill="1" applyBorder="1" applyAlignment="1">
      <alignment horizontal="center"/>
    </xf>
    <xf numFmtId="168" fontId="167" fillId="0" borderId="0" xfId="942" applyNumberFormat="1" applyFont="1" applyFill="1" applyBorder="1" applyAlignment="1">
      <alignment horizontal="center"/>
    </xf>
    <xf numFmtId="168" fontId="154" fillId="60" borderId="72" xfId="923" applyNumberFormat="1" applyFont="1" applyFill="1" applyBorder="1" applyAlignment="1">
      <alignment horizontal="center"/>
    </xf>
    <xf numFmtId="2" fontId="156" fillId="60" borderId="0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2"/>
    </xf>
    <xf numFmtId="168" fontId="156" fillId="0" borderId="114" xfId="923" applyNumberFormat="1" applyFont="1" applyFill="1" applyBorder="1" applyAlignment="1">
      <alignment horizontal="center"/>
    </xf>
    <xf numFmtId="168" fontId="156" fillId="60" borderId="51" xfId="942" applyNumberFormat="1" applyFont="1" applyFill="1" applyBorder="1" applyAlignment="1">
      <alignment horizontal="center"/>
    </xf>
    <xf numFmtId="168" fontId="156" fillId="60" borderId="71" xfId="942" applyNumberFormat="1" applyFont="1" applyFill="1" applyBorder="1" applyAlignment="1">
      <alignment horizontal="center"/>
    </xf>
    <xf numFmtId="168" fontId="156" fillId="0" borderId="51" xfId="923" applyNumberFormat="1" applyFont="1" applyFill="1" applyBorder="1" applyAlignment="1">
      <alignment horizontal="center"/>
    </xf>
    <xf numFmtId="168" fontId="156" fillId="60" borderId="51" xfId="923" applyNumberFormat="1" applyFont="1" applyFill="1" applyBorder="1" applyAlignment="1">
      <alignment horizontal="center"/>
    </xf>
    <xf numFmtId="168" fontId="156" fillId="0" borderId="58" xfId="942" applyNumberFormat="1" applyFont="1" applyFill="1" applyBorder="1" applyAlignment="1">
      <alignment horizontal="center"/>
    </xf>
    <xf numFmtId="0" fontId="167" fillId="0" borderId="51" xfId="923" applyFont="1" applyBorder="1"/>
    <xf numFmtId="0" fontId="157" fillId="0" borderId="51" xfId="923" applyFont="1" applyBorder="1"/>
    <xf numFmtId="0" fontId="156" fillId="63" borderId="105" xfId="923" applyFont="1" applyFill="1" applyBorder="1" applyAlignment="1">
      <alignment vertical="center" wrapText="1"/>
    </xf>
    <xf numFmtId="0" fontId="156" fillId="63" borderId="77" xfId="923" applyFont="1" applyFill="1" applyBorder="1" applyAlignment="1">
      <alignment vertical="center" wrapText="1"/>
    </xf>
    <xf numFmtId="0" fontId="156" fillId="63" borderId="106" xfId="923" applyFont="1" applyFill="1" applyBorder="1" applyAlignment="1">
      <alignment vertical="center" wrapText="1"/>
    </xf>
    <xf numFmtId="0" fontId="156" fillId="63" borderId="118" xfId="923" applyFont="1" applyFill="1" applyBorder="1" applyAlignment="1">
      <alignment vertical="center" wrapText="1"/>
    </xf>
    <xf numFmtId="0" fontId="156" fillId="63" borderId="112" xfId="923" applyFont="1" applyFill="1" applyBorder="1" applyAlignment="1">
      <alignment vertical="center" wrapText="1"/>
    </xf>
    <xf numFmtId="0" fontId="156" fillId="63" borderId="74" xfId="923" applyFont="1" applyFill="1" applyBorder="1" applyAlignment="1">
      <alignment vertical="center" wrapText="1"/>
    </xf>
    <xf numFmtId="0" fontId="156" fillId="63" borderId="119" xfId="923" applyFont="1" applyFill="1" applyBorder="1" applyAlignment="1">
      <alignment vertical="center" wrapText="1"/>
    </xf>
    <xf numFmtId="0" fontId="156" fillId="63" borderId="120" xfId="923" applyFont="1" applyFill="1" applyBorder="1" applyAlignment="1">
      <alignment vertical="center" wrapText="1"/>
    </xf>
    <xf numFmtId="168" fontId="156" fillId="62" borderId="117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1"/>
    </xf>
    <xf numFmtId="168" fontId="156" fillId="0" borderId="51" xfId="942" applyNumberFormat="1" applyFont="1" applyFill="1" applyBorder="1" applyAlignment="1">
      <alignment horizontal="center"/>
    </xf>
    <xf numFmtId="0" fontId="156" fillId="0" borderId="0" xfId="942" applyFont="1" applyFill="1" applyBorder="1" applyAlignment="1">
      <alignment horizontal="left" vertical="center" wrapText="1" indent="1"/>
    </xf>
    <xf numFmtId="168" fontId="159" fillId="0" borderId="0" xfId="942" applyNumberFormat="1" applyFont="1" applyFill="1" applyBorder="1" applyAlignment="1">
      <alignment horizontal="center"/>
    </xf>
    <xf numFmtId="0" fontId="156" fillId="0" borderId="0" xfId="942" applyFont="1" applyFill="1" applyBorder="1" applyAlignment="1">
      <alignment horizontal="left" vertical="center" wrapText="1" indent="2"/>
    </xf>
    <xf numFmtId="0" fontId="167" fillId="0" borderId="0" xfId="942" applyFont="1" applyFill="1" applyBorder="1" applyAlignment="1">
      <alignment horizontal="left" vertical="center" wrapText="1" indent="3"/>
    </xf>
    <xf numFmtId="168" fontId="167" fillId="0" borderId="0" xfId="923" applyNumberFormat="1" applyFont="1" applyFill="1" applyBorder="1" applyAlignment="1">
      <alignment horizontal="center"/>
    </xf>
    <xf numFmtId="0" fontId="167" fillId="0" borderId="0" xfId="923" applyFont="1" applyFill="1" applyBorder="1" applyAlignment="1">
      <alignment horizontal="left" vertical="center" wrapText="1" indent="3"/>
    </xf>
    <xf numFmtId="2" fontId="156" fillId="0" borderId="0" xfId="942" applyNumberFormat="1" applyFont="1" applyFill="1" applyBorder="1" applyAlignment="1">
      <alignment horizontal="center"/>
    </xf>
    <xf numFmtId="0" fontId="167" fillId="0" borderId="0" xfId="923" applyFont="1" applyFill="1" applyBorder="1"/>
    <xf numFmtId="0" fontId="167" fillId="0" borderId="0" xfId="923" applyFont="1" applyBorder="1"/>
    <xf numFmtId="0" fontId="157" fillId="60" borderId="50" xfId="923" applyFont="1" applyFill="1" applyBorder="1"/>
  </cellXfs>
  <cellStyles count="969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" xfId="0" builtinId="0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24" xfId="966"/>
    <cellStyle name="Звичайний 25" xfId="968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12" xfId="965"/>
    <cellStyle name="Обычный 63 13" xfId="967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BAD4C5"/>
      <color rgb="FFD6E6DD"/>
      <color rgb="FFC5D9F1"/>
      <color rgb="FF7CBE87"/>
      <color rgb="FF8CBA97"/>
      <color rgb="FF31AC10"/>
      <color rgb="FF6FBF7C"/>
      <color rgb="FF48C860"/>
      <color rgb="FF08B425"/>
      <color rgb="FF14A8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NBU\AppData\Local\Microsoft\Windows\Temporary%20Internet%20Files\Content.Outlook\BJ23CO9M\&#1044;&#1086;&#1076;&#1072;&#1090;&#1082;&#1080;_FS_08-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іскальний сектор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showGridLines="0" topLeftCell="B3" zoomScale="90" zoomScaleNormal="90" zoomScalePageLayoutView="90" workbookViewId="0">
      <selection activeCell="S36" sqref="S36"/>
    </sheetView>
  </sheetViews>
  <sheetFormatPr defaultColWidth="9.140625" defaultRowHeight="12.75"/>
  <cols>
    <col min="1" max="1" width="56" style="24" customWidth="1"/>
    <col min="2" max="2" width="8.85546875" style="24" customWidth="1"/>
    <col min="3" max="3" width="8.5703125" style="24" customWidth="1"/>
    <col min="4" max="5" width="8.85546875" style="24" customWidth="1"/>
    <col min="6" max="7" width="9.140625" style="24"/>
    <col min="8" max="8" width="8.85546875" style="24" customWidth="1"/>
    <col min="9" max="16384" width="9.140625" style="24"/>
  </cols>
  <sheetData>
    <row r="1" spans="1:22" ht="15.75">
      <c r="A1" s="307" t="s">
        <v>181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9"/>
    </row>
    <row r="2" spans="1:22" ht="15.6" customHeight="1">
      <c r="A2" s="297" t="s">
        <v>134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9"/>
    </row>
    <row r="3" spans="1:22" ht="13.35" customHeight="1">
      <c r="A3" s="300"/>
      <c r="B3" s="303" t="s">
        <v>34</v>
      </c>
      <c r="C3" s="306" t="s">
        <v>141</v>
      </c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0" t="s">
        <v>315</v>
      </c>
    </row>
    <row r="4" spans="1:22" ht="13.35" customHeight="1">
      <c r="A4" s="301"/>
      <c r="B4" s="304"/>
      <c r="C4" s="310" t="s">
        <v>151</v>
      </c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2"/>
      <c r="O4" s="306" t="s">
        <v>180</v>
      </c>
      <c r="P4" s="306"/>
      <c r="Q4" s="306"/>
      <c r="R4" s="306"/>
      <c r="S4" s="306"/>
      <c r="T4" s="306"/>
      <c r="U4" s="306"/>
      <c r="V4" s="301"/>
    </row>
    <row r="5" spans="1:22">
      <c r="A5" s="301"/>
      <c r="B5" s="304"/>
      <c r="C5" s="251" t="s">
        <v>91</v>
      </c>
      <c r="D5" s="251" t="s">
        <v>90</v>
      </c>
      <c r="E5" s="251" t="s">
        <v>124</v>
      </c>
      <c r="F5" s="251" t="s">
        <v>129</v>
      </c>
      <c r="G5" s="251" t="s">
        <v>131</v>
      </c>
      <c r="H5" s="251" t="s">
        <v>133</v>
      </c>
      <c r="I5" s="251" t="s">
        <v>136</v>
      </c>
      <c r="J5" s="251" t="s">
        <v>137</v>
      </c>
      <c r="K5" s="251" t="s">
        <v>140</v>
      </c>
      <c r="L5" s="251" t="s">
        <v>142</v>
      </c>
      <c r="M5" s="251" t="s">
        <v>146</v>
      </c>
      <c r="N5" s="251" t="s">
        <v>149</v>
      </c>
      <c r="O5" s="251" t="s">
        <v>91</v>
      </c>
      <c r="P5" s="251" t="s">
        <v>90</v>
      </c>
      <c r="Q5" s="251" t="s">
        <v>124</v>
      </c>
      <c r="R5" s="251" t="s">
        <v>129</v>
      </c>
      <c r="S5" s="251" t="s">
        <v>131</v>
      </c>
      <c r="T5" s="261" t="s">
        <v>133</v>
      </c>
      <c r="U5" s="278" t="s">
        <v>136</v>
      </c>
      <c r="V5" s="301"/>
    </row>
    <row r="6" spans="1:22">
      <c r="A6" s="302" t="s">
        <v>35</v>
      </c>
      <c r="B6" s="305">
        <v>100</v>
      </c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62"/>
      <c r="U6" s="279"/>
      <c r="V6" s="302"/>
    </row>
    <row r="7" spans="1:22">
      <c r="A7" s="135" t="s">
        <v>36</v>
      </c>
      <c r="B7" s="136">
        <v>100</v>
      </c>
      <c r="C7" s="136">
        <v>28.48356419872249</v>
      </c>
      <c r="D7" s="136">
        <v>34.48627544856339</v>
      </c>
      <c r="E7" s="136">
        <v>45.803124458912151</v>
      </c>
      <c r="F7" s="136">
        <v>60.905674620677473</v>
      </c>
      <c r="G7" s="136">
        <v>58.425433008027397</v>
      </c>
      <c r="H7" s="136">
        <v>57.484291821841083</v>
      </c>
      <c r="I7" s="136">
        <v>55.288295720739683</v>
      </c>
      <c r="J7" s="136">
        <v>52.823402137870829</v>
      </c>
      <c r="K7" s="136">
        <v>51.932303583131073</v>
      </c>
      <c r="L7" s="136">
        <v>46.442562145068678</v>
      </c>
      <c r="M7" s="136">
        <v>46.6</v>
      </c>
      <c r="N7" s="136">
        <v>43.3</v>
      </c>
      <c r="O7" s="136">
        <v>40.299999999999997</v>
      </c>
      <c r="P7" s="136">
        <v>32.700000000000003</v>
      </c>
      <c r="Q7" s="136">
        <v>20.9</v>
      </c>
      <c r="R7" s="136">
        <v>9.8000000000000007</v>
      </c>
      <c r="S7" s="136">
        <v>7.5</v>
      </c>
      <c r="T7" s="136">
        <v>6.9</v>
      </c>
      <c r="U7" s="136">
        <v>7.9</v>
      </c>
      <c r="V7" s="136">
        <v>-0.1</v>
      </c>
    </row>
    <row r="8" spans="1:22">
      <c r="A8" s="137" t="s">
        <v>37</v>
      </c>
      <c r="B8" s="138">
        <v>46.7775399288671</v>
      </c>
      <c r="C8" s="138">
        <v>26.138506238080097</v>
      </c>
      <c r="D8" s="138">
        <v>33.222657372014453</v>
      </c>
      <c r="E8" s="138">
        <v>44.592056223357446</v>
      </c>
      <c r="F8" s="138">
        <v>47.123823744778093</v>
      </c>
      <c r="G8" s="138">
        <v>46.548559526812198</v>
      </c>
      <c r="H8" s="138">
        <v>45.138819977431979</v>
      </c>
      <c r="I8" s="138">
        <v>43.8</v>
      </c>
      <c r="J8" s="138">
        <v>42.4</v>
      </c>
      <c r="K8" s="138">
        <v>42.8</v>
      </c>
      <c r="L8" s="138">
        <v>40.1</v>
      </c>
      <c r="M8" s="138">
        <v>37.9</v>
      </c>
      <c r="N8" s="138">
        <v>34.700000000000003</v>
      </c>
      <c r="O8" s="138">
        <v>31.3</v>
      </c>
      <c r="P8" s="138">
        <v>25.1</v>
      </c>
      <c r="Q8" s="138">
        <v>15</v>
      </c>
      <c r="R8" s="138">
        <v>10.6</v>
      </c>
      <c r="S8" s="138">
        <v>8.8000000000000007</v>
      </c>
      <c r="T8" s="138">
        <v>8.3000000000000007</v>
      </c>
      <c r="U8" s="138">
        <v>7.9</v>
      </c>
      <c r="V8" s="138">
        <v>-0.4</v>
      </c>
    </row>
    <row r="9" spans="1:22">
      <c r="A9" s="137" t="s">
        <v>143</v>
      </c>
      <c r="B9" s="138">
        <v>53.2224600711329</v>
      </c>
      <c r="C9" s="138">
        <v>30.29152835630714</v>
      </c>
      <c r="D9" s="138">
        <v>35.141959485721799</v>
      </c>
      <c r="E9" s="138">
        <v>46.535139861400751</v>
      </c>
      <c r="F9" s="138">
        <v>70.914573789780349</v>
      </c>
      <c r="G9" s="138">
        <v>67.279032891234948</v>
      </c>
      <c r="H9" s="138">
        <v>66.787008450880705</v>
      </c>
      <c r="I9" s="138">
        <v>64.370285869170516</v>
      </c>
      <c r="J9" s="138">
        <v>61.26470861823222</v>
      </c>
      <c r="K9" s="138">
        <v>58.909022812071953</v>
      </c>
      <c r="L9" s="138">
        <v>50.654183242548129</v>
      </c>
      <c r="M9" s="138">
        <v>52.716049635585449</v>
      </c>
      <c r="N9" s="138">
        <v>49.720671127329581</v>
      </c>
      <c r="O9" s="138">
        <v>46.91580210425289</v>
      </c>
      <c r="P9" s="138">
        <v>38.479753338960222</v>
      </c>
      <c r="Q9" s="138">
        <v>25.217278811934122</v>
      </c>
      <c r="R9" s="138">
        <v>9.4317204910627623</v>
      </c>
      <c r="S9" s="138">
        <v>6.3520279678493523</v>
      </c>
      <c r="T9" s="138">
        <v>5.8743472486473109</v>
      </c>
      <c r="U9" s="138">
        <v>7.7</v>
      </c>
      <c r="V9" s="138">
        <v>0</v>
      </c>
    </row>
    <row r="10" spans="1:22">
      <c r="A10" s="40" t="s">
        <v>38</v>
      </c>
      <c r="B10" s="41">
        <v>28.285124546664978</v>
      </c>
      <c r="C10" s="41">
        <v>28.047312518277977</v>
      </c>
      <c r="D10" s="41">
        <v>32.926700179944476</v>
      </c>
      <c r="E10" s="41">
        <v>49.077803064973153</v>
      </c>
      <c r="F10" s="41">
        <v>45.045184209230172</v>
      </c>
      <c r="G10" s="41">
        <v>46.638974448255084</v>
      </c>
      <c r="H10" s="41">
        <v>46.472297758433683</v>
      </c>
      <c r="I10" s="41">
        <v>44.817862594539463</v>
      </c>
      <c r="J10" s="41">
        <v>41.926710686155474</v>
      </c>
      <c r="K10" s="41">
        <v>39.510256304898377</v>
      </c>
      <c r="L10" s="41">
        <v>38.724806473836111</v>
      </c>
      <c r="M10" s="41">
        <v>43.829018425254162</v>
      </c>
      <c r="N10" s="41">
        <v>40.739054087029359</v>
      </c>
      <c r="O10" s="41">
        <v>38.250332808789011</v>
      </c>
      <c r="P10" s="41">
        <v>28.419362134929315</v>
      </c>
      <c r="Q10" s="41">
        <v>9.1649913577729762</v>
      </c>
      <c r="R10" s="41">
        <v>6.2392871162203249</v>
      </c>
      <c r="S10" s="41">
        <v>1.5690282506718205</v>
      </c>
      <c r="T10" s="41">
        <v>0.82746650607836614</v>
      </c>
      <c r="U10" s="41">
        <v>3.2</v>
      </c>
      <c r="V10" s="41">
        <v>-1.7</v>
      </c>
    </row>
    <row r="11" spans="1:22">
      <c r="A11" s="40" t="s">
        <v>39</v>
      </c>
      <c r="B11" s="41">
        <v>22.522625098538281</v>
      </c>
      <c r="C11" s="41">
        <v>30.991712685016921</v>
      </c>
      <c r="D11" s="41">
        <v>33.832190277586562</v>
      </c>
      <c r="E11" s="41">
        <v>39.773109740573972</v>
      </c>
      <c r="F11" s="41">
        <v>110.29037788757395</v>
      </c>
      <c r="G11" s="41">
        <v>98.57528120974456</v>
      </c>
      <c r="H11" s="41">
        <v>96.879863100257325</v>
      </c>
      <c r="I11" s="41">
        <v>91.866649779140261</v>
      </c>
      <c r="J11" s="41">
        <v>88.227757865663335</v>
      </c>
      <c r="K11" s="41">
        <v>87.169089300444995</v>
      </c>
      <c r="L11" s="41">
        <v>68.48654311239207</v>
      </c>
      <c r="M11" s="41">
        <v>67.019536666469492</v>
      </c>
      <c r="N11" s="41">
        <v>64.351104424069035</v>
      </c>
      <c r="O11" s="41">
        <v>61.16352126335579</v>
      </c>
      <c r="P11" s="41">
        <v>56.967020166191787</v>
      </c>
      <c r="Q11" s="41">
        <v>52.971849404721837</v>
      </c>
      <c r="R11" s="41">
        <v>13.308599424023143</v>
      </c>
      <c r="S11" s="41">
        <v>11.422292865934608</v>
      </c>
      <c r="T11" s="41">
        <v>10.861172989696684</v>
      </c>
      <c r="U11" s="41">
        <v>12</v>
      </c>
      <c r="V11" s="41">
        <v>1.6</v>
      </c>
    </row>
    <row r="12" spans="1:22">
      <c r="A12" s="40" t="s">
        <v>40</v>
      </c>
      <c r="B12" s="41">
        <v>2.4147104259296408</v>
      </c>
      <c r="C12" s="41">
        <v>59.479463802832299</v>
      </c>
      <c r="D12" s="41">
        <v>83.8</v>
      </c>
      <c r="E12" s="41">
        <v>80.8</v>
      </c>
      <c r="F12" s="41">
        <v>40.4</v>
      </c>
      <c r="G12" s="41">
        <v>34.5</v>
      </c>
      <c r="H12" s="41">
        <v>34.5</v>
      </c>
      <c r="I12" s="41">
        <v>33.1</v>
      </c>
      <c r="J12" s="41">
        <v>25.628187910407192</v>
      </c>
      <c r="K12" s="41">
        <v>15.558753001557776</v>
      </c>
      <c r="L12" s="41">
        <v>16.8</v>
      </c>
      <c r="M12" s="41">
        <v>14.9</v>
      </c>
      <c r="N12" s="41">
        <v>12.5</v>
      </c>
      <c r="O12" s="41">
        <v>11.081970533644565</v>
      </c>
      <c r="P12" s="41">
        <v>-8.1999999999999993</v>
      </c>
      <c r="Q12" s="41">
        <v>-14.69687406930052</v>
      </c>
      <c r="R12" s="41">
        <v>-1.9</v>
      </c>
      <c r="S12" s="41">
        <v>3.7</v>
      </c>
      <c r="T12" s="41">
        <v>6.5</v>
      </c>
      <c r="U12" s="41">
        <v>7.2</v>
      </c>
      <c r="V12" s="41">
        <v>0.5</v>
      </c>
    </row>
    <row r="13" spans="1:22" ht="15.6" customHeight="1">
      <c r="A13" s="297" t="s">
        <v>144</v>
      </c>
      <c r="B13" s="298"/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9"/>
    </row>
    <row r="14" spans="1:22">
      <c r="A14" s="137" t="s">
        <v>41</v>
      </c>
      <c r="B14" s="138">
        <v>50.773364940295487</v>
      </c>
      <c r="C14" s="138">
        <v>30.099999999999994</v>
      </c>
      <c r="D14" s="138">
        <v>35.900000000000006</v>
      </c>
      <c r="E14" s="138">
        <v>53.400000000000006</v>
      </c>
      <c r="F14" s="138">
        <v>53.699999999999989</v>
      </c>
      <c r="G14" s="138">
        <v>53</v>
      </c>
      <c r="H14" s="138">
        <v>51.900000000000006</v>
      </c>
      <c r="I14" s="138">
        <v>49.900000000000006</v>
      </c>
      <c r="J14" s="138">
        <v>47.5</v>
      </c>
      <c r="K14" s="138">
        <v>45.099999999999994</v>
      </c>
      <c r="L14" s="138">
        <v>43</v>
      </c>
      <c r="M14" s="138">
        <v>44.7</v>
      </c>
      <c r="N14" s="138">
        <v>41.5</v>
      </c>
      <c r="O14" s="138">
        <v>38.1</v>
      </c>
      <c r="P14" s="138">
        <v>29.7</v>
      </c>
      <c r="Q14" s="138">
        <v>11.4</v>
      </c>
      <c r="R14" s="138">
        <v>6.9</v>
      </c>
      <c r="S14" s="138">
        <v>3.9</v>
      </c>
      <c r="T14" s="138">
        <v>3.2</v>
      </c>
      <c r="U14" s="138">
        <v>4.4000000000000004</v>
      </c>
      <c r="V14" s="138">
        <v>-0.9</v>
      </c>
    </row>
    <row r="15" spans="1:22">
      <c r="A15" s="137" t="s">
        <v>42</v>
      </c>
      <c r="B15" s="138">
        <v>6.8841582437555822</v>
      </c>
      <c r="C15" s="138">
        <v>30.199999999999989</v>
      </c>
      <c r="D15" s="138">
        <v>33.5</v>
      </c>
      <c r="E15" s="138">
        <v>36.900000000000006</v>
      </c>
      <c r="F15" s="138">
        <v>37.900000000000006</v>
      </c>
      <c r="G15" s="138">
        <v>38.900000000000006</v>
      </c>
      <c r="H15" s="138">
        <v>39.599999999999994</v>
      </c>
      <c r="I15" s="138">
        <v>38.099999999999994</v>
      </c>
      <c r="J15" s="138">
        <v>34.300000000000011</v>
      </c>
      <c r="K15" s="138">
        <v>32.199999999999989</v>
      </c>
      <c r="L15" s="138">
        <v>29.599999999999994</v>
      </c>
      <c r="M15" s="138">
        <v>27.3</v>
      </c>
      <c r="N15" s="138">
        <v>22.7</v>
      </c>
      <c r="O15" s="138">
        <v>15.1</v>
      </c>
      <c r="P15" s="138">
        <v>9.8000000000000007</v>
      </c>
      <c r="Q15" s="138">
        <v>7.7</v>
      </c>
      <c r="R15" s="138">
        <v>8.8000000000000007</v>
      </c>
      <c r="S15" s="138">
        <v>9.9</v>
      </c>
      <c r="T15" s="138">
        <v>10.199999999999999</v>
      </c>
      <c r="U15" s="138">
        <v>11</v>
      </c>
      <c r="V15" s="138">
        <v>2.5</v>
      </c>
    </row>
    <row r="16" spans="1:22">
      <c r="A16" s="137" t="s">
        <v>43</v>
      </c>
      <c r="B16" s="138">
        <v>7.1243797560479951</v>
      </c>
      <c r="C16" s="138">
        <v>14.299999999999997</v>
      </c>
      <c r="D16" s="138">
        <v>22.799999999999997</v>
      </c>
      <c r="E16" s="138">
        <v>31.199999999999989</v>
      </c>
      <c r="F16" s="138">
        <v>33.699999999999989</v>
      </c>
      <c r="G16" s="138">
        <v>34.5</v>
      </c>
      <c r="H16" s="138">
        <v>34.5</v>
      </c>
      <c r="I16" s="138">
        <v>32.400000000000006</v>
      </c>
      <c r="J16" s="138">
        <v>31.900000000000006</v>
      </c>
      <c r="K16" s="138">
        <v>44.599999999999994</v>
      </c>
      <c r="L16" s="138">
        <v>40.800000000000011</v>
      </c>
      <c r="M16" s="138">
        <v>38.6</v>
      </c>
      <c r="N16" s="138">
        <v>35</v>
      </c>
      <c r="O16" s="138">
        <v>31.5</v>
      </c>
      <c r="P16" s="138">
        <v>26.1</v>
      </c>
      <c r="Q16" s="138">
        <v>23</v>
      </c>
      <c r="R16" s="138">
        <v>19.600000000000001</v>
      </c>
      <c r="S16" s="138">
        <v>18.399999999999999</v>
      </c>
      <c r="T16" s="138">
        <v>18.2</v>
      </c>
      <c r="U16" s="138">
        <v>19.7</v>
      </c>
      <c r="V16" s="138">
        <v>-3.5</v>
      </c>
    </row>
    <row r="17" spans="1:22">
      <c r="A17" s="137" t="s">
        <v>44</v>
      </c>
      <c r="B17" s="138">
        <v>11.312028480716418</v>
      </c>
      <c r="C17" s="138">
        <v>34.599999999999994</v>
      </c>
      <c r="D17" s="138">
        <v>36.5</v>
      </c>
      <c r="E17" s="138">
        <v>37.699999999999989</v>
      </c>
      <c r="F17" s="138">
        <v>188.2</v>
      </c>
      <c r="G17" s="138">
        <v>158.5</v>
      </c>
      <c r="H17" s="138">
        <v>157.19999999999999</v>
      </c>
      <c r="I17" s="138">
        <v>147.80000000000001</v>
      </c>
      <c r="J17" s="138">
        <v>144.4</v>
      </c>
      <c r="K17" s="138">
        <v>146.4</v>
      </c>
      <c r="L17" s="138">
        <v>107.80000000000001</v>
      </c>
      <c r="M17" s="138">
        <v>105.6</v>
      </c>
      <c r="N17" s="138">
        <v>103</v>
      </c>
      <c r="O17" s="138">
        <v>103.4</v>
      </c>
      <c r="P17" s="138">
        <v>100.8</v>
      </c>
      <c r="Q17" s="138">
        <v>104.3</v>
      </c>
      <c r="R17" s="138">
        <v>17</v>
      </c>
      <c r="S17" s="138">
        <v>13.3</v>
      </c>
      <c r="T17" s="138">
        <v>12.1</v>
      </c>
      <c r="U17" s="138">
        <v>13.8</v>
      </c>
      <c r="V17" s="138">
        <v>1.7</v>
      </c>
    </row>
    <row r="18" spans="1:22">
      <c r="A18" s="42" t="s">
        <v>45</v>
      </c>
      <c r="B18" s="41">
        <v>1.2857433884595193</v>
      </c>
      <c r="C18" s="41">
        <v>2.2000000000000028</v>
      </c>
      <c r="D18" s="41">
        <v>2.5</v>
      </c>
      <c r="E18" s="41">
        <v>2.5999999999999943</v>
      </c>
      <c r="F18" s="41">
        <v>3.5</v>
      </c>
      <c r="G18" s="41">
        <v>4.4000000000000057</v>
      </c>
      <c r="H18" s="41">
        <v>5.7000000000000028</v>
      </c>
      <c r="I18" s="41">
        <v>6.5</v>
      </c>
      <c r="J18" s="41">
        <v>7</v>
      </c>
      <c r="K18" s="41">
        <v>7.2999999999999972</v>
      </c>
      <c r="L18" s="41">
        <v>6.4000000000000057</v>
      </c>
      <c r="M18" s="41">
        <v>6.3688573241044111</v>
      </c>
      <c r="N18" s="41">
        <v>5.4</v>
      </c>
      <c r="O18" s="41">
        <v>5.3</v>
      </c>
      <c r="P18" s="41">
        <v>5.3</v>
      </c>
      <c r="Q18" s="41">
        <v>5.4</v>
      </c>
      <c r="R18" s="41">
        <v>6.6</v>
      </c>
      <c r="S18" s="41">
        <v>6.8</v>
      </c>
      <c r="T18" s="41">
        <v>6.1</v>
      </c>
      <c r="U18" s="41">
        <v>7.6</v>
      </c>
      <c r="V18" s="41">
        <v>2.1</v>
      </c>
    </row>
    <row r="19" spans="1:22">
      <c r="A19" s="42" t="s">
        <v>182</v>
      </c>
      <c r="B19" s="41">
        <v>6.3110824575151551E-3</v>
      </c>
      <c r="C19" s="41">
        <v>48.900000000000006</v>
      </c>
      <c r="D19" s="41">
        <v>52</v>
      </c>
      <c r="E19" s="41">
        <v>52.300000000000011</v>
      </c>
      <c r="F19" s="41">
        <v>52.699999999999989</v>
      </c>
      <c r="G19" s="41">
        <v>63.300000000000011</v>
      </c>
      <c r="H19" s="41">
        <v>76.099999999999994</v>
      </c>
      <c r="I19" s="41">
        <v>35.699999999999989</v>
      </c>
      <c r="J19" s="41">
        <v>26.299999999999997</v>
      </c>
      <c r="K19" s="41">
        <v>23.299999999999997</v>
      </c>
      <c r="L19" s="41">
        <v>23</v>
      </c>
      <c r="M19" s="41">
        <v>23.299999999999997</v>
      </c>
      <c r="N19" s="41">
        <v>23</v>
      </c>
      <c r="O19" s="41">
        <v>36.5</v>
      </c>
      <c r="P19" s="41">
        <v>36.299999999999997</v>
      </c>
      <c r="Q19" s="41">
        <v>37</v>
      </c>
      <c r="R19" s="41">
        <v>37.200000000000003</v>
      </c>
      <c r="S19" s="41">
        <v>28.6</v>
      </c>
      <c r="T19" s="41">
        <v>19.899999999999999</v>
      </c>
      <c r="U19" s="41">
        <v>17.7</v>
      </c>
      <c r="V19" s="41">
        <v>0.2</v>
      </c>
    </row>
    <row r="20" spans="1:22">
      <c r="A20" s="42" t="s">
        <v>46</v>
      </c>
      <c r="B20" s="41">
        <v>0.35847106685489943</v>
      </c>
      <c r="C20" s="41">
        <v>47.559211448769588</v>
      </c>
      <c r="D20" s="41">
        <v>47.559211448769616</v>
      </c>
      <c r="E20" s="41">
        <v>47.559211448769616</v>
      </c>
      <c r="F20" s="41">
        <v>48.759702245893976</v>
      </c>
      <c r="G20" s="41">
        <v>115.12521887857534</v>
      </c>
      <c r="H20" s="41">
        <v>132.48832579982326</v>
      </c>
      <c r="I20" s="41">
        <v>73.033883447322978</v>
      </c>
      <c r="J20" s="41">
        <v>70.396514632446753</v>
      </c>
      <c r="K20" s="41">
        <v>70.444225656543892</v>
      </c>
      <c r="L20" s="41">
        <v>69.51378860642032</v>
      </c>
      <c r="M20" s="41">
        <v>58.8</v>
      </c>
      <c r="N20" s="41">
        <v>55.8</v>
      </c>
      <c r="O20" s="41">
        <v>55.8</v>
      </c>
      <c r="P20" s="41">
        <v>55.6</v>
      </c>
      <c r="Q20" s="41">
        <v>55.456948255735057</v>
      </c>
      <c r="R20" s="41">
        <v>55.456948255735057</v>
      </c>
      <c r="S20" s="41">
        <v>7.9685716677436318</v>
      </c>
      <c r="T20" s="41">
        <v>0.51259469013018588</v>
      </c>
      <c r="U20" s="41">
        <v>59.541631299749866</v>
      </c>
      <c r="V20" s="41">
        <v>58.728000000000002</v>
      </c>
    </row>
    <row r="21" spans="1:22">
      <c r="A21" s="42" t="s">
        <v>47</v>
      </c>
      <c r="B21" s="41">
        <v>2.2880583741301361</v>
      </c>
      <c r="C21" s="41">
        <v>62.800000000000011</v>
      </c>
      <c r="D21" s="41">
        <v>62.800000000000011</v>
      </c>
      <c r="E21" s="41">
        <v>62.800000000000011</v>
      </c>
      <c r="F21" s="41">
        <v>800.9</v>
      </c>
      <c r="G21" s="41">
        <v>453.4</v>
      </c>
      <c r="H21" s="41">
        <v>453.4</v>
      </c>
      <c r="I21" s="41">
        <v>453.4</v>
      </c>
      <c r="J21" s="41">
        <v>453.4</v>
      </c>
      <c r="K21" s="41">
        <v>453.4</v>
      </c>
      <c r="L21" s="41">
        <v>273</v>
      </c>
      <c r="M21" s="41">
        <v>272.99160000000006</v>
      </c>
      <c r="N21" s="41">
        <v>273</v>
      </c>
      <c r="O21" s="41">
        <v>273</v>
      </c>
      <c r="P21" s="41">
        <v>273</v>
      </c>
      <c r="Q21" s="41">
        <v>273</v>
      </c>
      <c r="R21" s="41">
        <v>0</v>
      </c>
      <c r="S21" s="41">
        <v>-4.3</v>
      </c>
      <c r="T21" s="41">
        <v>-4.3</v>
      </c>
      <c r="U21" s="41">
        <v>-4.3</v>
      </c>
      <c r="V21" s="41">
        <v>0</v>
      </c>
    </row>
    <row r="22" spans="1:22">
      <c r="A22" s="42" t="s">
        <v>48</v>
      </c>
      <c r="B22" s="41">
        <v>1.7811200542097445</v>
      </c>
      <c r="C22" s="41">
        <v>44.236266716093553</v>
      </c>
      <c r="D22" s="41">
        <v>43.733631273118561</v>
      </c>
      <c r="E22" s="41">
        <v>44.562167371961891</v>
      </c>
      <c r="F22" s="41">
        <v>47.81512678879858</v>
      </c>
      <c r="G22" s="41">
        <v>47.707057480894719</v>
      </c>
      <c r="H22" s="41">
        <v>47.857833269124313</v>
      </c>
      <c r="I22" s="41">
        <v>47.693893047841129</v>
      </c>
      <c r="J22" s="41">
        <v>46.136082409357414</v>
      </c>
      <c r="K22" s="41">
        <v>45.819653760696667</v>
      </c>
      <c r="L22" s="41">
        <v>96.107010742575824</v>
      </c>
      <c r="M22" s="41">
        <v>85</v>
      </c>
      <c r="N22" s="41">
        <v>78.7</v>
      </c>
      <c r="O22" s="41">
        <v>77.8</v>
      </c>
      <c r="P22" s="41">
        <v>77.5</v>
      </c>
      <c r="Q22" s="41">
        <v>77.672408174349385</v>
      </c>
      <c r="R22" s="41">
        <v>77.809321351790288</v>
      </c>
      <c r="S22" s="41">
        <v>78.210294514447753</v>
      </c>
      <c r="T22" s="41">
        <v>78.163971881758556</v>
      </c>
      <c r="U22" s="41">
        <v>78.375987008297841</v>
      </c>
      <c r="V22" s="41">
        <v>0.11899999999999999</v>
      </c>
    </row>
    <row r="23" spans="1:22">
      <c r="A23" s="137" t="s">
        <v>49</v>
      </c>
      <c r="B23" s="138">
        <v>5.0778299802995468</v>
      </c>
      <c r="C23" s="138">
        <v>42.699999999999989</v>
      </c>
      <c r="D23" s="138">
        <v>62.900000000000006</v>
      </c>
      <c r="E23" s="138">
        <v>65.5</v>
      </c>
      <c r="F23" s="138">
        <v>43.800000000000011</v>
      </c>
      <c r="G23" s="138">
        <v>39.099999999999994</v>
      </c>
      <c r="H23" s="138">
        <v>38</v>
      </c>
      <c r="I23" s="138">
        <v>37.300000000000011</v>
      </c>
      <c r="J23" s="138">
        <v>31.800000000000011</v>
      </c>
      <c r="K23" s="138">
        <v>25.5</v>
      </c>
      <c r="L23" s="138">
        <v>25.700000000000003</v>
      </c>
      <c r="M23" s="138">
        <v>23.9</v>
      </c>
      <c r="N23" s="138">
        <v>20.399999999999999</v>
      </c>
      <c r="O23" s="138">
        <v>18.5</v>
      </c>
      <c r="P23" s="138">
        <v>1.8</v>
      </c>
      <c r="Q23" s="138">
        <v>-4.2</v>
      </c>
      <c r="R23" s="138">
        <v>2.5</v>
      </c>
      <c r="S23" s="138">
        <v>5.0999999999999996</v>
      </c>
      <c r="T23" s="138">
        <v>5.2</v>
      </c>
      <c r="U23" s="138">
        <v>5.4</v>
      </c>
      <c r="V23" s="138">
        <v>0.4</v>
      </c>
    </row>
    <row r="24" spans="1:22">
      <c r="A24" s="137" t="s">
        <v>50</v>
      </c>
      <c r="B24" s="138">
        <v>3.2606313708647217</v>
      </c>
      <c r="C24" s="138">
        <v>3</v>
      </c>
      <c r="D24" s="138">
        <v>4</v>
      </c>
      <c r="E24" s="138">
        <v>5.5999999999999943</v>
      </c>
      <c r="F24" s="138">
        <v>5.5</v>
      </c>
      <c r="G24" s="138">
        <v>5.9000000000000057</v>
      </c>
      <c r="H24" s="138">
        <v>6.4000000000000057</v>
      </c>
      <c r="I24" s="138">
        <v>6.5999999999999943</v>
      </c>
      <c r="J24" s="138">
        <v>6.5999999999999943</v>
      </c>
      <c r="K24" s="138">
        <v>6.2000000000000028</v>
      </c>
      <c r="L24" s="138">
        <v>7</v>
      </c>
      <c r="M24" s="138">
        <v>7.2</v>
      </c>
      <c r="N24" s="138">
        <v>7</v>
      </c>
      <c r="O24" s="138">
        <v>6.7</v>
      </c>
      <c r="P24" s="138">
        <v>5.8</v>
      </c>
      <c r="Q24" s="138">
        <v>4.2</v>
      </c>
      <c r="R24" s="138">
        <v>4.7</v>
      </c>
      <c r="S24" s="138">
        <v>4.2</v>
      </c>
      <c r="T24" s="138">
        <v>4.0999999999999996</v>
      </c>
      <c r="U24" s="138">
        <v>3.9</v>
      </c>
      <c r="V24" s="138">
        <v>-0.1</v>
      </c>
    </row>
    <row r="25" spans="1:22">
      <c r="A25" s="137" t="s">
        <v>51</v>
      </c>
      <c r="B25" s="138">
        <v>1.3379646859626484</v>
      </c>
      <c r="C25" s="138">
        <v>7.2000000000000028</v>
      </c>
      <c r="D25" s="138">
        <v>11.099999999999994</v>
      </c>
      <c r="E25" s="138">
        <v>13.400000000000006</v>
      </c>
      <c r="F25" s="138">
        <v>15.200000000000003</v>
      </c>
      <c r="G25" s="138">
        <v>16.900000000000006</v>
      </c>
      <c r="H25" s="138">
        <v>17.599999999999994</v>
      </c>
      <c r="I25" s="138">
        <v>18.299999999999997</v>
      </c>
      <c r="J25" s="138">
        <v>18.299999999999997</v>
      </c>
      <c r="K25" s="138">
        <v>23.700000000000003</v>
      </c>
      <c r="L25" s="138">
        <v>23.900000000000006</v>
      </c>
      <c r="M25" s="138">
        <v>24.1</v>
      </c>
      <c r="N25" s="138">
        <v>24.2</v>
      </c>
      <c r="O25" s="138">
        <v>24.2</v>
      </c>
      <c r="P25" s="138">
        <v>20.5</v>
      </c>
      <c r="Q25" s="138">
        <v>19.2</v>
      </c>
      <c r="R25" s="138">
        <v>17.5</v>
      </c>
      <c r="S25" s="138">
        <v>16.5</v>
      </c>
      <c r="T25" s="138">
        <v>16.100000000000001</v>
      </c>
      <c r="U25" s="138">
        <v>15.9</v>
      </c>
      <c r="V25" s="138">
        <v>0.5</v>
      </c>
    </row>
    <row r="26" spans="1:22" ht="15.75">
      <c r="A26" s="297" t="s">
        <v>145</v>
      </c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298"/>
      <c r="T26" s="298"/>
      <c r="U26" s="298"/>
      <c r="V26" s="299"/>
    </row>
    <row r="27" spans="1:22" ht="13.35" customHeight="1">
      <c r="A27" s="300"/>
      <c r="B27" s="303" t="s">
        <v>130</v>
      </c>
      <c r="C27" s="306" t="s">
        <v>141</v>
      </c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0" t="s">
        <v>315</v>
      </c>
    </row>
    <row r="28" spans="1:22" ht="13.35" customHeight="1">
      <c r="A28" s="301"/>
      <c r="B28" s="304"/>
      <c r="C28" s="253"/>
      <c r="D28" s="254"/>
      <c r="E28" s="254"/>
      <c r="F28" s="254"/>
      <c r="G28" s="254" t="s">
        <v>151</v>
      </c>
      <c r="H28" s="254"/>
      <c r="I28" s="254"/>
      <c r="J28" s="254"/>
      <c r="K28" s="254"/>
      <c r="L28" s="254"/>
      <c r="M28" s="254"/>
      <c r="N28" s="255"/>
      <c r="O28" s="306" t="s">
        <v>180</v>
      </c>
      <c r="P28" s="306"/>
      <c r="Q28" s="306"/>
      <c r="R28" s="306"/>
      <c r="S28" s="306"/>
      <c r="T28" s="306"/>
      <c r="U28" s="306"/>
      <c r="V28" s="301"/>
    </row>
    <row r="29" spans="1:22">
      <c r="A29" s="301"/>
      <c r="B29" s="304"/>
      <c r="C29" s="251" t="s">
        <v>91</v>
      </c>
      <c r="D29" s="251" t="s">
        <v>90</v>
      </c>
      <c r="E29" s="251" t="s">
        <v>124</v>
      </c>
      <c r="F29" s="251" t="s">
        <v>129</v>
      </c>
      <c r="G29" s="251" t="s">
        <v>131</v>
      </c>
      <c r="H29" s="251" t="s">
        <v>133</v>
      </c>
      <c r="I29" s="251" t="s">
        <v>136</v>
      </c>
      <c r="J29" s="251" t="s">
        <v>137</v>
      </c>
      <c r="K29" s="251" t="s">
        <v>140</v>
      </c>
      <c r="L29" s="251" t="s">
        <v>142</v>
      </c>
      <c r="M29" s="251" t="s">
        <v>146</v>
      </c>
      <c r="N29" s="251" t="s">
        <v>149</v>
      </c>
      <c r="O29" s="251" t="s">
        <v>91</v>
      </c>
      <c r="P29" s="251" t="s">
        <v>90</v>
      </c>
      <c r="Q29" s="251" t="s">
        <v>124</v>
      </c>
      <c r="R29" s="251" t="s">
        <v>129</v>
      </c>
      <c r="S29" s="251" t="s">
        <v>131</v>
      </c>
      <c r="T29" s="261" t="s">
        <v>133</v>
      </c>
      <c r="U29" s="278" t="s">
        <v>136</v>
      </c>
      <c r="V29" s="301"/>
    </row>
    <row r="30" spans="1:22">
      <c r="A30" s="302" t="s">
        <v>35</v>
      </c>
      <c r="B30" s="305">
        <v>100</v>
      </c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62"/>
      <c r="U30" s="279"/>
      <c r="V30" s="302"/>
    </row>
    <row r="31" spans="1:22">
      <c r="A31" s="135" t="s">
        <v>52</v>
      </c>
      <c r="B31" s="136">
        <v>100</v>
      </c>
      <c r="C31" s="136">
        <v>34.099999999999994</v>
      </c>
      <c r="D31" s="136">
        <v>41</v>
      </c>
      <c r="E31" s="136">
        <v>51.699999999999989</v>
      </c>
      <c r="F31" s="136">
        <v>48.599999999999994</v>
      </c>
      <c r="G31" s="136">
        <v>42</v>
      </c>
      <c r="H31" s="136">
        <v>37.900000000000006</v>
      </c>
      <c r="I31" s="136">
        <v>37</v>
      </c>
      <c r="J31" s="136">
        <v>33</v>
      </c>
      <c r="K31" s="136">
        <v>32.5</v>
      </c>
      <c r="L31" s="136">
        <v>30.199999999999989</v>
      </c>
      <c r="M31" s="136">
        <v>25.1</v>
      </c>
      <c r="N31" s="136">
        <v>25.4</v>
      </c>
      <c r="O31" s="136">
        <v>21.2</v>
      </c>
      <c r="P31" s="136">
        <v>17.399999999999999</v>
      </c>
      <c r="Q31" s="136">
        <v>10.5</v>
      </c>
      <c r="R31" s="136">
        <v>10.1</v>
      </c>
      <c r="S31" s="136">
        <v>16.399999999999999</v>
      </c>
      <c r="T31" s="136">
        <v>15.7</v>
      </c>
      <c r="U31" s="136">
        <v>18.3</v>
      </c>
      <c r="V31" s="136">
        <v>4.3</v>
      </c>
    </row>
    <row r="32" spans="1:22">
      <c r="A32" s="137" t="s">
        <v>53</v>
      </c>
      <c r="B32" s="138">
        <v>12.269462899466095</v>
      </c>
      <c r="C32" s="138">
        <v>25.299999999999997</v>
      </c>
      <c r="D32" s="138">
        <v>34</v>
      </c>
      <c r="E32" s="138">
        <v>46.5</v>
      </c>
      <c r="F32" s="138">
        <v>57.900000000000006</v>
      </c>
      <c r="G32" s="138">
        <v>44.699999999999989</v>
      </c>
      <c r="H32" s="138">
        <v>40</v>
      </c>
      <c r="I32" s="138">
        <v>42.800000000000011</v>
      </c>
      <c r="J32" s="138">
        <v>31.300000000000011</v>
      </c>
      <c r="K32" s="138">
        <v>27</v>
      </c>
      <c r="L32" s="138">
        <v>30.400000000000006</v>
      </c>
      <c r="M32" s="138">
        <v>25</v>
      </c>
      <c r="N32" s="138">
        <v>17.600000000000001</v>
      </c>
      <c r="O32" s="138">
        <v>12.7</v>
      </c>
      <c r="P32" s="138">
        <v>11.8</v>
      </c>
      <c r="Q32" s="138">
        <v>8.6999999999999993</v>
      </c>
      <c r="R32" s="138">
        <v>10.3</v>
      </c>
      <c r="S32" s="138">
        <v>37.9</v>
      </c>
      <c r="T32" s="138">
        <v>35.299999999999997</v>
      </c>
      <c r="U32" s="138">
        <v>27.9</v>
      </c>
      <c r="V32" s="138">
        <v>-4</v>
      </c>
    </row>
    <row r="33" spans="1:22">
      <c r="A33" s="112" t="s">
        <v>54</v>
      </c>
      <c r="B33" s="113">
        <v>2.6462267841972777</v>
      </c>
      <c r="C33" s="113">
        <v>40.800000000000011</v>
      </c>
      <c r="D33" s="113">
        <v>41</v>
      </c>
      <c r="E33" s="113">
        <v>49.6</v>
      </c>
      <c r="F33" s="113">
        <v>48</v>
      </c>
      <c r="G33" s="113">
        <v>48</v>
      </c>
      <c r="H33" s="113">
        <v>33.400000000000006</v>
      </c>
      <c r="I33" s="113">
        <v>32.400000000000006</v>
      </c>
      <c r="J33" s="113">
        <v>25.400000000000006</v>
      </c>
      <c r="K33" s="113">
        <v>17.400000000000006</v>
      </c>
      <c r="L33" s="113">
        <v>7.2999999999999972</v>
      </c>
      <c r="M33" s="113">
        <v>0.5</v>
      </c>
      <c r="N33" s="113">
        <v>-0.8</v>
      </c>
      <c r="O33" s="113">
        <v>3.5</v>
      </c>
      <c r="P33" s="113">
        <v>21.5</v>
      </c>
      <c r="Q33" s="113">
        <v>20.7</v>
      </c>
      <c r="R33" s="113">
        <v>21.2</v>
      </c>
      <c r="S33" s="113">
        <v>20.7</v>
      </c>
      <c r="T33" s="113">
        <v>11</v>
      </c>
      <c r="U33" s="113">
        <v>9.9</v>
      </c>
      <c r="V33" s="113">
        <v>-0.9</v>
      </c>
    </row>
    <row r="34" spans="1:22">
      <c r="A34" s="112" t="s">
        <v>55</v>
      </c>
      <c r="B34" s="113">
        <v>3.9004548599648881</v>
      </c>
      <c r="C34" s="113">
        <v>18.200000000000003</v>
      </c>
      <c r="D34" s="113">
        <v>17.200000000000003</v>
      </c>
      <c r="E34" s="113">
        <v>50.699999999999989</v>
      </c>
      <c r="F34" s="113">
        <v>172.89999999999998</v>
      </c>
      <c r="G34" s="113">
        <v>171.7</v>
      </c>
      <c r="H34" s="113">
        <v>166.89999999999998</v>
      </c>
      <c r="I34" s="113">
        <v>125.4</v>
      </c>
      <c r="J34" s="113">
        <v>113</v>
      </c>
      <c r="K34" s="113">
        <v>109.4</v>
      </c>
      <c r="L34" s="113">
        <v>127.4</v>
      </c>
      <c r="M34" s="113">
        <v>126.6</v>
      </c>
      <c r="N34" s="113">
        <v>120.3</v>
      </c>
      <c r="O34" s="113">
        <v>89.4</v>
      </c>
      <c r="P34" s="113">
        <v>98.2</v>
      </c>
      <c r="Q34" s="113">
        <v>70.400000000000006</v>
      </c>
      <c r="R34" s="113">
        <v>-11.5</v>
      </c>
      <c r="S34" s="113">
        <v>47.5</v>
      </c>
      <c r="T34" s="113">
        <v>51</v>
      </c>
      <c r="U34" s="113">
        <v>51</v>
      </c>
      <c r="V34" s="113">
        <v>-0.4</v>
      </c>
    </row>
    <row r="35" spans="1:22">
      <c r="A35" s="112" t="s">
        <v>56</v>
      </c>
      <c r="B35" s="113">
        <v>5.7227812553039294</v>
      </c>
      <c r="C35" s="113">
        <v>17.099999999999994</v>
      </c>
      <c r="D35" s="113">
        <v>33.699999999999989</v>
      </c>
      <c r="E35" s="113">
        <v>41.800000000000011</v>
      </c>
      <c r="F35" s="113">
        <v>23.900000000000006</v>
      </c>
      <c r="G35" s="113">
        <v>-2</v>
      </c>
      <c r="H35" s="113">
        <v>-0.29999999999999716</v>
      </c>
      <c r="I35" s="113">
        <v>14.799999999999997</v>
      </c>
      <c r="J35" s="113">
        <v>1.5</v>
      </c>
      <c r="K35" s="113">
        <v>0.20000000000000284</v>
      </c>
      <c r="L35" s="113">
        <v>11</v>
      </c>
      <c r="M35" s="113">
        <v>5</v>
      </c>
      <c r="N35" s="113">
        <v>-8.9</v>
      </c>
      <c r="O35" s="113">
        <v>-11.2</v>
      </c>
      <c r="P35" s="113">
        <v>-20.100000000000001</v>
      </c>
      <c r="Q35" s="113">
        <v>-22.7</v>
      </c>
      <c r="R35" s="113">
        <v>6.9</v>
      </c>
      <c r="S35" s="113">
        <v>33.200000000000003</v>
      </c>
      <c r="T35" s="113">
        <v>29.9</v>
      </c>
      <c r="U35" s="113">
        <v>15</v>
      </c>
      <c r="V35" s="113">
        <v>-7.4</v>
      </c>
    </row>
    <row r="36" spans="1:22">
      <c r="A36" s="137" t="s">
        <v>57</v>
      </c>
      <c r="B36" s="138">
        <v>68.43487243637442</v>
      </c>
      <c r="C36" s="138">
        <v>37.300000000000011</v>
      </c>
      <c r="D36" s="138">
        <v>47</v>
      </c>
      <c r="E36" s="138">
        <v>55.300000000000011</v>
      </c>
      <c r="F36" s="138">
        <v>45.599999999999994</v>
      </c>
      <c r="G36" s="138">
        <v>39.800000000000011</v>
      </c>
      <c r="H36" s="138">
        <v>38.400000000000006</v>
      </c>
      <c r="I36" s="138">
        <v>37.400000000000006</v>
      </c>
      <c r="J36" s="138">
        <v>35</v>
      </c>
      <c r="K36" s="138">
        <v>31.900000000000006</v>
      </c>
      <c r="L36" s="138">
        <v>29.699999999999989</v>
      </c>
      <c r="M36" s="138">
        <v>26.7</v>
      </c>
      <c r="N36" s="138">
        <v>23.8</v>
      </c>
      <c r="O36" s="138">
        <v>21.3</v>
      </c>
      <c r="P36" s="138">
        <v>13.2</v>
      </c>
      <c r="Q36" s="138">
        <v>6.2</v>
      </c>
      <c r="R36" s="138">
        <v>7.2</v>
      </c>
      <c r="S36" s="138">
        <v>12</v>
      </c>
      <c r="T36" s="138">
        <v>13.1</v>
      </c>
      <c r="U36" s="138">
        <v>14</v>
      </c>
      <c r="V36" s="138">
        <v>1</v>
      </c>
    </row>
    <row r="37" spans="1:22">
      <c r="A37" s="112" t="s">
        <v>58</v>
      </c>
      <c r="B37" s="113">
        <v>23.620270742181351</v>
      </c>
      <c r="C37" s="113">
        <v>32.099999999999994</v>
      </c>
      <c r="D37" s="113">
        <v>41.699999999999989</v>
      </c>
      <c r="E37" s="113">
        <v>52.599999999999994</v>
      </c>
      <c r="F37" s="113">
        <v>49.199999999999989</v>
      </c>
      <c r="G37" s="113">
        <v>45.099999999999994</v>
      </c>
      <c r="H37" s="113">
        <v>44.099999999999994</v>
      </c>
      <c r="I37" s="113">
        <v>44.699999999999989</v>
      </c>
      <c r="J37" s="113">
        <v>42.699999999999989</v>
      </c>
      <c r="K37" s="113">
        <v>41.800000000000011</v>
      </c>
      <c r="L37" s="113">
        <v>40.800000000000011</v>
      </c>
      <c r="M37" s="113">
        <v>39.799999999999997</v>
      </c>
      <c r="N37" s="113">
        <v>36.4</v>
      </c>
      <c r="O37" s="113">
        <v>32.9</v>
      </c>
      <c r="P37" s="113">
        <v>25.5</v>
      </c>
      <c r="Q37" s="113">
        <v>14.7</v>
      </c>
      <c r="R37" s="113">
        <v>11.3</v>
      </c>
      <c r="S37" s="113">
        <v>11.6</v>
      </c>
      <c r="T37" s="113">
        <v>10.7</v>
      </c>
      <c r="U37" s="113">
        <v>13</v>
      </c>
      <c r="V37" s="113">
        <v>2.7</v>
      </c>
    </row>
    <row r="38" spans="1:22">
      <c r="A38" s="112" t="s">
        <v>59</v>
      </c>
      <c r="B38" s="113">
        <v>3.5398179990680645</v>
      </c>
      <c r="C38" s="113">
        <v>54.099999999999994</v>
      </c>
      <c r="D38" s="113">
        <v>76.699999999999989</v>
      </c>
      <c r="E38" s="113">
        <v>63.800000000000011</v>
      </c>
      <c r="F38" s="113">
        <v>39.400000000000006</v>
      </c>
      <c r="G38" s="113">
        <v>34.5</v>
      </c>
      <c r="H38" s="113">
        <v>35.599999999999994</v>
      </c>
      <c r="I38" s="113">
        <v>32.900000000000006</v>
      </c>
      <c r="J38" s="113">
        <v>26</v>
      </c>
      <c r="K38" s="113">
        <v>19.900000000000006</v>
      </c>
      <c r="L38" s="113">
        <v>11.599999999999994</v>
      </c>
      <c r="M38" s="113">
        <v>4.9000000000000004</v>
      </c>
      <c r="N38" s="113">
        <v>4.7</v>
      </c>
      <c r="O38" s="113">
        <v>-2.2999999999999998</v>
      </c>
      <c r="P38" s="113">
        <v>-20.6</v>
      </c>
      <c r="Q38" s="113">
        <v>-10.1</v>
      </c>
      <c r="R38" s="113">
        <v>-13.4</v>
      </c>
      <c r="S38" s="113">
        <v>-8.6</v>
      </c>
      <c r="T38" s="113">
        <v>-6.6</v>
      </c>
      <c r="U38" s="113">
        <v>8.8000000000000007</v>
      </c>
      <c r="V38" s="113">
        <v>15.9</v>
      </c>
    </row>
    <row r="39" spans="1:22">
      <c r="A39" s="112" t="s">
        <v>60</v>
      </c>
      <c r="B39" s="113">
        <v>4.2975861108736746</v>
      </c>
      <c r="C39" s="113">
        <v>56.300000000000011</v>
      </c>
      <c r="D39" s="113">
        <v>84.6</v>
      </c>
      <c r="E39" s="113">
        <v>83.5</v>
      </c>
      <c r="F39" s="113">
        <v>55.199999999999989</v>
      </c>
      <c r="G39" s="113">
        <v>50.900000000000006</v>
      </c>
      <c r="H39" s="113">
        <v>54.800000000000011</v>
      </c>
      <c r="I39" s="113">
        <v>50.699999999999989</v>
      </c>
      <c r="J39" s="113">
        <v>46.199999999999989</v>
      </c>
      <c r="K39" s="113">
        <v>40.900000000000006</v>
      </c>
      <c r="L39" s="113">
        <v>38.5</v>
      </c>
      <c r="M39" s="113">
        <v>28.1</v>
      </c>
      <c r="N39" s="113">
        <v>24.2</v>
      </c>
      <c r="O39" s="113">
        <v>20.6</v>
      </c>
      <c r="P39" s="113">
        <v>-0.1</v>
      </c>
      <c r="Q39" s="113">
        <v>-5.3</v>
      </c>
      <c r="R39" s="113">
        <v>-0.9</v>
      </c>
      <c r="S39" s="113">
        <v>0.4</v>
      </c>
      <c r="T39" s="113">
        <v>-1.9</v>
      </c>
      <c r="U39" s="113">
        <v>-4.5</v>
      </c>
      <c r="V39" s="113">
        <v>-3.4</v>
      </c>
    </row>
    <row r="40" spans="1:22" ht="25.5">
      <c r="A40" s="112" t="s">
        <v>61</v>
      </c>
      <c r="B40" s="113">
        <v>5.2261519789313242</v>
      </c>
      <c r="C40" s="113">
        <v>28.800000000000011</v>
      </c>
      <c r="D40" s="113">
        <v>39.300000000000011</v>
      </c>
      <c r="E40" s="113">
        <v>49.400000000000006</v>
      </c>
      <c r="F40" s="113">
        <v>47.199999999999989</v>
      </c>
      <c r="G40" s="113">
        <v>42.099999999999994</v>
      </c>
      <c r="H40" s="113">
        <v>39.699999999999989</v>
      </c>
      <c r="I40" s="113">
        <v>40</v>
      </c>
      <c r="J40" s="113">
        <v>37.699999999999989</v>
      </c>
      <c r="K40" s="113">
        <v>34.099999999999994</v>
      </c>
      <c r="L40" s="113">
        <v>33.300000000000011</v>
      </c>
      <c r="M40" s="113">
        <v>31.7</v>
      </c>
      <c r="N40" s="113">
        <v>29.6</v>
      </c>
      <c r="O40" s="113">
        <v>26.1</v>
      </c>
      <c r="P40" s="113">
        <v>17.899999999999999</v>
      </c>
      <c r="Q40" s="113">
        <v>9.1300000000000008</v>
      </c>
      <c r="R40" s="113">
        <v>7.7</v>
      </c>
      <c r="S40" s="113">
        <v>7.1</v>
      </c>
      <c r="T40" s="113">
        <v>7.7</v>
      </c>
      <c r="U40" s="113">
        <v>7.5</v>
      </c>
      <c r="V40" s="113">
        <v>0.5</v>
      </c>
    </row>
    <row r="41" spans="1:22" ht="25.5">
      <c r="A41" s="112" t="s">
        <v>62</v>
      </c>
      <c r="B41" s="113">
        <v>18.488980207391965</v>
      </c>
      <c r="C41" s="113">
        <v>53.599999999999994</v>
      </c>
      <c r="D41" s="113">
        <v>55.699999999999989</v>
      </c>
      <c r="E41" s="113">
        <v>70.5</v>
      </c>
      <c r="F41" s="113">
        <v>52.699999999999989</v>
      </c>
      <c r="G41" s="113">
        <v>41.099999999999994</v>
      </c>
      <c r="H41" s="113">
        <v>36.099999999999994</v>
      </c>
      <c r="I41" s="113">
        <v>33.300000000000011</v>
      </c>
      <c r="J41" s="113">
        <v>31.099999999999994</v>
      </c>
      <c r="K41" s="113">
        <v>24.599999999999994</v>
      </c>
      <c r="L41" s="113">
        <v>21.099999999999994</v>
      </c>
      <c r="M41" s="113">
        <v>16.7</v>
      </c>
      <c r="N41" s="113">
        <v>12.4</v>
      </c>
      <c r="O41" s="113">
        <v>9.4</v>
      </c>
      <c r="P41" s="113">
        <v>7.7</v>
      </c>
      <c r="Q41" s="113">
        <v>-2.4</v>
      </c>
      <c r="R41" s="113">
        <v>4.5999999999999996</v>
      </c>
      <c r="S41" s="113">
        <v>20.399999999999999</v>
      </c>
      <c r="T41" s="113">
        <v>27.8</v>
      </c>
      <c r="U41" s="113">
        <v>25</v>
      </c>
      <c r="V41" s="113">
        <v>-2.7</v>
      </c>
    </row>
    <row r="42" spans="1:22" ht="25.5">
      <c r="A42" s="112" t="s">
        <v>63</v>
      </c>
      <c r="B42" s="113">
        <v>2.6192826560719227</v>
      </c>
      <c r="C42" s="113">
        <v>9.7000000000000028</v>
      </c>
      <c r="D42" s="113">
        <v>15.400000000000006</v>
      </c>
      <c r="E42" s="113">
        <v>16.400000000000006</v>
      </c>
      <c r="F42" s="113">
        <v>14.400000000000006</v>
      </c>
      <c r="G42" s="113">
        <v>10</v>
      </c>
      <c r="H42" s="113">
        <v>11.599999999999994</v>
      </c>
      <c r="I42" s="113">
        <v>13</v>
      </c>
      <c r="J42" s="113">
        <v>11.799999999999997</v>
      </c>
      <c r="K42" s="113">
        <v>13.700000000000003</v>
      </c>
      <c r="L42" s="113">
        <v>13.5</v>
      </c>
      <c r="M42" s="113">
        <v>16.100000000000001</v>
      </c>
      <c r="N42" s="113">
        <v>15.5</v>
      </c>
      <c r="O42" s="113">
        <v>22.1</v>
      </c>
      <c r="P42" s="113">
        <v>13</v>
      </c>
      <c r="Q42" s="113">
        <v>11.9</v>
      </c>
      <c r="R42" s="113">
        <v>13.3</v>
      </c>
      <c r="S42" s="113">
        <v>15.2</v>
      </c>
      <c r="T42" s="113">
        <v>10.3</v>
      </c>
      <c r="U42" s="113">
        <v>11.3</v>
      </c>
      <c r="V42" s="113">
        <v>1.3</v>
      </c>
    </row>
    <row r="43" spans="1:22">
      <c r="A43" s="137" t="s">
        <v>64</v>
      </c>
      <c r="B43" s="138">
        <v>19.295664664159489</v>
      </c>
      <c r="C43" s="138">
        <v>30</v>
      </c>
      <c r="D43" s="138">
        <v>28.199999999999989</v>
      </c>
      <c r="E43" s="138">
        <v>44.599999999999994</v>
      </c>
      <c r="F43" s="138">
        <v>52.800000000000011</v>
      </c>
      <c r="G43" s="138">
        <v>46.199999999999989</v>
      </c>
      <c r="H43" s="138">
        <v>34.800000000000011</v>
      </c>
      <c r="I43" s="138">
        <v>32.599999999999994</v>
      </c>
      <c r="J43" s="138">
        <v>28.599999999999994</v>
      </c>
      <c r="K43" s="138">
        <v>36</v>
      </c>
      <c r="L43" s="138">
        <v>31.300000000000011</v>
      </c>
      <c r="M43" s="138">
        <v>21.2</v>
      </c>
      <c r="N43" s="138">
        <v>33.200000000000003</v>
      </c>
      <c r="O43" s="138">
        <v>24.5</v>
      </c>
      <c r="P43" s="138">
        <v>32.5</v>
      </c>
      <c r="Q43" s="138">
        <v>23.6</v>
      </c>
      <c r="R43" s="138">
        <v>17.8</v>
      </c>
      <c r="S43" s="138">
        <v>18.899999999999999</v>
      </c>
      <c r="T43" s="138">
        <v>14.4</v>
      </c>
      <c r="U43" s="138">
        <v>24.4</v>
      </c>
      <c r="V43" s="138">
        <v>16.399999999999999</v>
      </c>
    </row>
    <row r="44" spans="1:22" ht="13.35" customHeight="1">
      <c r="A44" s="291" t="s">
        <v>150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3"/>
    </row>
    <row r="45" spans="1:22">
      <c r="A45" s="294"/>
      <c r="B45" s="295"/>
      <c r="C45" s="295"/>
      <c r="D45" s="295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6"/>
    </row>
    <row r="46" spans="1:22">
      <c r="A46" s="291" t="s">
        <v>298</v>
      </c>
      <c r="B46" s="292"/>
      <c r="C46" s="292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3"/>
    </row>
    <row r="47" spans="1:22">
      <c r="A47" s="294"/>
      <c r="B47" s="295"/>
      <c r="C47" s="295"/>
      <c r="D47" s="295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6"/>
    </row>
  </sheetData>
  <mergeCells count="17">
    <mergeCell ref="A1:V1"/>
    <mergeCell ref="A2:V2"/>
    <mergeCell ref="A3:A6"/>
    <mergeCell ref="B3:B6"/>
    <mergeCell ref="V3:V6"/>
    <mergeCell ref="C4:N4"/>
    <mergeCell ref="C3:U3"/>
    <mergeCell ref="O4:U4"/>
    <mergeCell ref="A44:V45"/>
    <mergeCell ref="A46:V47"/>
    <mergeCell ref="A13:V13"/>
    <mergeCell ref="A26:V26"/>
    <mergeCell ref="A27:A30"/>
    <mergeCell ref="B27:B30"/>
    <mergeCell ref="V27:V30"/>
    <mergeCell ref="C27:U27"/>
    <mergeCell ref="O28:U28"/>
  </mergeCells>
  <pageMargins left="0.7" right="0.7" top="0.75" bottom="0.75" header="0.3" footer="0.3"/>
  <pageSetup paperSize="9" scale="54" orientation="landscape" r:id="rId1"/>
  <headerFooter>
    <oddHeader>&amp;L&amp;"-,звичайний"&amp;12&amp;K8CBA97Макроекономічний та монетарний огляд&amp;R&amp;"-,звичайний"&amp;12&amp;K7CBE87 Серпень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view="pageLayout" zoomScaleNormal="115" zoomScaleSheetLayoutView="100" workbookViewId="0">
      <selection activeCell="P13" sqref="P13"/>
    </sheetView>
  </sheetViews>
  <sheetFormatPr defaultColWidth="9.28515625" defaultRowHeight="12.75"/>
  <cols>
    <col min="1" max="1" width="9.28515625" style="1"/>
    <col min="2" max="2" width="25" style="1" customWidth="1"/>
    <col min="3" max="3" width="15.5703125" style="1" customWidth="1"/>
    <col min="4" max="12" width="9" style="1" customWidth="1"/>
    <col min="13" max="13" width="12.7109375" style="1" customWidth="1"/>
    <col min="14" max="16384" width="9.28515625" style="1"/>
  </cols>
  <sheetData>
    <row r="1" spans="1:14" ht="20.25" customHeight="1">
      <c r="A1" s="24"/>
      <c r="B1" s="307" t="s">
        <v>7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6"/>
      <c r="N1" s="24"/>
    </row>
    <row r="2" spans="1:14" ht="27" customHeight="1">
      <c r="A2" s="24"/>
      <c r="B2" s="313" t="s">
        <v>0</v>
      </c>
      <c r="C2" s="313" t="s">
        <v>206</v>
      </c>
      <c r="D2" s="317" t="s">
        <v>135</v>
      </c>
      <c r="E2" s="318"/>
      <c r="F2" s="318"/>
      <c r="G2" s="318"/>
      <c r="H2" s="318"/>
      <c r="I2" s="318"/>
      <c r="J2" s="318"/>
      <c r="K2" s="318"/>
      <c r="L2" s="318"/>
      <c r="M2" s="319"/>
      <c r="N2" s="24"/>
    </row>
    <row r="3" spans="1:14" ht="25.5" customHeight="1">
      <c r="A3" s="24"/>
      <c r="B3" s="313"/>
      <c r="C3" s="313"/>
      <c r="D3" s="149">
        <v>2014</v>
      </c>
      <c r="E3" s="149">
        <v>2015</v>
      </c>
      <c r="F3" s="150" t="s">
        <v>187</v>
      </c>
      <c r="G3" s="150" t="s">
        <v>205</v>
      </c>
      <c r="H3" s="150" t="s">
        <v>217</v>
      </c>
      <c r="I3" s="150" t="s">
        <v>294</v>
      </c>
      <c r="J3" s="150" t="s">
        <v>299</v>
      </c>
      <c r="K3" s="150" t="s">
        <v>310</v>
      </c>
      <c r="L3" s="150" t="s">
        <v>316</v>
      </c>
      <c r="M3" s="150" t="s">
        <v>317</v>
      </c>
      <c r="N3" s="24"/>
    </row>
    <row r="4" spans="1:14" ht="18" customHeight="1">
      <c r="A4" s="24"/>
      <c r="B4" s="135" t="s">
        <v>128</v>
      </c>
      <c r="C4" s="147">
        <v>100</v>
      </c>
      <c r="D4" s="148">
        <v>-10.169471719457377</v>
      </c>
      <c r="E4" s="148">
        <v>-10.020610814604453</v>
      </c>
      <c r="F4" s="148">
        <v>-2.6256024845159258</v>
      </c>
      <c r="G4" s="148">
        <v>4.0235996109434353</v>
      </c>
      <c r="H4" s="148">
        <v>6.3860968148353168</v>
      </c>
      <c r="I4" s="148">
        <v>4.4704307933286884</v>
      </c>
      <c r="J4" s="148">
        <v>1.5381646099115933</v>
      </c>
      <c r="K4" s="148">
        <v>1.6892419677986532</v>
      </c>
      <c r="L4" s="148">
        <v>1.7164814193350153</v>
      </c>
      <c r="M4" s="148">
        <v>2.4122323887354895</v>
      </c>
      <c r="N4" s="24"/>
    </row>
    <row r="5" spans="1:14" s="2" customFormat="1">
      <c r="A5" s="25"/>
      <c r="B5" s="26" t="s">
        <v>1</v>
      </c>
      <c r="C5" s="27">
        <v>20.339526458376749</v>
      </c>
      <c r="D5" s="28">
        <v>2.7999999999999972</v>
      </c>
      <c r="E5" s="28">
        <v>-4.7999999999999972</v>
      </c>
      <c r="F5" s="27">
        <v>-2.5</v>
      </c>
      <c r="G5" s="27">
        <v>-1.6</v>
      </c>
      <c r="H5" s="27">
        <v>-1</v>
      </c>
      <c r="I5" s="27">
        <v>-1.7</v>
      </c>
      <c r="J5" s="27">
        <v>0.1</v>
      </c>
      <c r="K5" s="27">
        <v>2.1</v>
      </c>
      <c r="L5" s="27">
        <v>1.2</v>
      </c>
      <c r="M5" s="27">
        <v>0.5</v>
      </c>
      <c r="N5" s="25"/>
    </row>
    <row r="6" spans="1:14" s="2" customFormat="1">
      <c r="A6" s="25"/>
      <c r="B6" s="26" t="s">
        <v>2</v>
      </c>
      <c r="C6" s="27">
        <v>9.7776165819720742</v>
      </c>
      <c r="D6" s="28">
        <v>-13.700000000000003</v>
      </c>
      <c r="E6" s="28">
        <v>-14.5</v>
      </c>
      <c r="F6" s="27">
        <v>-2.5999999999999943</v>
      </c>
      <c r="G6" s="27">
        <v>10.599999999999994</v>
      </c>
      <c r="H6" s="27">
        <v>5.7000000000000028</v>
      </c>
      <c r="I6" s="27">
        <v>3</v>
      </c>
      <c r="J6" s="27">
        <v>-3.5</v>
      </c>
      <c r="K6" s="27">
        <v>-8.9</v>
      </c>
      <c r="L6" s="27">
        <v>-0.40000000000000568</v>
      </c>
      <c r="M6" s="27">
        <v>0.3</v>
      </c>
      <c r="N6" s="25"/>
    </row>
    <row r="7" spans="1:14" s="2" customFormat="1" ht="13.35" customHeight="1">
      <c r="A7" s="25"/>
      <c r="B7" s="26" t="s">
        <v>3</v>
      </c>
      <c r="C7" s="27">
        <v>20.509850755839118</v>
      </c>
      <c r="D7" s="28">
        <v>-9.2999999999999972</v>
      </c>
      <c r="E7" s="28">
        <v>-13.099999999999994</v>
      </c>
      <c r="F7" s="27">
        <v>-2.5999999999999943</v>
      </c>
      <c r="G7" s="27">
        <v>8.0999999999999943</v>
      </c>
      <c r="H7" s="27">
        <v>6.5</v>
      </c>
      <c r="I7" s="27">
        <v>5.7999999999999972</v>
      </c>
      <c r="J7" s="27">
        <v>2.5</v>
      </c>
      <c r="K7" s="27">
        <v>-1.6</v>
      </c>
      <c r="L7" s="27">
        <v>-1.5</v>
      </c>
      <c r="M7" s="27">
        <v>2.6</v>
      </c>
      <c r="N7" s="25"/>
    </row>
    <row r="8" spans="1:14" s="2" customFormat="1" ht="24" customHeight="1">
      <c r="A8" s="25"/>
      <c r="B8" s="26" t="s">
        <v>85</v>
      </c>
      <c r="C8" s="27">
        <v>5.8942225998300763</v>
      </c>
      <c r="D8" s="28">
        <v>-6.5999999999999943</v>
      </c>
      <c r="E8" s="28">
        <v>-12</v>
      </c>
      <c r="F8" s="27">
        <v>2.2000000000000028</v>
      </c>
      <c r="G8" s="27">
        <v>1.5999999999999943</v>
      </c>
      <c r="H8" s="27">
        <v>-2.2999999999999972</v>
      </c>
      <c r="I8" s="27">
        <v>-5</v>
      </c>
      <c r="J8" s="27">
        <v>-1.9</v>
      </c>
      <c r="K8" s="27">
        <v>0.1</v>
      </c>
      <c r="L8" s="27">
        <v>6.2000000000000028</v>
      </c>
      <c r="M8" s="27">
        <v>0.4</v>
      </c>
      <c r="N8" s="25"/>
    </row>
    <row r="9" spans="1:14" s="2" customFormat="1">
      <c r="A9" s="25"/>
      <c r="B9" s="26" t="s">
        <v>4</v>
      </c>
      <c r="C9" s="27">
        <v>3.9140523556852247</v>
      </c>
      <c r="D9" s="28">
        <v>-20.400000000000006</v>
      </c>
      <c r="E9" s="28">
        <v>-14.900000000000006</v>
      </c>
      <c r="F9" s="27">
        <v>-11.4</v>
      </c>
      <c r="G9" s="27">
        <v>1.8</v>
      </c>
      <c r="H9" s="27">
        <v>1.1000000000000001</v>
      </c>
      <c r="I9" s="27">
        <v>17.2</v>
      </c>
      <c r="J9" s="27">
        <v>5.6</v>
      </c>
      <c r="K9" s="27">
        <v>4.7</v>
      </c>
      <c r="L9" s="27">
        <v>12.9</v>
      </c>
      <c r="M9" s="27">
        <v>11</v>
      </c>
      <c r="N9" s="25"/>
    </row>
    <row r="10" spans="1:14" s="2" customFormat="1">
      <c r="A10" s="25"/>
      <c r="B10" s="26" t="s">
        <v>5</v>
      </c>
      <c r="C10" s="27">
        <v>4.7802215418156164</v>
      </c>
      <c r="D10" s="28">
        <v>-8.9000000000000057</v>
      </c>
      <c r="E10" s="28">
        <v>-20.700000000000003</v>
      </c>
      <c r="F10" s="27">
        <v>-1.4000000000000057</v>
      </c>
      <c r="G10" s="277" t="s">
        <v>207</v>
      </c>
      <c r="H10" s="277" t="s">
        <v>218</v>
      </c>
      <c r="I10" s="277" t="s">
        <v>295</v>
      </c>
      <c r="J10" s="277" t="s">
        <v>300</v>
      </c>
      <c r="K10" s="277" t="s">
        <v>311</v>
      </c>
      <c r="L10" s="277" t="s">
        <v>318</v>
      </c>
      <c r="M10" s="277">
        <v>2.4</v>
      </c>
      <c r="N10" s="25"/>
    </row>
    <row r="11" spans="1:14" s="2" customFormat="1">
      <c r="A11" s="25"/>
      <c r="B11" s="26" t="s">
        <v>6</v>
      </c>
      <c r="C11" s="27">
        <v>19.120886167262466</v>
      </c>
      <c r="D11" s="28">
        <v>-17.900000000000006</v>
      </c>
      <c r="E11" s="28">
        <v>-7.5</v>
      </c>
      <c r="F11" s="27">
        <v>-3.1</v>
      </c>
      <c r="G11" s="277" t="s">
        <v>301</v>
      </c>
      <c r="H11" s="277" t="s">
        <v>302</v>
      </c>
      <c r="I11" s="277" t="s">
        <v>303</v>
      </c>
      <c r="J11" s="277" t="s">
        <v>304</v>
      </c>
      <c r="K11" s="277" t="s">
        <v>312</v>
      </c>
      <c r="L11" s="277" t="s">
        <v>319</v>
      </c>
      <c r="M11" s="277">
        <v>3.9</v>
      </c>
      <c r="N11" s="25"/>
    </row>
    <row r="12" spans="1:14" s="2" customFormat="1">
      <c r="A12" s="25"/>
      <c r="B12" s="26" t="s">
        <v>184</v>
      </c>
      <c r="C12" s="27">
        <v>9.8900119026626676</v>
      </c>
      <c r="D12" s="28">
        <v>-10.799999999999997</v>
      </c>
      <c r="E12" s="28">
        <v>-6</v>
      </c>
      <c r="F12" s="27">
        <v>-3.7999999999999972</v>
      </c>
      <c r="G12" s="277" t="s">
        <v>208</v>
      </c>
      <c r="H12" s="277" t="s">
        <v>219</v>
      </c>
      <c r="I12" s="277" t="s">
        <v>296</v>
      </c>
      <c r="J12" s="277" t="s">
        <v>305</v>
      </c>
      <c r="K12" s="277" t="s">
        <v>313</v>
      </c>
      <c r="L12" s="277" t="s">
        <v>320</v>
      </c>
      <c r="M12" s="277">
        <v>1.0999999999999943</v>
      </c>
      <c r="N12" s="25"/>
    </row>
    <row r="13" spans="1:14" s="2" customFormat="1">
      <c r="A13" s="25"/>
      <c r="B13" s="26" t="s">
        <v>185</v>
      </c>
      <c r="C13" s="27">
        <v>5.7736116365560015</v>
      </c>
      <c r="D13" s="28">
        <v>-11.700000000000003</v>
      </c>
      <c r="E13" s="28">
        <v>-8.5</v>
      </c>
      <c r="F13" s="27">
        <v>-2.7999999999999972</v>
      </c>
      <c r="G13" s="277" t="s">
        <v>209</v>
      </c>
      <c r="H13" s="277" t="s">
        <v>220</v>
      </c>
      <c r="I13" s="277" t="s">
        <v>297</v>
      </c>
      <c r="J13" s="277" t="s">
        <v>306</v>
      </c>
      <c r="K13" s="277" t="s">
        <v>314</v>
      </c>
      <c r="L13" s="277" t="s">
        <v>321</v>
      </c>
      <c r="M13" s="277">
        <v>3.8</v>
      </c>
      <c r="N13" s="25"/>
    </row>
    <row r="14" spans="1:14" s="2" customFormat="1">
      <c r="A14" s="25"/>
      <c r="B14" s="151" t="s">
        <v>132</v>
      </c>
      <c r="C14" s="152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25"/>
    </row>
    <row r="15" spans="1:14" s="2" customFormat="1" ht="13.35" customHeight="1">
      <c r="A15" s="25"/>
      <c r="B15" s="26" t="s">
        <v>86</v>
      </c>
      <c r="C15" s="314" t="s">
        <v>8</v>
      </c>
      <c r="D15" s="28">
        <v>-10.099999999999994</v>
      </c>
      <c r="E15" s="28">
        <v>-13.400000000000006</v>
      </c>
      <c r="F15" s="28">
        <v>-1.7000000000000028</v>
      </c>
      <c r="G15" s="28">
        <v>7.6</v>
      </c>
      <c r="H15" s="28">
        <v>4.8</v>
      </c>
      <c r="I15" s="28">
        <v>3.5</v>
      </c>
      <c r="J15" s="28">
        <v>0.2</v>
      </c>
      <c r="K15" s="28">
        <v>-3.4</v>
      </c>
      <c r="L15" s="28">
        <v>-0.2</v>
      </c>
      <c r="M15" s="27">
        <v>1.7</v>
      </c>
      <c r="N15" s="25"/>
    </row>
    <row r="16" spans="1:14" s="2" customFormat="1">
      <c r="A16" s="25"/>
      <c r="B16" s="26" t="s">
        <v>9</v>
      </c>
      <c r="C16" s="314"/>
      <c r="D16" s="28">
        <v>2.5</v>
      </c>
      <c r="E16" s="28">
        <v>-11.200000000000003</v>
      </c>
      <c r="F16" s="28">
        <v>-2.2000000000000028</v>
      </c>
      <c r="G16" s="27">
        <v>5</v>
      </c>
      <c r="H16" s="27">
        <v>-1.1000000000000001</v>
      </c>
      <c r="I16" s="27">
        <v>1.7</v>
      </c>
      <c r="J16" s="27">
        <v>-2.9</v>
      </c>
      <c r="K16" s="27">
        <v>-2.8</v>
      </c>
      <c r="L16" s="27">
        <v>-0.6</v>
      </c>
      <c r="M16" s="27">
        <v>-0.2</v>
      </c>
      <c r="N16" s="25"/>
    </row>
    <row r="17" spans="1:14" s="2" customFormat="1" ht="24" customHeight="1">
      <c r="A17" s="25"/>
      <c r="B17" s="26" t="s">
        <v>87</v>
      </c>
      <c r="C17" s="314"/>
      <c r="D17" s="28">
        <v>-21.3</v>
      </c>
      <c r="E17" s="28">
        <v>-21.900000000000006</v>
      </c>
      <c r="F17" s="28">
        <v>5.2000000000000028</v>
      </c>
      <c r="G17" s="27">
        <v>30</v>
      </c>
      <c r="H17" s="27">
        <v>26.6</v>
      </c>
      <c r="I17" s="27">
        <v>26</v>
      </c>
      <c r="J17" s="27">
        <v>13</v>
      </c>
      <c r="K17" s="27">
        <v>-3.5</v>
      </c>
      <c r="L17" s="27">
        <v>4.2</v>
      </c>
      <c r="M17" s="27">
        <v>14.8</v>
      </c>
      <c r="N17" s="25"/>
    </row>
    <row r="18" spans="1:14" s="2" customFormat="1">
      <c r="A18" s="25"/>
      <c r="B18" s="26" t="s">
        <v>10</v>
      </c>
      <c r="C18" s="314"/>
      <c r="D18" s="28">
        <v>-14.2</v>
      </c>
      <c r="E18" s="28">
        <v>-15.900000000000006</v>
      </c>
      <c r="F18" s="28">
        <v>-7.5</v>
      </c>
      <c r="G18" s="27">
        <v>-8</v>
      </c>
      <c r="H18" s="27">
        <v>-7.4</v>
      </c>
      <c r="I18" s="27">
        <v>0.9</v>
      </c>
      <c r="J18" s="27">
        <v>8.4</v>
      </c>
      <c r="K18" s="27">
        <v>5.2</v>
      </c>
      <c r="L18" s="27">
        <v>7.1</v>
      </c>
      <c r="M18" s="27">
        <v>0.1</v>
      </c>
      <c r="N18" s="25"/>
    </row>
    <row r="19" spans="1:14" s="2" customFormat="1">
      <c r="A19" s="25"/>
      <c r="B19" s="26" t="s">
        <v>11</v>
      </c>
      <c r="C19" s="314"/>
      <c r="D19" s="28">
        <v>-14.5</v>
      </c>
      <c r="E19" s="28">
        <v>-16.400000000000006</v>
      </c>
      <c r="F19" s="28">
        <v>-2.7999999999999972</v>
      </c>
      <c r="G19" s="28">
        <v>14.2</v>
      </c>
      <c r="H19" s="28">
        <v>19.100000000000001</v>
      </c>
      <c r="I19" s="28">
        <v>15.5</v>
      </c>
      <c r="J19" s="28">
        <v>7.4</v>
      </c>
      <c r="K19" s="28">
        <v>0.4</v>
      </c>
      <c r="L19" s="28">
        <v>4.3</v>
      </c>
      <c r="M19" s="28">
        <v>8.1999999999999993</v>
      </c>
      <c r="N19" s="25"/>
    </row>
    <row r="20" spans="1:14" s="2" customFormat="1">
      <c r="A20" s="25"/>
      <c r="B20" s="26" t="s">
        <v>12</v>
      </c>
      <c r="C20" s="314"/>
      <c r="D20" s="37">
        <v>-20.6</v>
      </c>
      <c r="E20" s="37">
        <v>-14.599999999999994</v>
      </c>
      <c r="F20" s="28">
        <v>-3.4000000000000057</v>
      </c>
      <c r="G20" s="28">
        <v>3.9</v>
      </c>
      <c r="H20" s="28">
        <v>8.6999999999999993</v>
      </c>
      <c r="I20" s="28">
        <v>0.4</v>
      </c>
      <c r="J20" s="28">
        <v>-0.3</v>
      </c>
      <c r="K20" s="28">
        <v>-2.4</v>
      </c>
      <c r="L20" s="28">
        <v>-11.5</v>
      </c>
      <c r="M20" s="28">
        <v>-0.7</v>
      </c>
      <c r="N20" s="25"/>
    </row>
    <row r="21" spans="1:14">
      <c r="A21" s="24"/>
      <c r="B21" s="38" t="s">
        <v>13</v>
      </c>
      <c r="C21" s="314"/>
      <c r="D21" s="37">
        <v>3.5</v>
      </c>
      <c r="E21" s="37">
        <v>-3.5</v>
      </c>
      <c r="F21" s="28">
        <v>-15.9</v>
      </c>
      <c r="G21" s="28">
        <v>-14.299999999999997</v>
      </c>
      <c r="H21" s="28">
        <v>-5.8</v>
      </c>
      <c r="I21" s="28">
        <v>4.5999999999999996</v>
      </c>
      <c r="J21" s="28">
        <v>8.1999999999999993</v>
      </c>
      <c r="K21" s="28">
        <v>21.9</v>
      </c>
      <c r="L21" s="28">
        <v>13.7</v>
      </c>
      <c r="M21" s="28">
        <v>12.7</v>
      </c>
      <c r="N21" s="24"/>
    </row>
    <row r="22" spans="1:14" ht="5.25" customHeight="1">
      <c r="A22" s="24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24"/>
      <c r="N22" s="24"/>
    </row>
    <row r="23" spans="1:14">
      <c r="A23" s="24"/>
      <c r="B23" s="24" t="s">
        <v>186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1:14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14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1:14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</sheetData>
  <mergeCells count="5">
    <mergeCell ref="B2:B3"/>
    <mergeCell ref="C2:C3"/>
    <mergeCell ref="C15:C21"/>
    <mergeCell ref="B1:M1"/>
    <mergeCell ref="D2:M2"/>
  </mergeCells>
  <pageMargins left="0.51181102362204722" right="0.39370078740157483" top="0.78740157480314965" bottom="0.98425196850393704" header="0.51181102362204722" footer="0.51181102362204722"/>
  <pageSetup paperSize="9" scale="74" orientation="landscape" r:id="rId1"/>
  <headerFooter>
    <oddHeader>&amp;L&amp;"-,звичайний"&amp;12&amp;K8CBA97Макроекономічний та монетарний огляд&amp;R&amp;"-,звичайний"&amp;12&amp;K7CBE87Липень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M29"/>
  <sheetViews>
    <sheetView zoomScaleNormal="100" workbookViewId="0">
      <selection activeCell="AF11" sqref="AF11"/>
    </sheetView>
  </sheetViews>
  <sheetFormatPr defaultColWidth="9.28515625" defaultRowHeight="15"/>
  <cols>
    <col min="1" max="1" width="54.140625" style="250" customWidth="1"/>
    <col min="2" max="2" width="8.5703125" style="250" customWidth="1"/>
    <col min="3" max="3" width="7.42578125" style="250" customWidth="1"/>
    <col min="4" max="4" width="7.7109375" style="250" customWidth="1"/>
    <col min="5" max="6" width="7.42578125" style="250" hidden="1" customWidth="1"/>
    <col min="7" max="12" width="7.7109375" style="250" hidden="1" customWidth="1"/>
    <col min="13" max="16" width="8.28515625" style="250" hidden="1" customWidth="1"/>
    <col min="17" max="17" width="7.7109375" style="250" customWidth="1"/>
    <col min="18" max="18" width="7.42578125" style="250" hidden="1" customWidth="1"/>
    <col min="19" max="19" width="7.28515625" style="250" hidden="1" customWidth="1"/>
    <col min="20" max="20" width="9" style="250" hidden="1" customWidth="1"/>
    <col min="21" max="29" width="8.140625" style="250" hidden="1" customWidth="1"/>
    <col min="30" max="32" width="8.140625" style="250" customWidth="1"/>
    <col min="33" max="33" width="9" style="250" customWidth="1"/>
    <col min="34" max="37" width="8.140625" style="250" customWidth="1"/>
    <col min="38" max="38" width="8.5703125" style="250" customWidth="1"/>
    <col min="39" max="39" width="7.7109375" style="250" bestFit="1" customWidth="1"/>
    <col min="40" max="16384" width="9.28515625" style="154"/>
  </cols>
  <sheetData>
    <row r="1" spans="1:39" ht="16.5" thickBot="1">
      <c r="A1" s="320" t="s">
        <v>14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2"/>
    </row>
    <row r="2" spans="1:39" ht="15.75" customHeight="1" thickBot="1">
      <c r="A2" s="325" t="s">
        <v>15</v>
      </c>
      <c r="B2" s="327" t="s">
        <v>16</v>
      </c>
      <c r="C2" s="329" t="s">
        <v>89</v>
      </c>
      <c r="D2" s="329" t="s">
        <v>88</v>
      </c>
      <c r="E2" s="333" t="s">
        <v>222</v>
      </c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4"/>
      <c r="Q2" s="334" t="s">
        <v>84</v>
      </c>
      <c r="R2" s="333" t="s">
        <v>223</v>
      </c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4"/>
      <c r="AD2" s="336" t="s">
        <v>151</v>
      </c>
      <c r="AE2" s="331" t="s">
        <v>224</v>
      </c>
      <c r="AF2" s="332"/>
      <c r="AG2" s="332"/>
      <c r="AH2" s="332"/>
      <c r="AI2" s="332"/>
      <c r="AJ2" s="332"/>
      <c r="AK2" s="284"/>
      <c r="AL2" s="323" t="s">
        <v>17</v>
      </c>
      <c r="AM2" s="324"/>
    </row>
    <row r="3" spans="1:39" ht="39" thickBot="1">
      <c r="A3" s="326"/>
      <c r="B3" s="328"/>
      <c r="C3" s="330"/>
      <c r="D3" s="330"/>
      <c r="E3" s="179" t="s">
        <v>91</v>
      </c>
      <c r="F3" s="180" t="s">
        <v>90</v>
      </c>
      <c r="G3" s="180" t="s">
        <v>124</v>
      </c>
      <c r="H3" s="180" t="s">
        <v>129</v>
      </c>
      <c r="I3" s="180" t="s">
        <v>131</v>
      </c>
      <c r="J3" s="180" t="s">
        <v>133</v>
      </c>
      <c r="K3" s="180" t="s">
        <v>136</v>
      </c>
      <c r="L3" s="180" t="s">
        <v>137</v>
      </c>
      <c r="M3" s="180" t="s">
        <v>140</v>
      </c>
      <c r="N3" s="180" t="s">
        <v>142</v>
      </c>
      <c r="O3" s="180" t="s">
        <v>146</v>
      </c>
      <c r="P3" s="181" t="s">
        <v>149</v>
      </c>
      <c r="Q3" s="335"/>
      <c r="R3" s="179" t="s">
        <v>91</v>
      </c>
      <c r="S3" s="180" t="s">
        <v>90</v>
      </c>
      <c r="T3" s="180" t="s">
        <v>124</v>
      </c>
      <c r="U3" s="180" t="s">
        <v>129</v>
      </c>
      <c r="V3" s="180" t="s">
        <v>131</v>
      </c>
      <c r="W3" s="180" t="s">
        <v>133</v>
      </c>
      <c r="X3" s="180" t="s">
        <v>136</v>
      </c>
      <c r="Y3" s="180" t="s">
        <v>137</v>
      </c>
      <c r="Z3" s="180" t="s">
        <v>140</v>
      </c>
      <c r="AA3" s="180" t="s">
        <v>142</v>
      </c>
      <c r="AB3" s="180" t="s">
        <v>146</v>
      </c>
      <c r="AC3" s="181" t="s">
        <v>149</v>
      </c>
      <c r="AD3" s="337"/>
      <c r="AE3" s="269" t="s">
        <v>91</v>
      </c>
      <c r="AF3" s="270" t="s">
        <v>90</v>
      </c>
      <c r="AG3" s="270" t="s">
        <v>124</v>
      </c>
      <c r="AH3" s="270" t="s">
        <v>129</v>
      </c>
      <c r="AI3" s="270" t="s">
        <v>131</v>
      </c>
      <c r="AJ3" s="270" t="s">
        <v>133</v>
      </c>
      <c r="AK3" s="285" t="s">
        <v>136</v>
      </c>
      <c r="AL3" s="286" t="s">
        <v>18</v>
      </c>
      <c r="AM3" s="182" t="s">
        <v>19</v>
      </c>
    </row>
    <row r="4" spans="1:39">
      <c r="A4" s="183" t="s">
        <v>20</v>
      </c>
      <c r="B4" s="184" t="s">
        <v>21</v>
      </c>
      <c r="C4" s="185">
        <v>45633.599999999999</v>
      </c>
      <c r="D4" s="186">
        <v>45553</v>
      </c>
      <c r="E4" s="187">
        <v>43057.267</v>
      </c>
      <c r="F4" s="188">
        <v>43042.879999999997</v>
      </c>
      <c r="G4" s="188">
        <v>43023</v>
      </c>
      <c r="H4" s="189">
        <v>43009.3</v>
      </c>
      <c r="I4" s="188">
        <v>42995.5</v>
      </c>
      <c r="J4" s="189">
        <v>42988.025999999998</v>
      </c>
      <c r="K4" s="189">
        <v>42981.9</v>
      </c>
      <c r="L4" s="189">
        <v>42977.366999999998</v>
      </c>
      <c r="M4" s="189">
        <v>42973.696000000004</v>
      </c>
      <c r="N4" s="189">
        <v>42965.105000000003</v>
      </c>
      <c r="O4" s="190">
        <v>42953.889000000003</v>
      </c>
      <c r="P4" s="191">
        <v>42928.9</v>
      </c>
      <c r="Q4" s="192">
        <v>42929</v>
      </c>
      <c r="R4" s="187">
        <v>42910.9</v>
      </c>
      <c r="S4" s="188" t="s">
        <v>225</v>
      </c>
      <c r="T4" s="188" t="s">
        <v>226</v>
      </c>
      <c r="U4" s="189" t="s">
        <v>227</v>
      </c>
      <c r="V4" s="188" t="s">
        <v>228</v>
      </c>
      <c r="W4" s="189" t="s">
        <v>229</v>
      </c>
      <c r="X4" s="189" t="s">
        <v>230</v>
      </c>
      <c r="Y4" s="189" t="s">
        <v>231</v>
      </c>
      <c r="Z4" s="189" t="s">
        <v>232</v>
      </c>
      <c r="AA4" s="189" t="s">
        <v>233</v>
      </c>
      <c r="AB4" s="189" t="s">
        <v>234</v>
      </c>
      <c r="AC4" s="193" t="s">
        <v>235</v>
      </c>
      <c r="AD4" s="194" t="s">
        <v>236</v>
      </c>
      <c r="AE4" s="287" t="s">
        <v>237</v>
      </c>
      <c r="AF4" s="288" t="s">
        <v>238</v>
      </c>
      <c r="AG4" s="288" t="s">
        <v>239</v>
      </c>
      <c r="AH4" s="288" t="s">
        <v>307</v>
      </c>
      <c r="AI4" s="288" t="s">
        <v>308</v>
      </c>
      <c r="AJ4" s="288" t="s">
        <v>322</v>
      </c>
      <c r="AK4" s="191" t="s">
        <v>26</v>
      </c>
      <c r="AL4" s="271">
        <v>0</v>
      </c>
      <c r="AM4" s="195">
        <v>-0.4</v>
      </c>
    </row>
    <row r="5" spans="1:39" ht="18" customHeight="1">
      <c r="A5" s="196" t="s">
        <v>240</v>
      </c>
      <c r="B5" s="197" t="s">
        <v>22</v>
      </c>
      <c r="C5" s="198">
        <v>10.358599999999999</v>
      </c>
      <c r="D5" s="199">
        <v>9.9577000000000009</v>
      </c>
      <c r="E5" s="200">
        <v>9.5655999999999999</v>
      </c>
      <c r="F5" s="201">
        <v>9.5340000000000007</v>
      </c>
      <c r="G5" s="201">
        <v>9.5341000000000005</v>
      </c>
      <c r="H5" s="201">
        <v>9.4734999999999996</v>
      </c>
      <c r="I5" s="201">
        <v>9.4062999999999999</v>
      </c>
      <c r="J5" s="201">
        <v>9.3680000000000003</v>
      </c>
      <c r="K5" s="201" t="s">
        <v>138</v>
      </c>
      <c r="L5" s="201" t="s">
        <v>138</v>
      </c>
      <c r="M5" s="201">
        <v>8.8000000000000007</v>
      </c>
      <c r="N5" s="201">
        <v>8.6888000000000005</v>
      </c>
      <c r="O5" s="201">
        <v>8.5</v>
      </c>
      <c r="P5" s="202">
        <v>8.3930000000000007</v>
      </c>
      <c r="Q5" s="203">
        <v>8.3927999999999994</v>
      </c>
      <c r="R5" s="200">
        <v>8.1</v>
      </c>
      <c r="S5" s="201">
        <v>8.1228999999999996</v>
      </c>
      <c r="T5" s="201">
        <v>8.1318999999999999</v>
      </c>
      <c r="U5" s="201">
        <v>8.0753000000000004</v>
      </c>
      <c r="V5" s="201">
        <v>8.0393000000000008</v>
      </c>
      <c r="W5" s="201">
        <v>8.0329999999999995</v>
      </c>
      <c r="X5" s="201">
        <v>7.9909999999999997</v>
      </c>
      <c r="Y5" s="201">
        <v>7.9539999999999997</v>
      </c>
      <c r="Z5" s="201">
        <v>7.9509999999999996</v>
      </c>
      <c r="AA5" s="201">
        <v>8</v>
      </c>
      <c r="AB5" s="201">
        <v>7.931</v>
      </c>
      <c r="AC5" s="202">
        <v>7.8449999999999998</v>
      </c>
      <c r="AD5" s="198">
        <v>7.8449999999999998</v>
      </c>
      <c r="AE5" s="204">
        <v>7.8</v>
      </c>
      <c r="AF5" s="205">
        <v>7.8479999999999999</v>
      </c>
      <c r="AG5" s="205">
        <v>7.891</v>
      </c>
      <c r="AH5" s="205">
        <v>7.9</v>
      </c>
      <c r="AI5" s="205">
        <v>7.8520000000000003</v>
      </c>
      <c r="AJ5" s="205">
        <v>7.8234000000000004</v>
      </c>
      <c r="AK5" s="206" t="s">
        <v>26</v>
      </c>
      <c r="AL5" s="204">
        <f>AJ5/AI5*100-100</f>
        <v>-0.36423841059603035</v>
      </c>
      <c r="AM5" s="206">
        <f>AJ5/W5*100-100</f>
        <v>-2.6092368977965776</v>
      </c>
    </row>
    <row r="6" spans="1:39">
      <c r="A6" s="207" t="s">
        <v>241</v>
      </c>
      <c r="B6" s="197" t="s">
        <v>23</v>
      </c>
      <c r="C6" s="198">
        <v>1.8</v>
      </c>
      <c r="D6" s="199">
        <v>1.8</v>
      </c>
      <c r="E6" s="200">
        <v>1.9</v>
      </c>
      <c r="F6" s="201">
        <v>1.9</v>
      </c>
      <c r="G6" s="201">
        <v>1.8</v>
      </c>
      <c r="H6" s="201">
        <v>1.8</v>
      </c>
      <c r="I6" s="201">
        <v>1.7</v>
      </c>
      <c r="J6" s="201">
        <v>1.7</v>
      </c>
      <c r="K6" s="201">
        <v>1.6</v>
      </c>
      <c r="L6" s="201">
        <v>1.6</v>
      </c>
      <c r="M6" s="201">
        <v>1.6</v>
      </c>
      <c r="N6" s="201">
        <v>1.5</v>
      </c>
      <c r="O6" s="201">
        <v>1.7</v>
      </c>
      <c r="P6" s="202">
        <v>1.9</v>
      </c>
      <c r="Q6" s="203">
        <v>1.9</v>
      </c>
      <c r="R6" s="200">
        <v>2</v>
      </c>
      <c r="S6" s="201">
        <v>2</v>
      </c>
      <c r="T6" s="201">
        <v>1.9</v>
      </c>
      <c r="U6" s="201">
        <v>1.8</v>
      </c>
      <c r="V6" s="201">
        <v>1.8</v>
      </c>
      <c r="W6" s="201">
        <v>1.7</v>
      </c>
      <c r="X6" s="201">
        <v>1.6</v>
      </c>
      <c r="Y6" s="201">
        <v>1.6</v>
      </c>
      <c r="Z6" s="201">
        <v>1.5</v>
      </c>
      <c r="AA6" s="201">
        <v>1.5</v>
      </c>
      <c r="AB6" s="201">
        <v>1.6</v>
      </c>
      <c r="AC6" s="202">
        <v>1.9</v>
      </c>
      <c r="AD6" s="198">
        <v>1.9</v>
      </c>
      <c r="AE6" s="204">
        <v>1.9</v>
      </c>
      <c r="AF6" s="205">
        <v>1.9</v>
      </c>
      <c r="AG6" s="205">
        <v>1.7</v>
      </c>
      <c r="AH6" s="205">
        <v>1.6</v>
      </c>
      <c r="AI6" s="205">
        <v>1.6</v>
      </c>
      <c r="AJ6" s="205">
        <v>1.5</v>
      </c>
      <c r="AK6" s="206">
        <v>1.4</v>
      </c>
      <c r="AL6" s="272" t="s">
        <v>309</v>
      </c>
      <c r="AM6" s="208" t="s">
        <v>210</v>
      </c>
    </row>
    <row r="7" spans="1:39">
      <c r="A7" s="207" t="s">
        <v>30</v>
      </c>
      <c r="B7" s="197" t="s">
        <v>21</v>
      </c>
      <c r="C7" s="209">
        <v>506.8</v>
      </c>
      <c r="D7" s="210">
        <v>487.7</v>
      </c>
      <c r="E7" s="211">
        <v>504.9</v>
      </c>
      <c r="F7" s="212">
        <v>515.70000000000005</v>
      </c>
      <c r="G7" s="212">
        <v>492.3</v>
      </c>
      <c r="H7" s="212">
        <v>474.7</v>
      </c>
      <c r="I7" s="212">
        <v>456.1</v>
      </c>
      <c r="J7" s="212">
        <v>437.5</v>
      </c>
      <c r="K7" s="212">
        <v>433.5</v>
      </c>
      <c r="L7" s="212">
        <v>426.1</v>
      </c>
      <c r="M7" s="212">
        <v>418</v>
      </c>
      <c r="N7" s="212">
        <v>402.7</v>
      </c>
      <c r="O7" s="212">
        <v>450.6</v>
      </c>
      <c r="P7" s="213">
        <v>512.20000000000005</v>
      </c>
      <c r="Q7" s="214">
        <v>512</v>
      </c>
      <c r="R7" s="211">
        <v>524</v>
      </c>
      <c r="S7" s="212">
        <v>523</v>
      </c>
      <c r="T7" s="212">
        <v>506.8</v>
      </c>
      <c r="U7" s="212">
        <v>486.4</v>
      </c>
      <c r="V7" s="212">
        <v>469.4</v>
      </c>
      <c r="W7" s="212">
        <v>443.9</v>
      </c>
      <c r="X7" s="212">
        <v>427.5</v>
      </c>
      <c r="Y7" s="212">
        <v>414.7</v>
      </c>
      <c r="Z7" s="212">
        <v>407</v>
      </c>
      <c r="AA7" s="212">
        <v>394.1</v>
      </c>
      <c r="AB7" s="212">
        <v>433.5</v>
      </c>
      <c r="AC7" s="213">
        <v>490.8</v>
      </c>
      <c r="AD7" s="209">
        <v>491</v>
      </c>
      <c r="AE7" s="215">
        <v>508.6</v>
      </c>
      <c r="AF7" s="216">
        <v>508.2</v>
      </c>
      <c r="AG7" s="216">
        <v>467.5</v>
      </c>
      <c r="AH7" s="216">
        <v>434.7</v>
      </c>
      <c r="AI7" s="216">
        <v>416.4</v>
      </c>
      <c r="AJ7" s="216">
        <v>388.9</v>
      </c>
      <c r="AK7" s="289">
        <v>369.7</v>
      </c>
      <c r="AL7" s="204">
        <f>AK7/AJ7*100-100</f>
        <v>-4.9370017999485754</v>
      </c>
      <c r="AM7" s="206">
        <f>AK7/X7*100-100</f>
        <v>-13.520467836257311</v>
      </c>
    </row>
    <row r="8" spans="1:39" ht="36" customHeight="1">
      <c r="A8" s="207" t="s">
        <v>139</v>
      </c>
      <c r="B8" s="197" t="s">
        <v>23</v>
      </c>
      <c r="C8" s="198">
        <v>7.5</v>
      </c>
      <c r="D8" s="199">
        <v>7.2</v>
      </c>
      <c r="E8" s="211" t="s">
        <v>26</v>
      </c>
      <c r="F8" s="212" t="s">
        <v>26</v>
      </c>
      <c r="G8" s="201">
        <v>9</v>
      </c>
      <c r="H8" s="212" t="s">
        <v>26</v>
      </c>
      <c r="I8" s="212" t="s">
        <v>26</v>
      </c>
      <c r="J8" s="201">
        <v>8.1999999999999993</v>
      </c>
      <c r="K8" s="212" t="s">
        <v>26</v>
      </c>
      <c r="L8" s="212" t="s">
        <v>26</v>
      </c>
      <c r="M8" s="201">
        <v>9.5</v>
      </c>
      <c r="N8" s="201" t="s">
        <v>26</v>
      </c>
      <c r="O8" s="201" t="s">
        <v>26</v>
      </c>
      <c r="P8" s="202">
        <v>10.6</v>
      </c>
      <c r="Q8" s="203">
        <v>9.3000000000000007</v>
      </c>
      <c r="R8" s="211" t="s">
        <v>26</v>
      </c>
      <c r="S8" s="212" t="s">
        <v>26</v>
      </c>
      <c r="T8" s="201" t="s">
        <v>242</v>
      </c>
      <c r="U8" s="212" t="s">
        <v>26</v>
      </c>
      <c r="V8" s="212" t="s">
        <v>26</v>
      </c>
      <c r="W8" s="201" t="s">
        <v>243</v>
      </c>
      <c r="X8" s="212" t="s">
        <v>26</v>
      </c>
      <c r="Y8" s="212" t="s">
        <v>26</v>
      </c>
      <c r="Z8" s="201" t="s">
        <v>244</v>
      </c>
      <c r="AA8" s="201" t="s">
        <v>26</v>
      </c>
      <c r="AB8" s="201" t="s">
        <v>26</v>
      </c>
      <c r="AC8" s="217" t="s">
        <v>245</v>
      </c>
      <c r="AD8" s="218" t="s">
        <v>246</v>
      </c>
      <c r="AE8" s="215" t="s">
        <v>26</v>
      </c>
      <c r="AF8" s="216" t="s">
        <v>26</v>
      </c>
      <c r="AG8" s="205">
        <v>9.9</v>
      </c>
      <c r="AH8" s="216" t="s">
        <v>26</v>
      </c>
      <c r="AI8" s="216" t="s">
        <v>26</v>
      </c>
      <c r="AJ8" s="216" t="s">
        <v>26</v>
      </c>
      <c r="AK8" s="289" t="s">
        <v>26</v>
      </c>
      <c r="AL8" s="204" t="s">
        <v>26</v>
      </c>
      <c r="AM8" s="206" t="s">
        <v>26</v>
      </c>
    </row>
    <row r="9" spans="1:39" ht="29.25" customHeight="1">
      <c r="A9" s="207" t="s">
        <v>24</v>
      </c>
      <c r="B9" s="197" t="s">
        <v>25</v>
      </c>
      <c r="C9" s="209">
        <v>3377</v>
      </c>
      <c r="D9" s="210">
        <v>3619</v>
      </c>
      <c r="E9" s="211">
        <v>3167</v>
      </c>
      <c r="F9" s="212">
        <v>3209</v>
      </c>
      <c r="G9" s="212">
        <v>3415</v>
      </c>
      <c r="H9" s="212">
        <v>3432</v>
      </c>
      <c r="I9" s="212">
        <v>3430</v>
      </c>
      <c r="J9" s="212">
        <v>3601</v>
      </c>
      <c r="K9" s="212">
        <v>3537</v>
      </c>
      <c r="L9" s="212">
        <v>3370</v>
      </c>
      <c r="M9" s="212">
        <v>3481</v>
      </c>
      <c r="N9" s="212">
        <v>3509</v>
      </c>
      <c r="O9" s="212">
        <v>3534</v>
      </c>
      <c r="P9" s="213">
        <v>4012</v>
      </c>
      <c r="Q9" s="214">
        <v>4012</v>
      </c>
      <c r="R9" s="211" t="s">
        <v>247</v>
      </c>
      <c r="S9" s="212" t="s">
        <v>248</v>
      </c>
      <c r="T9" s="212" t="s">
        <v>249</v>
      </c>
      <c r="U9" s="212" t="s">
        <v>250</v>
      </c>
      <c r="V9" s="212" t="s">
        <v>251</v>
      </c>
      <c r="W9" s="212" t="s">
        <v>252</v>
      </c>
      <c r="X9" s="212" t="s">
        <v>253</v>
      </c>
      <c r="Y9" s="212" t="s">
        <v>254</v>
      </c>
      <c r="Z9" s="212" t="s">
        <v>255</v>
      </c>
      <c r="AA9" s="212" t="s">
        <v>256</v>
      </c>
      <c r="AB9" s="212" t="s">
        <v>257</v>
      </c>
      <c r="AC9" s="213">
        <v>5230</v>
      </c>
      <c r="AD9" s="209">
        <v>5230</v>
      </c>
      <c r="AE9" s="215">
        <v>4362</v>
      </c>
      <c r="AF9" s="216">
        <v>4585</v>
      </c>
      <c r="AG9" s="216">
        <v>4920</v>
      </c>
      <c r="AH9" s="216">
        <v>4895</v>
      </c>
      <c r="AI9" s="216">
        <v>4984</v>
      </c>
      <c r="AJ9" s="216">
        <v>5337</v>
      </c>
      <c r="AK9" s="289">
        <v>5374</v>
      </c>
      <c r="AL9" s="204">
        <f>AK9/AJ9*100-100</f>
        <v>0.69327337455500526</v>
      </c>
      <c r="AM9" s="206">
        <v>22.4</v>
      </c>
    </row>
    <row r="10" spans="1:39" ht="25.5">
      <c r="A10" s="207" t="s">
        <v>96</v>
      </c>
      <c r="B10" s="197" t="s">
        <v>25</v>
      </c>
      <c r="C10" s="209">
        <v>3025</v>
      </c>
      <c r="D10" s="210">
        <v>3265</v>
      </c>
      <c r="E10" s="211">
        <v>3167</v>
      </c>
      <c r="F10" s="212">
        <f>(E9+F9)/2</f>
        <v>3188</v>
      </c>
      <c r="G10" s="212">
        <v>3263</v>
      </c>
      <c r="H10" s="212">
        <v>3302</v>
      </c>
      <c r="I10" s="212">
        <v>3328</v>
      </c>
      <c r="J10" s="212">
        <v>3368</v>
      </c>
      <c r="K10" s="212">
        <v>3395</v>
      </c>
      <c r="L10" s="212">
        <v>3399</v>
      </c>
      <c r="M10" s="212">
        <v>3424</v>
      </c>
      <c r="N10" s="212">
        <v>3421</v>
      </c>
      <c r="O10" s="212">
        <v>3439</v>
      </c>
      <c r="P10" s="213">
        <v>3480</v>
      </c>
      <c r="Q10" s="214">
        <v>3480</v>
      </c>
      <c r="R10" s="211">
        <v>3455</v>
      </c>
      <c r="S10" s="212">
        <v>3536</v>
      </c>
      <c r="T10" s="212">
        <v>3641</v>
      </c>
      <c r="U10" s="212">
        <v>3728</v>
      </c>
      <c r="V10" s="212">
        <v>3788</v>
      </c>
      <c r="W10" s="212">
        <v>3870</v>
      </c>
      <c r="X10" s="212">
        <v>3944</v>
      </c>
      <c r="Y10" s="212">
        <v>3975</v>
      </c>
      <c r="Z10" s="212">
        <v>4012</v>
      </c>
      <c r="AA10" s="212">
        <v>4062</v>
      </c>
      <c r="AB10" s="212">
        <v>4096</v>
      </c>
      <c r="AC10" s="213">
        <v>4195</v>
      </c>
      <c r="AD10" s="209">
        <v>4195</v>
      </c>
      <c r="AE10" s="215">
        <v>4362</v>
      </c>
      <c r="AF10" s="216">
        <v>4467</v>
      </c>
      <c r="AG10" s="216">
        <v>4618</v>
      </c>
      <c r="AH10" s="216">
        <v>4686</v>
      </c>
      <c r="AI10" s="216">
        <v>4746</v>
      </c>
      <c r="AJ10" s="216">
        <v>4838</v>
      </c>
      <c r="AK10" s="289" t="s">
        <v>26</v>
      </c>
      <c r="AL10" s="204" t="s">
        <v>26</v>
      </c>
      <c r="AM10" s="219">
        <v>25.3</v>
      </c>
    </row>
    <row r="11" spans="1:39" s="134" customFormat="1" ht="25.5">
      <c r="A11" s="207" t="s">
        <v>97</v>
      </c>
      <c r="B11" s="197" t="s">
        <v>23</v>
      </c>
      <c r="C11" s="198">
        <v>14.4</v>
      </c>
      <c r="D11" s="199">
        <v>8.1999999999999993</v>
      </c>
      <c r="E11" s="200">
        <v>4.5999999999999996</v>
      </c>
      <c r="F11" s="201">
        <v>3.6</v>
      </c>
      <c r="G11" s="201">
        <v>2.4</v>
      </c>
      <c r="H11" s="201">
        <v>-1.3</v>
      </c>
      <c r="I11" s="201">
        <v>-5.4</v>
      </c>
      <c r="J11" s="201">
        <v>-5.4</v>
      </c>
      <c r="K11" s="201">
        <v>-8.9</v>
      </c>
      <c r="L11" s="201">
        <v>-12.7</v>
      </c>
      <c r="M11" s="201">
        <v>-11.4</v>
      </c>
      <c r="N11" s="201">
        <v>-13.1</v>
      </c>
      <c r="O11" s="201">
        <v>-13.5</v>
      </c>
      <c r="P11" s="202">
        <v>-13.6</v>
      </c>
      <c r="Q11" s="203">
        <f>93.5-100</f>
        <v>-6.5</v>
      </c>
      <c r="R11" s="200">
        <f>82.7-100</f>
        <v>-17.299999999999997</v>
      </c>
      <c r="S11" s="201">
        <f>81.8-100</f>
        <v>-18.200000000000003</v>
      </c>
      <c r="T11" s="201">
        <v>-24.6</v>
      </c>
      <c r="U11" s="201">
        <v>-29.6</v>
      </c>
      <c r="V11" s="201">
        <v>-27.6</v>
      </c>
      <c r="W11" s="201">
        <v>-26.3</v>
      </c>
      <c r="X11" s="201">
        <v>-22.2</v>
      </c>
      <c r="Y11" s="201">
        <v>-19.2</v>
      </c>
      <c r="Z11" s="201">
        <v>-18.600000000000001</v>
      </c>
      <c r="AA11" s="201">
        <v>-12.7</v>
      </c>
      <c r="AB11" s="201">
        <v>-14</v>
      </c>
      <c r="AC11" s="202">
        <v>-9.9</v>
      </c>
      <c r="AD11" s="198">
        <v>-20.2</v>
      </c>
      <c r="AE11" s="204">
        <v>-13.2</v>
      </c>
      <c r="AF11" s="205">
        <v>-8.3000000000000007</v>
      </c>
      <c r="AG11" s="205">
        <v>1.6</v>
      </c>
      <c r="AH11" s="205">
        <v>7.6</v>
      </c>
      <c r="AI11" s="205">
        <v>12.2</v>
      </c>
      <c r="AJ11" s="205">
        <v>17.3</v>
      </c>
      <c r="AK11" s="206">
        <v>14.8</v>
      </c>
      <c r="AL11" s="204">
        <v>0.9</v>
      </c>
      <c r="AM11" s="208" t="s">
        <v>26</v>
      </c>
    </row>
    <row r="12" spans="1:39" ht="25.5">
      <c r="A12" s="207" t="s">
        <v>27</v>
      </c>
      <c r="B12" s="197" t="s">
        <v>23</v>
      </c>
      <c r="C12" s="198">
        <v>33.58010068107788</v>
      </c>
      <c r="D12" s="199">
        <v>33.65570599613153</v>
      </c>
      <c r="E12" s="200">
        <f>E19/E9*100</f>
        <v>38.459109567413954</v>
      </c>
      <c r="F12" s="201">
        <f>F19/F9*100</f>
        <v>37.955749454658772</v>
      </c>
      <c r="G12" s="201">
        <v>35.700000000000003</v>
      </c>
      <c r="H12" s="201">
        <v>35.5</v>
      </c>
      <c r="I12" s="201">
        <v>35.5</v>
      </c>
      <c r="J12" s="201">
        <v>33.799999999999997</v>
      </c>
      <c r="K12" s="201">
        <v>34.4</v>
      </c>
      <c r="L12" s="201">
        <v>36.1</v>
      </c>
      <c r="M12" s="201">
        <v>35</v>
      </c>
      <c r="N12" s="201">
        <v>34.700000000000003</v>
      </c>
      <c r="O12" s="201">
        <v>34.5</v>
      </c>
      <c r="P12" s="202">
        <v>30.4</v>
      </c>
      <c r="Q12" s="203">
        <v>30.4</v>
      </c>
      <c r="R12" s="200">
        <v>35.299999999999997</v>
      </c>
      <c r="S12" s="201">
        <v>33.5</v>
      </c>
      <c r="T12" s="201">
        <v>31.5</v>
      </c>
      <c r="U12" s="201">
        <v>30.5</v>
      </c>
      <c r="V12" s="201">
        <v>30.1</v>
      </c>
      <c r="W12" s="201">
        <v>28.3</v>
      </c>
      <c r="X12" s="201">
        <v>27.7</v>
      </c>
      <c r="Y12" s="201">
        <v>29</v>
      </c>
      <c r="Z12" s="201">
        <v>31.7</v>
      </c>
      <c r="AA12" s="201">
        <v>30.4</v>
      </c>
      <c r="AB12" s="201">
        <v>30.6</v>
      </c>
      <c r="AC12" s="202">
        <v>26.3</v>
      </c>
      <c r="AD12" s="198">
        <v>26.3</v>
      </c>
      <c r="AE12" s="204">
        <v>31.6</v>
      </c>
      <c r="AF12" s="205">
        <v>30.1</v>
      </c>
      <c r="AG12" s="205">
        <v>28</v>
      </c>
      <c r="AH12" s="205">
        <v>28.2</v>
      </c>
      <c r="AI12" s="205">
        <v>29.1</v>
      </c>
      <c r="AJ12" s="205">
        <v>27.2</v>
      </c>
      <c r="AK12" s="206">
        <v>27</v>
      </c>
      <c r="AL12" s="272" t="s">
        <v>210</v>
      </c>
      <c r="AM12" s="220" t="s">
        <v>323</v>
      </c>
    </row>
    <row r="13" spans="1:39" ht="25.5">
      <c r="A13" s="207" t="s">
        <v>28</v>
      </c>
      <c r="B13" s="197" t="s">
        <v>93</v>
      </c>
      <c r="C13" s="198">
        <v>893.702</v>
      </c>
      <c r="D13" s="199">
        <v>808.16700000000003</v>
      </c>
      <c r="E13" s="200">
        <v>748.2</v>
      </c>
      <c r="F13" s="201">
        <v>930.2</v>
      </c>
      <c r="G13" s="201">
        <v>1046.9000000000001</v>
      </c>
      <c r="H13" s="201">
        <v>1008.5</v>
      </c>
      <c r="I13" s="201">
        <v>999.3</v>
      </c>
      <c r="J13" s="201">
        <v>970.7</v>
      </c>
      <c r="K13" s="221">
        <v>1084.8</v>
      </c>
      <c r="L13" s="201">
        <v>1424.4</v>
      </c>
      <c r="M13" s="201">
        <v>1927.7</v>
      </c>
      <c r="N13" s="201">
        <v>2205.7510000000002</v>
      </c>
      <c r="O13" s="201">
        <v>2366.8690000000001</v>
      </c>
      <c r="P13" s="202">
        <v>2436.8000000000002</v>
      </c>
      <c r="Q13" s="203">
        <v>2436.8000000000002</v>
      </c>
      <c r="R13" s="200" t="s">
        <v>258</v>
      </c>
      <c r="S13" s="201" t="s">
        <v>259</v>
      </c>
      <c r="T13" s="201" t="s">
        <v>260</v>
      </c>
      <c r="U13" s="201" t="s">
        <v>261</v>
      </c>
      <c r="V13" s="201" t="s">
        <v>262</v>
      </c>
      <c r="W13" s="201" t="s">
        <v>263</v>
      </c>
      <c r="X13" s="221" t="s">
        <v>264</v>
      </c>
      <c r="Y13" s="201" t="s">
        <v>265</v>
      </c>
      <c r="Z13" s="201" t="s">
        <v>266</v>
      </c>
      <c r="AA13" s="201" t="s">
        <v>267</v>
      </c>
      <c r="AB13" s="201" t="s">
        <v>268</v>
      </c>
      <c r="AC13" s="217" t="s">
        <v>269</v>
      </c>
      <c r="AD13" s="218" t="s">
        <v>270</v>
      </c>
      <c r="AE13" s="204">
        <v>2092.5</v>
      </c>
      <c r="AF13" s="205">
        <v>2013.442</v>
      </c>
      <c r="AG13" s="205">
        <v>1949</v>
      </c>
      <c r="AH13" s="205">
        <v>1849.1</v>
      </c>
      <c r="AI13" s="205">
        <v>1866.5</v>
      </c>
      <c r="AJ13" s="205">
        <v>1968</v>
      </c>
      <c r="AK13" s="206">
        <v>2046.2</v>
      </c>
      <c r="AL13" s="204">
        <f t="shared" ref="AL13:AL19" si="0">AK13/AJ13*100-100</f>
        <v>3.9735772357723675</v>
      </c>
      <c r="AM13" s="206">
        <v>4.2</v>
      </c>
    </row>
    <row r="14" spans="1:39">
      <c r="A14" s="207" t="s">
        <v>29</v>
      </c>
      <c r="B14" s="197" t="s">
        <v>93</v>
      </c>
      <c r="C14" s="198">
        <v>2.581</v>
      </c>
      <c r="D14" s="199">
        <v>0.503</v>
      </c>
      <c r="E14" s="200">
        <v>0.219</v>
      </c>
      <c r="F14" s="201">
        <v>6.3E-2</v>
      </c>
      <c r="G14" s="201">
        <v>0.1</v>
      </c>
      <c r="H14" s="201">
        <v>0.2</v>
      </c>
      <c r="I14" s="201">
        <v>2.8</v>
      </c>
      <c r="J14" s="201">
        <v>3</v>
      </c>
      <c r="K14" s="201">
        <v>17.399999999999999</v>
      </c>
      <c r="L14" s="201">
        <v>126.2</v>
      </c>
      <c r="M14" s="201">
        <v>298.10000000000002</v>
      </c>
      <c r="N14" s="201">
        <v>386.12700000000001</v>
      </c>
      <c r="O14" s="201">
        <v>432.8</v>
      </c>
      <c r="P14" s="202">
        <v>463.7</v>
      </c>
      <c r="Q14" s="203">
        <v>463.7</v>
      </c>
      <c r="R14" s="200" t="s">
        <v>271</v>
      </c>
      <c r="S14" s="201" t="s">
        <v>272</v>
      </c>
      <c r="T14" s="201" t="s">
        <v>273</v>
      </c>
      <c r="U14" s="201" t="s">
        <v>274</v>
      </c>
      <c r="V14" s="201" t="s">
        <v>275</v>
      </c>
      <c r="W14" s="201" t="s">
        <v>276</v>
      </c>
      <c r="X14" s="201" t="s">
        <v>277</v>
      </c>
      <c r="Y14" s="201" t="s">
        <v>278</v>
      </c>
      <c r="Z14" s="201" t="s">
        <v>279</v>
      </c>
      <c r="AA14" s="201" t="s">
        <v>280</v>
      </c>
      <c r="AB14" s="201" t="s">
        <v>281</v>
      </c>
      <c r="AC14" s="217" t="s">
        <v>282</v>
      </c>
      <c r="AD14" s="218" t="s">
        <v>283</v>
      </c>
      <c r="AE14" s="204">
        <v>23</v>
      </c>
      <c r="AF14" s="205">
        <v>12.6</v>
      </c>
      <c r="AG14" s="205">
        <v>6.2</v>
      </c>
      <c r="AH14" s="205">
        <v>3.2</v>
      </c>
      <c r="AI14" s="205">
        <v>5.6</v>
      </c>
      <c r="AJ14" s="205">
        <v>5.2389999999999999</v>
      </c>
      <c r="AK14" s="206">
        <v>3.8</v>
      </c>
      <c r="AL14" s="204">
        <f t="shared" si="0"/>
        <v>-27.467073869058979</v>
      </c>
      <c r="AM14" s="206">
        <f t="shared" ref="AM14:AM19" si="1">AK14/X14*100-100</f>
        <v>-83.005366726296955</v>
      </c>
    </row>
    <row r="15" spans="1:39" ht="40.5">
      <c r="A15" s="207" t="s">
        <v>284</v>
      </c>
      <c r="B15" s="197" t="s">
        <v>94</v>
      </c>
      <c r="C15" s="198">
        <v>292.39999999999998</v>
      </c>
      <c r="D15" s="222">
        <v>272.5</v>
      </c>
      <c r="E15" s="200">
        <v>12.3</v>
      </c>
      <c r="F15" s="201">
        <v>7.8</v>
      </c>
      <c r="G15" s="201">
        <v>5</v>
      </c>
      <c r="H15" s="201">
        <v>3.9</v>
      </c>
      <c r="I15" s="201">
        <v>8.6</v>
      </c>
      <c r="J15" s="201">
        <v>8.4</v>
      </c>
      <c r="K15" s="201">
        <v>3.8</v>
      </c>
      <c r="L15" s="201">
        <v>4.5</v>
      </c>
      <c r="M15" s="201">
        <v>2.6</v>
      </c>
      <c r="N15" s="201">
        <v>21.100999999999999</v>
      </c>
      <c r="O15" s="201">
        <v>143.80000000000001</v>
      </c>
      <c r="P15" s="202">
        <v>136.4</v>
      </c>
      <c r="Q15" s="223">
        <v>348.8</v>
      </c>
      <c r="R15" s="200">
        <v>63.4</v>
      </c>
      <c r="S15" s="201">
        <v>37.299999999999997</v>
      </c>
      <c r="T15" s="201">
        <v>27</v>
      </c>
      <c r="U15" s="201">
        <v>40.5</v>
      </c>
      <c r="V15" s="201">
        <v>66.7</v>
      </c>
      <c r="W15" s="201">
        <v>141</v>
      </c>
      <c r="X15" s="201">
        <v>144.9</v>
      </c>
      <c r="Y15" s="201">
        <v>104.8</v>
      </c>
      <c r="Z15" s="201">
        <v>79.599999999999994</v>
      </c>
      <c r="AA15" s="201">
        <v>200.06226899999999</v>
      </c>
      <c r="AB15" s="201">
        <v>577.1</v>
      </c>
      <c r="AC15" s="202">
        <v>863.4</v>
      </c>
      <c r="AD15" s="224">
        <v>2345.9550129999998</v>
      </c>
      <c r="AE15" s="204">
        <v>703.6</v>
      </c>
      <c r="AF15" s="205">
        <v>703.5</v>
      </c>
      <c r="AG15" s="205">
        <v>395.755743</v>
      </c>
      <c r="AH15" s="205">
        <v>263.60000000000002</v>
      </c>
      <c r="AI15" s="205">
        <v>243.769961</v>
      </c>
      <c r="AJ15" s="205">
        <v>174.9</v>
      </c>
      <c r="AK15" s="206">
        <v>101.5</v>
      </c>
      <c r="AL15" s="204">
        <f t="shared" si="0"/>
        <v>-41.966838193253288</v>
      </c>
      <c r="AM15" s="206">
        <f t="shared" si="1"/>
        <v>-29.951690821256037</v>
      </c>
    </row>
    <row r="16" spans="1:39" ht="30.75" customHeight="1">
      <c r="A16" s="207" t="s">
        <v>285</v>
      </c>
      <c r="B16" s="225" t="s">
        <v>25</v>
      </c>
      <c r="C16" s="224">
        <v>142.5</v>
      </c>
      <c r="D16" s="222">
        <v>124</v>
      </c>
      <c r="E16" s="226">
        <v>203</v>
      </c>
      <c r="F16" s="227">
        <v>135.4</v>
      </c>
      <c r="G16" s="227">
        <v>88.4</v>
      </c>
      <c r="H16" s="227">
        <v>71.599999999999994</v>
      </c>
      <c r="I16" s="227">
        <v>66.7</v>
      </c>
      <c r="J16" s="227">
        <v>71.7</v>
      </c>
      <c r="K16" s="227">
        <v>72.900000000000006</v>
      </c>
      <c r="L16" s="227">
        <v>75.2</v>
      </c>
      <c r="M16" s="227">
        <v>84.7</v>
      </c>
      <c r="N16" s="227">
        <v>218.4</v>
      </c>
      <c r="O16" s="227">
        <v>311.7</v>
      </c>
      <c r="P16" s="228">
        <v>335.3</v>
      </c>
      <c r="Q16" s="223">
        <v>144.6</v>
      </c>
      <c r="R16" s="226">
        <v>354.2</v>
      </c>
      <c r="S16" s="227">
        <v>326.39999999999998</v>
      </c>
      <c r="T16" s="227">
        <v>273.89999999999998</v>
      </c>
      <c r="U16" s="227">
        <v>335.2</v>
      </c>
      <c r="V16" s="227">
        <v>267.60000000000002</v>
      </c>
      <c r="W16" s="227">
        <v>205.2</v>
      </c>
      <c r="X16" s="227">
        <v>212.8</v>
      </c>
      <c r="Y16" s="227">
        <v>190.9</v>
      </c>
      <c r="Z16" s="227">
        <v>143.80000000000001</v>
      </c>
      <c r="AA16" s="227">
        <v>321.3</v>
      </c>
      <c r="AB16" s="227">
        <v>771.5</v>
      </c>
      <c r="AC16" s="228">
        <v>1090.9000000000001</v>
      </c>
      <c r="AD16" s="224">
        <f>AVERAGE(R16:AC16)</f>
        <v>374.47500000000008</v>
      </c>
      <c r="AE16" s="204">
        <v>1319.5</v>
      </c>
      <c r="AF16" s="205">
        <v>1356</v>
      </c>
      <c r="AG16" s="205">
        <v>1196.5999999999999</v>
      </c>
      <c r="AH16" s="205">
        <v>825.1</v>
      </c>
      <c r="AI16" s="205">
        <v>414.5</v>
      </c>
      <c r="AJ16" s="205">
        <v>217.6</v>
      </c>
      <c r="AK16" s="206">
        <v>171.5</v>
      </c>
      <c r="AL16" s="204">
        <f t="shared" si="0"/>
        <v>-21.18566176470587</v>
      </c>
      <c r="AM16" s="206">
        <f t="shared" si="1"/>
        <v>-19.40789473684211</v>
      </c>
    </row>
    <row r="17" spans="1:39" ht="25.5">
      <c r="A17" s="207" t="s">
        <v>31</v>
      </c>
      <c r="B17" s="197" t="s">
        <v>25</v>
      </c>
      <c r="C17" s="229">
        <v>966.8</v>
      </c>
      <c r="D17" s="230">
        <v>1124.9000000000001</v>
      </c>
      <c r="E17" s="211">
        <v>1154</v>
      </c>
      <c r="F17" s="212">
        <v>1128</v>
      </c>
      <c r="G17" s="212">
        <v>1252</v>
      </c>
      <c r="H17" s="212">
        <v>1150</v>
      </c>
      <c r="I17" s="212">
        <v>1161</v>
      </c>
      <c r="J17" s="212">
        <v>1145</v>
      </c>
      <c r="K17" s="212">
        <v>1201</v>
      </c>
      <c r="L17" s="212">
        <v>1185</v>
      </c>
      <c r="M17" s="212">
        <v>1154</v>
      </c>
      <c r="N17" s="212">
        <v>1199</v>
      </c>
      <c r="O17" s="212">
        <v>1182</v>
      </c>
      <c r="P17" s="213">
        <v>1232</v>
      </c>
      <c r="Q17" s="231">
        <v>1178.5999999999999</v>
      </c>
      <c r="R17" s="211">
        <v>1252</v>
      </c>
      <c r="S17" s="212">
        <v>1206</v>
      </c>
      <c r="T17" s="212">
        <v>1288</v>
      </c>
      <c r="U17" s="212">
        <v>1196</v>
      </c>
      <c r="V17" s="212">
        <v>1219</v>
      </c>
      <c r="W17" s="212">
        <v>1221</v>
      </c>
      <c r="X17" s="212">
        <v>1270</v>
      </c>
      <c r="Y17" s="212">
        <v>1260</v>
      </c>
      <c r="Z17" s="212">
        <v>1378</v>
      </c>
      <c r="AA17" s="212">
        <v>1373</v>
      </c>
      <c r="AB17" s="212">
        <v>1357</v>
      </c>
      <c r="AC17" s="213">
        <v>1444</v>
      </c>
      <c r="AD17" s="232">
        <v>1289</v>
      </c>
      <c r="AE17" s="215">
        <v>1516</v>
      </c>
      <c r="AF17" s="216">
        <v>1509</v>
      </c>
      <c r="AG17" s="216">
        <v>1566</v>
      </c>
      <c r="AH17" s="216">
        <v>1472</v>
      </c>
      <c r="AI17" s="216">
        <v>1498</v>
      </c>
      <c r="AJ17" s="216">
        <v>1547</v>
      </c>
      <c r="AK17" s="289">
        <v>1740</v>
      </c>
      <c r="AL17" s="204">
        <f t="shared" si="0"/>
        <v>12.475759534583062</v>
      </c>
      <c r="AM17" s="206">
        <f t="shared" si="1"/>
        <v>37.00787401574803</v>
      </c>
    </row>
    <row r="18" spans="1:39">
      <c r="A18" s="207" t="s">
        <v>286</v>
      </c>
      <c r="B18" s="197" t="s">
        <v>25</v>
      </c>
      <c r="C18" s="229">
        <v>1095</v>
      </c>
      <c r="D18" s="233">
        <v>1176</v>
      </c>
      <c r="E18" s="211">
        <v>1176</v>
      </c>
      <c r="F18" s="212">
        <v>1176</v>
      </c>
      <c r="G18" s="212">
        <v>1176</v>
      </c>
      <c r="H18" s="212">
        <v>1176</v>
      </c>
      <c r="I18" s="212">
        <v>1176</v>
      </c>
      <c r="J18" s="212">
        <v>1176</v>
      </c>
      <c r="K18" s="212">
        <v>1176</v>
      </c>
      <c r="L18" s="212">
        <v>1176</v>
      </c>
      <c r="M18" s="212">
        <v>1176</v>
      </c>
      <c r="N18" s="212">
        <v>1176</v>
      </c>
      <c r="O18" s="212">
        <v>1176</v>
      </c>
      <c r="P18" s="213">
        <v>1176</v>
      </c>
      <c r="Q18" s="214">
        <v>1176</v>
      </c>
      <c r="R18" s="211">
        <v>1176</v>
      </c>
      <c r="S18" s="212">
        <v>1176</v>
      </c>
      <c r="T18" s="212">
        <v>1176</v>
      </c>
      <c r="U18" s="212">
        <v>1176</v>
      </c>
      <c r="V18" s="212">
        <v>1176</v>
      </c>
      <c r="W18" s="212">
        <v>1176</v>
      </c>
      <c r="X18" s="212">
        <v>1176</v>
      </c>
      <c r="Y18" s="212">
        <v>1176</v>
      </c>
      <c r="Z18" s="212">
        <v>1330</v>
      </c>
      <c r="AA18" s="212">
        <v>1330</v>
      </c>
      <c r="AB18" s="212">
        <v>1330</v>
      </c>
      <c r="AC18" s="213">
        <v>1330</v>
      </c>
      <c r="AD18" s="209">
        <v>1330</v>
      </c>
      <c r="AE18" s="215">
        <v>1330</v>
      </c>
      <c r="AF18" s="216">
        <v>1330</v>
      </c>
      <c r="AG18" s="216">
        <v>1330</v>
      </c>
      <c r="AH18" s="216">
        <v>1330</v>
      </c>
      <c r="AI18" s="216">
        <v>1399</v>
      </c>
      <c r="AJ18" s="216">
        <v>1399</v>
      </c>
      <c r="AK18" s="289">
        <v>1399</v>
      </c>
      <c r="AL18" s="204">
        <f t="shared" si="0"/>
        <v>0</v>
      </c>
      <c r="AM18" s="206">
        <f t="shared" si="1"/>
        <v>18.9625850340136</v>
      </c>
    </row>
    <row r="19" spans="1:39" ht="15.75" thickBot="1">
      <c r="A19" s="234" t="s">
        <v>32</v>
      </c>
      <c r="B19" s="235" t="s">
        <v>25</v>
      </c>
      <c r="C19" s="236">
        <v>1134</v>
      </c>
      <c r="D19" s="237">
        <v>1218</v>
      </c>
      <c r="E19" s="238">
        <v>1218</v>
      </c>
      <c r="F19" s="239">
        <v>1218</v>
      </c>
      <c r="G19" s="239">
        <v>1218</v>
      </c>
      <c r="H19" s="239">
        <v>1218</v>
      </c>
      <c r="I19" s="239">
        <v>1218</v>
      </c>
      <c r="J19" s="239">
        <v>1218</v>
      </c>
      <c r="K19" s="239">
        <v>1218</v>
      </c>
      <c r="L19" s="239">
        <v>1218</v>
      </c>
      <c r="M19" s="239">
        <v>1218</v>
      </c>
      <c r="N19" s="239">
        <v>1218</v>
      </c>
      <c r="O19" s="239">
        <v>1218</v>
      </c>
      <c r="P19" s="240">
        <v>1218</v>
      </c>
      <c r="Q19" s="241">
        <v>1218</v>
      </c>
      <c r="R19" s="238">
        <v>1218</v>
      </c>
      <c r="S19" s="239">
        <v>1218</v>
      </c>
      <c r="T19" s="239">
        <v>1218</v>
      </c>
      <c r="U19" s="239">
        <v>1218</v>
      </c>
      <c r="V19" s="239">
        <v>1218</v>
      </c>
      <c r="W19" s="239">
        <v>1218</v>
      </c>
      <c r="X19" s="239">
        <v>1218</v>
      </c>
      <c r="Y19" s="239">
        <v>1218</v>
      </c>
      <c r="Z19" s="239">
        <v>1378</v>
      </c>
      <c r="AA19" s="239">
        <v>1378</v>
      </c>
      <c r="AB19" s="239">
        <v>1378</v>
      </c>
      <c r="AC19" s="240">
        <v>1378</v>
      </c>
      <c r="AD19" s="242">
        <v>1378</v>
      </c>
      <c r="AE19" s="243">
        <v>1378</v>
      </c>
      <c r="AF19" s="244">
        <v>1378</v>
      </c>
      <c r="AG19" s="244">
        <v>1378</v>
      </c>
      <c r="AH19" s="244">
        <v>1378</v>
      </c>
      <c r="AI19" s="244">
        <v>1450</v>
      </c>
      <c r="AJ19" s="244">
        <v>1450</v>
      </c>
      <c r="AK19" s="290">
        <v>1450</v>
      </c>
      <c r="AL19" s="273">
        <f t="shared" si="0"/>
        <v>0</v>
      </c>
      <c r="AM19" s="245">
        <f t="shared" si="1"/>
        <v>19.047619047619051</v>
      </c>
    </row>
    <row r="20" spans="1:39" ht="3" customHeight="1">
      <c r="A20" s="246"/>
      <c r="B20" s="281"/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  <c r="Y20" s="281"/>
      <c r="Z20" s="281"/>
      <c r="AA20" s="281"/>
      <c r="AB20" s="281"/>
      <c r="AC20" s="281"/>
      <c r="AD20" s="281"/>
      <c r="AE20" s="281"/>
      <c r="AF20" s="281"/>
      <c r="AG20" s="281"/>
      <c r="AH20" s="281"/>
      <c r="AI20" s="281"/>
      <c r="AJ20" s="281"/>
      <c r="AK20" s="281"/>
      <c r="AL20" s="281"/>
      <c r="AM20" s="281"/>
    </row>
    <row r="21" spans="1:39">
      <c r="A21" s="340" t="s">
        <v>33</v>
      </c>
      <c r="B21" s="339"/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39"/>
      <c r="T21" s="280"/>
      <c r="U21" s="280"/>
      <c r="V21" s="280"/>
      <c r="W21" s="28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1"/>
      <c r="AM21" s="281"/>
    </row>
    <row r="22" spans="1:39" ht="4.5" customHeight="1">
      <c r="A22" s="281"/>
      <c r="B22" s="281"/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1"/>
      <c r="AM22" s="281"/>
    </row>
    <row r="23" spans="1:39" ht="15.75">
      <c r="A23" s="341" t="s">
        <v>287</v>
      </c>
      <c r="B23" s="341"/>
      <c r="C23" s="341"/>
      <c r="D23" s="341"/>
      <c r="E23" s="341"/>
      <c r="F23" s="341"/>
      <c r="G23" s="341"/>
      <c r="H23" s="341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1"/>
      <c r="T23" s="282"/>
      <c r="U23" s="282"/>
      <c r="V23" s="282"/>
      <c r="W23" s="282"/>
      <c r="X23" s="282"/>
      <c r="Y23" s="282"/>
      <c r="Z23" s="282"/>
      <c r="AA23" s="282"/>
      <c r="AB23" s="282"/>
      <c r="AC23" s="282"/>
      <c r="AD23" s="282"/>
      <c r="AE23" s="282"/>
      <c r="AF23" s="282"/>
      <c r="AG23" s="282"/>
      <c r="AH23" s="282"/>
      <c r="AI23" s="282"/>
      <c r="AJ23" s="282"/>
      <c r="AK23" s="282"/>
      <c r="AL23" s="281"/>
      <c r="AM23" s="281"/>
    </row>
    <row r="24" spans="1:39" ht="15.75" customHeight="1">
      <c r="A24" s="342" t="s">
        <v>288</v>
      </c>
      <c r="B24" s="342"/>
      <c r="C24" s="342"/>
      <c r="D24" s="342"/>
      <c r="E24" s="342"/>
      <c r="F24" s="342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7"/>
      <c r="AM24" s="247"/>
    </row>
    <row r="25" spans="1:39" ht="15.75" customHeight="1">
      <c r="A25" s="342" t="s">
        <v>289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4"/>
      <c r="R25" s="344"/>
      <c r="S25" s="344"/>
      <c r="T25" s="344"/>
      <c r="U25" s="344"/>
      <c r="V25" s="344"/>
      <c r="W25" s="344"/>
      <c r="X25" s="344"/>
      <c r="Y25" s="344"/>
      <c r="Z25" s="344"/>
      <c r="AA25" s="344"/>
      <c r="AB25" s="344"/>
      <c r="AC25" s="344"/>
      <c r="AD25" s="344"/>
      <c r="AE25" s="344"/>
      <c r="AF25" s="344"/>
      <c r="AG25" s="344"/>
      <c r="AH25" s="344"/>
      <c r="AI25" s="344"/>
      <c r="AJ25" s="344"/>
      <c r="AK25" s="344"/>
      <c r="AL25" s="344"/>
      <c r="AM25" s="344"/>
    </row>
    <row r="26" spans="1:39" ht="15.75" customHeight="1">
      <c r="A26" s="343" t="s">
        <v>290</v>
      </c>
      <c r="B26" s="342"/>
      <c r="C26" s="342"/>
      <c r="D26" s="342"/>
      <c r="E26" s="342"/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7"/>
      <c r="AM26" s="247"/>
    </row>
    <row r="27" spans="1:39" ht="15.75">
      <c r="A27" s="338" t="s">
        <v>291</v>
      </c>
      <c r="B27" s="339"/>
      <c r="C27" s="339"/>
      <c r="D27" s="339"/>
      <c r="E27" s="281"/>
      <c r="F27" s="281"/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</row>
    <row r="28" spans="1:39" ht="15.75">
      <c r="A28" s="248" t="s">
        <v>292</v>
      </c>
      <c r="B28" s="281"/>
      <c r="C28" s="281"/>
      <c r="D28" s="281"/>
      <c r="E28" s="281"/>
      <c r="F28" s="281"/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81"/>
      <c r="R28" s="281"/>
      <c r="S28" s="281"/>
      <c r="T28" s="281"/>
      <c r="U28" s="281"/>
      <c r="V28" s="281"/>
      <c r="W28" s="281"/>
      <c r="X28" s="281"/>
      <c r="Y28" s="281"/>
      <c r="Z28" s="281"/>
      <c r="AA28" s="281"/>
      <c r="AB28" s="281"/>
      <c r="AC28" s="281"/>
      <c r="AD28" s="281"/>
      <c r="AE28" s="281"/>
      <c r="AF28" s="281"/>
      <c r="AG28" s="281"/>
      <c r="AH28" s="281"/>
      <c r="AI28" s="281"/>
      <c r="AJ28" s="281"/>
      <c r="AK28" s="281"/>
      <c r="AL28" s="281"/>
      <c r="AM28" s="281"/>
    </row>
    <row r="29" spans="1:39" ht="15.75">
      <c r="A29" s="249" t="s">
        <v>293</v>
      </c>
    </row>
  </sheetData>
  <mergeCells count="17">
    <mergeCell ref="A27:D27"/>
    <mergeCell ref="A21:S21"/>
    <mergeCell ref="A23:S23"/>
    <mergeCell ref="A24:F24"/>
    <mergeCell ref="A26:E26"/>
    <mergeCell ref="A25:AM25"/>
    <mergeCell ref="A1:AM1"/>
    <mergeCell ref="AL2:AM2"/>
    <mergeCell ref="A2:A3"/>
    <mergeCell ref="B2:B3"/>
    <mergeCell ref="C2:C3"/>
    <mergeCell ref="AE2:AJ2"/>
    <mergeCell ref="D2:D3"/>
    <mergeCell ref="E2:P2"/>
    <mergeCell ref="Q2:Q3"/>
    <mergeCell ref="R2:AC2"/>
    <mergeCell ref="AD2:AD3"/>
  </mergeCells>
  <pageMargins left="0.7" right="0.7" top="0.78333333333333333" bottom="0.93971631205673756" header="0.49404761904761907" footer="0.49202127659574468"/>
  <pageSetup paperSize="9" scale="90" orientation="landscape" horizontalDpi="4294967294" r:id="rId1"/>
  <headerFooter>
    <oddHeader>&amp;L&amp;"-,звичайний"&amp;12&amp;K8CBA97Макроекономічний та монетарний огляд  &amp;R&amp;"-,звичайний"&amp;12&amp;K8CBA97Липень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741"/>
  <sheetViews>
    <sheetView showGridLines="0" tabSelected="1" zoomScale="91" zoomScaleNormal="91" zoomScaleSheetLayoutView="100" zoomScalePageLayoutView="112" workbookViewId="0">
      <selection activeCell="AD30" sqref="AD30"/>
    </sheetView>
  </sheetViews>
  <sheetFormatPr defaultColWidth="9.28515625" defaultRowHeight="11.25" outlineLevelCol="1"/>
  <cols>
    <col min="1" max="1" width="1.42578125" style="22" customWidth="1"/>
    <col min="2" max="2" width="33.140625" style="22" customWidth="1"/>
    <col min="3" max="3" width="6.42578125" style="22" customWidth="1"/>
    <col min="4" max="14" width="6.42578125" style="22" hidden="1" customWidth="1" outlineLevel="1"/>
    <col min="15" max="15" width="6.42578125" style="22" customWidth="1" collapsed="1"/>
    <col min="16" max="26" width="6.7109375" style="22" hidden="1" customWidth="1" outlineLevel="1"/>
    <col min="27" max="27" width="6.7109375" style="22" customWidth="1" collapsed="1"/>
    <col min="28" max="33" width="6.5703125" style="22" customWidth="1"/>
    <col min="34" max="34" width="6.85546875" style="455" customWidth="1"/>
    <col min="35" max="35" width="9.5703125" style="43" bestFit="1" customWidth="1"/>
    <col min="36" max="36" width="9.5703125" style="44" bestFit="1" customWidth="1"/>
    <col min="37" max="71" width="9.28515625" style="44"/>
    <col min="72" max="16384" width="9.28515625" style="22"/>
  </cols>
  <sheetData>
    <row r="1" spans="1:36" s="45" customFormat="1" ht="25.35" customHeight="1">
      <c r="A1" s="46"/>
      <c r="B1" s="360" t="s">
        <v>125</v>
      </c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2"/>
      <c r="AC1" s="362"/>
      <c r="AD1" s="362"/>
      <c r="AE1" s="362"/>
      <c r="AF1" s="362"/>
      <c r="AG1" s="362"/>
    </row>
    <row r="2" spans="1:36" s="45" customFormat="1" ht="9.75" customHeight="1">
      <c r="A2" s="46"/>
      <c r="B2" s="363" t="s">
        <v>326</v>
      </c>
      <c r="C2" s="364">
        <v>2013</v>
      </c>
      <c r="D2" s="365">
        <v>2014</v>
      </c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66"/>
      <c r="P2" s="345">
        <v>2015</v>
      </c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7"/>
      <c r="AB2" s="365">
        <v>2016</v>
      </c>
      <c r="AC2" s="345"/>
      <c r="AD2" s="345"/>
      <c r="AE2" s="345"/>
      <c r="AF2" s="345"/>
      <c r="AG2" s="345"/>
      <c r="AH2" s="367"/>
    </row>
    <row r="3" spans="1:36" s="45" customFormat="1" ht="11.25" customHeight="1">
      <c r="A3" s="46"/>
      <c r="B3" s="368"/>
      <c r="C3" s="369"/>
      <c r="D3" s="370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2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8"/>
      <c r="AB3" s="373"/>
      <c r="AC3" s="346"/>
      <c r="AD3" s="346"/>
      <c r="AE3" s="346"/>
      <c r="AF3" s="346"/>
      <c r="AG3" s="346"/>
      <c r="AH3" s="374"/>
    </row>
    <row r="4" spans="1:36" s="45" customFormat="1" ht="23.25" customHeight="1">
      <c r="A4" s="46"/>
      <c r="B4" s="375"/>
      <c r="C4" s="376"/>
      <c r="D4" s="377" t="s">
        <v>327</v>
      </c>
      <c r="E4" s="377" t="s">
        <v>328</v>
      </c>
      <c r="F4" s="377" t="s">
        <v>329</v>
      </c>
      <c r="G4" s="377" t="s">
        <v>330</v>
      </c>
      <c r="H4" s="377" t="s">
        <v>331</v>
      </c>
      <c r="I4" s="377" t="s">
        <v>332</v>
      </c>
      <c r="J4" s="377" t="s">
        <v>333</v>
      </c>
      <c r="K4" s="377" t="s">
        <v>334</v>
      </c>
      <c r="L4" s="377" t="s">
        <v>335</v>
      </c>
      <c r="M4" s="377" t="s">
        <v>336</v>
      </c>
      <c r="N4" s="377" t="s">
        <v>337</v>
      </c>
      <c r="O4" s="378" t="s">
        <v>338</v>
      </c>
      <c r="P4" s="379" t="s">
        <v>327</v>
      </c>
      <c r="Q4" s="379" t="s">
        <v>328</v>
      </c>
      <c r="R4" s="379" t="s">
        <v>329</v>
      </c>
      <c r="S4" s="379" t="s">
        <v>330</v>
      </c>
      <c r="T4" s="379" t="s">
        <v>331</v>
      </c>
      <c r="U4" s="379" t="s">
        <v>332</v>
      </c>
      <c r="V4" s="379" t="s">
        <v>333</v>
      </c>
      <c r="W4" s="379" t="s">
        <v>334</v>
      </c>
      <c r="X4" s="379" t="s">
        <v>335</v>
      </c>
      <c r="Y4" s="379" t="s">
        <v>336</v>
      </c>
      <c r="Z4" s="379" t="s">
        <v>337</v>
      </c>
      <c r="AA4" s="378" t="s">
        <v>338</v>
      </c>
      <c r="AB4" s="379" t="s">
        <v>327</v>
      </c>
      <c r="AC4" s="379" t="s">
        <v>328</v>
      </c>
      <c r="AD4" s="379" t="s">
        <v>329</v>
      </c>
      <c r="AE4" s="379" t="s">
        <v>330</v>
      </c>
      <c r="AF4" s="379" t="s">
        <v>331</v>
      </c>
      <c r="AG4" s="379" t="s">
        <v>332</v>
      </c>
      <c r="AH4" s="380" t="s">
        <v>333</v>
      </c>
    </row>
    <row r="5" spans="1:36" s="45" customFormat="1" ht="12.75">
      <c r="A5" s="46"/>
      <c r="B5" s="155" t="s">
        <v>123</v>
      </c>
      <c r="C5" s="381">
        <v>339.22690166771997</v>
      </c>
      <c r="D5" s="382">
        <v>25.298730328859996</v>
      </c>
      <c r="E5" s="382">
        <v>52.342604771019992</v>
      </c>
      <c r="F5" s="382">
        <v>88.803188810829994</v>
      </c>
      <c r="G5" s="382">
        <v>120.55503813011997</v>
      </c>
      <c r="H5" s="382">
        <v>150.6450318965</v>
      </c>
      <c r="I5" s="382">
        <v>175.93051245894</v>
      </c>
      <c r="J5" s="382">
        <v>199.06360163994</v>
      </c>
      <c r="K5" s="382">
        <v>230.57395769153001</v>
      </c>
      <c r="L5" s="382">
        <v>260.86943575474004</v>
      </c>
      <c r="M5" s="382">
        <v>289.47296354822998</v>
      </c>
      <c r="N5" s="382">
        <v>319.07293465521008</v>
      </c>
      <c r="O5" s="382">
        <v>357.08424366494995</v>
      </c>
      <c r="P5" s="382">
        <v>22.34564288652</v>
      </c>
      <c r="Q5" s="382">
        <v>60.341260756419992</v>
      </c>
      <c r="R5" s="382">
        <v>113.20585782598</v>
      </c>
      <c r="S5" s="382">
        <v>162.64630136427002</v>
      </c>
      <c r="T5" s="382">
        <v>204.92146096462994</v>
      </c>
      <c r="U5" s="382">
        <v>244.69410898448004</v>
      </c>
      <c r="V5" s="382">
        <v>287.92349810231997</v>
      </c>
      <c r="W5" s="382">
        <v>337.69626490910014</v>
      </c>
      <c r="X5" s="382">
        <v>384.32833184685001</v>
      </c>
      <c r="Y5" s="382">
        <v>427.43860882474996</v>
      </c>
      <c r="Z5" s="382">
        <v>479.85331050812994</v>
      </c>
      <c r="AA5" s="382">
        <v>534.69481220231</v>
      </c>
      <c r="AB5" s="382">
        <v>29.636865129799997</v>
      </c>
      <c r="AC5" s="382">
        <v>70.585443077189993</v>
      </c>
      <c r="AD5" s="382">
        <v>129.15741417033999</v>
      </c>
      <c r="AE5" s="382">
        <v>171.94804698953996</v>
      </c>
      <c r="AF5" s="382">
        <v>219.22720088879998</v>
      </c>
      <c r="AG5" s="382">
        <v>265.6315090329</v>
      </c>
      <c r="AH5" s="383">
        <v>301.30042300291001</v>
      </c>
      <c r="AI5" s="106"/>
      <c r="AJ5" s="45" t="s">
        <v>339</v>
      </c>
    </row>
    <row r="6" spans="1:36" s="45" customFormat="1" ht="25.5">
      <c r="A6" s="46"/>
      <c r="B6" s="107" t="s">
        <v>127</v>
      </c>
      <c r="C6" s="384">
        <v>262.77705160587004</v>
      </c>
      <c r="D6" s="385">
        <v>18.43714868372</v>
      </c>
      <c r="E6" s="385">
        <v>37.439223050269995</v>
      </c>
      <c r="F6" s="385">
        <v>62.828987874699997</v>
      </c>
      <c r="G6" s="385">
        <v>86.70076180950997</v>
      </c>
      <c r="H6" s="385">
        <v>110.56508256263001</v>
      </c>
      <c r="I6" s="385">
        <v>131.75496934039001</v>
      </c>
      <c r="J6" s="385">
        <v>150.20847298501999</v>
      </c>
      <c r="K6" s="385">
        <v>172.06621742228998</v>
      </c>
      <c r="L6" s="385">
        <v>196.89020386024004</v>
      </c>
      <c r="M6" s="385">
        <v>221.96147011515998</v>
      </c>
      <c r="N6" s="385">
        <v>247.77292572299999</v>
      </c>
      <c r="O6" s="386">
        <v>280.17826146755999</v>
      </c>
      <c r="P6" s="385">
        <v>19.548581385399999</v>
      </c>
      <c r="Q6" s="385">
        <v>48.424558670399996</v>
      </c>
      <c r="R6" s="385">
        <v>92.020002644490006</v>
      </c>
      <c r="S6" s="385">
        <v>125.31589190882001</v>
      </c>
      <c r="T6" s="385">
        <v>158.05837013238997</v>
      </c>
      <c r="U6" s="385">
        <v>188.00765795467998</v>
      </c>
      <c r="V6" s="385">
        <v>220.15923691495996</v>
      </c>
      <c r="W6" s="385">
        <v>257.31720361377006</v>
      </c>
      <c r="X6" s="385">
        <v>289.87601815329998</v>
      </c>
      <c r="Y6" s="385">
        <v>323.83103757999999</v>
      </c>
      <c r="Z6" s="385">
        <v>364.72081899639005</v>
      </c>
      <c r="AA6" s="386">
        <v>409.41753916970004</v>
      </c>
      <c r="AB6" s="385">
        <v>26.771870827999997</v>
      </c>
      <c r="AC6" s="385">
        <v>63.219526276129997</v>
      </c>
      <c r="AD6" s="385">
        <v>116.7416521303</v>
      </c>
      <c r="AE6" s="385">
        <v>154.97122527194998</v>
      </c>
      <c r="AF6" s="385">
        <v>196.10706457881</v>
      </c>
      <c r="AG6" s="385">
        <v>235.61754297271</v>
      </c>
      <c r="AH6" s="387">
        <v>267.65698714071999</v>
      </c>
      <c r="AI6" s="106"/>
    </row>
    <row r="7" spans="1:36" s="45" customFormat="1" ht="12.75">
      <c r="A7" s="46"/>
      <c r="B7" s="108" t="s">
        <v>122</v>
      </c>
      <c r="C7" s="388">
        <v>7.5650373456399995</v>
      </c>
      <c r="D7" s="389">
        <v>0.52002799513999998</v>
      </c>
      <c r="E7" s="389">
        <v>1.10835871212</v>
      </c>
      <c r="F7" s="389">
        <v>1.7618009743199998</v>
      </c>
      <c r="G7" s="389">
        <v>2.4993142395100003</v>
      </c>
      <c r="H7" s="389">
        <v>3.1315687100899998</v>
      </c>
      <c r="I7" s="389">
        <v>3.8282644581400005</v>
      </c>
      <c r="J7" s="389">
        <v>4.5687203402699996</v>
      </c>
      <c r="K7" s="389">
        <v>5.474966725959999</v>
      </c>
      <c r="L7" s="389">
        <v>7.1674365462000003</v>
      </c>
      <c r="M7" s="389">
        <v>8.9258389195299994</v>
      </c>
      <c r="N7" s="389">
        <v>10.589260004570001</v>
      </c>
      <c r="O7" s="390">
        <v>12.645767212990002</v>
      </c>
      <c r="P7" s="389">
        <v>1.5843818870799999</v>
      </c>
      <c r="Q7" s="389">
        <v>5.9187876715099996</v>
      </c>
      <c r="R7" s="389">
        <v>9.4452337851100001</v>
      </c>
      <c r="S7" s="389">
        <v>13.23745582241</v>
      </c>
      <c r="T7" s="389">
        <v>16.678644701130001</v>
      </c>
      <c r="U7" s="389">
        <v>20.510425007349998</v>
      </c>
      <c r="V7" s="389">
        <v>24.492985129400001</v>
      </c>
      <c r="W7" s="389">
        <v>28.144234695319998</v>
      </c>
      <c r="X7" s="389">
        <v>31.915118726900001</v>
      </c>
      <c r="Y7" s="389">
        <v>35.902458756439998</v>
      </c>
      <c r="Z7" s="389">
        <v>39.913726120270006</v>
      </c>
      <c r="AA7" s="390">
        <v>45.061993447100001</v>
      </c>
      <c r="AB7" s="389">
        <v>3.5846896399300006</v>
      </c>
      <c r="AC7" s="389">
        <v>7.9243825559500003</v>
      </c>
      <c r="AD7" s="389">
        <v>12.618918775539999</v>
      </c>
      <c r="AE7" s="389">
        <v>17.543109296450002</v>
      </c>
      <c r="AF7" s="389">
        <v>21.949165406740001</v>
      </c>
      <c r="AG7" s="389">
        <v>27.028190169809999</v>
      </c>
      <c r="AH7" s="47">
        <v>32.276864270319997</v>
      </c>
      <c r="AI7" s="106"/>
    </row>
    <row r="8" spans="1:36" s="45" customFormat="1" ht="12.75">
      <c r="A8" s="46"/>
      <c r="B8" s="108" t="s">
        <v>121</v>
      </c>
      <c r="C8" s="388">
        <v>54.318415474480005</v>
      </c>
      <c r="D8" s="389">
        <v>3.6576099474500001</v>
      </c>
      <c r="E8" s="389">
        <v>7.6203116570200002</v>
      </c>
      <c r="F8" s="389">
        <v>15.450783053589996</v>
      </c>
      <c r="G8" s="389">
        <v>18.799697035199994</v>
      </c>
      <c r="H8" s="389">
        <v>22.634617863829998</v>
      </c>
      <c r="I8" s="389">
        <v>24.840765269670001</v>
      </c>
      <c r="J8" s="389">
        <v>28.136068897179996</v>
      </c>
      <c r="K8" s="389">
        <v>30.706208410059993</v>
      </c>
      <c r="L8" s="389">
        <v>33.08863699338</v>
      </c>
      <c r="M8" s="389">
        <v>35.451302220990009</v>
      </c>
      <c r="N8" s="389">
        <v>37.873851042209999</v>
      </c>
      <c r="O8" s="390">
        <v>39.941946519420007</v>
      </c>
      <c r="P8" s="389">
        <v>2.1976227194900004</v>
      </c>
      <c r="Q8" s="389">
        <v>4.8433884159699989</v>
      </c>
      <c r="R8" s="389">
        <v>14.90083536361</v>
      </c>
      <c r="S8" s="389">
        <v>17.412292910530002</v>
      </c>
      <c r="T8" s="389">
        <v>19.730512402550001</v>
      </c>
      <c r="U8" s="389">
        <v>21.865112740969998</v>
      </c>
      <c r="V8" s="389">
        <v>23.592239065250002</v>
      </c>
      <c r="W8" s="389">
        <v>26.004455446129999</v>
      </c>
      <c r="X8" s="389">
        <v>28.06831310990999</v>
      </c>
      <c r="Y8" s="389">
        <v>30.205812114750003</v>
      </c>
      <c r="Z8" s="389">
        <v>32.497700403950006</v>
      </c>
      <c r="AA8" s="390">
        <v>34.776326205720004</v>
      </c>
      <c r="AB8" s="389">
        <v>0.49456207689000009</v>
      </c>
      <c r="AC8" s="389">
        <v>2.1791318606599996</v>
      </c>
      <c r="AD8" s="389">
        <v>14.523016263469998</v>
      </c>
      <c r="AE8" s="389">
        <v>15.829304132020001</v>
      </c>
      <c r="AF8" s="389">
        <v>23.395815462860003</v>
      </c>
      <c r="AG8" s="389">
        <v>24.438404875460002</v>
      </c>
      <c r="AH8" s="47">
        <v>25.70156756758</v>
      </c>
      <c r="AI8" s="106"/>
    </row>
    <row r="9" spans="1:36" s="45" customFormat="1" ht="12.75">
      <c r="A9" s="46"/>
      <c r="B9" s="108" t="s">
        <v>120</v>
      </c>
      <c r="C9" s="388">
        <v>128.26930791498</v>
      </c>
      <c r="D9" s="389">
        <v>8.7151140462600019</v>
      </c>
      <c r="E9" s="389">
        <v>16.930053824209999</v>
      </c>
      <c r="F9" s="389">
        <v>27.658853579939997</v>
      </c>
      <c r="G9" s="389">
        <v>40.667750521139993</v>
      </c>
      <c r="H9" s="389">
        <v>52.231006270240002</v>
      </c>
      <c r="I9" s="389">
        <v>63.983169110980008</v>
      </c>
      <c r="J9" s="389">
        <v>71.306631257420008</v>
      </c>
      <c r="K9" s="389">
        <v>80.998384879140005</v>
      </c>
      <c r="L9" s="389">
        <v>94.02100232765001</v>
      </c>
      <c r="M9" s="389">
        <v>107.2046802501</v>
      </c>
      <c r="N9" s="389">
        <v>120.45781685042999</v>
      </c>
      <c r="O9" s="390">
        <v>139.02425885480002</v>
      </c>
      <c r="P9" s="389">
        <v>9.5823882882199989</v>
      </c>
      <c r="Q9" s="389">
        <v>23.342678085459998</v>
      </c>
      <c r="R9" s="389">
        <v>42.987021759769995</v>
      </c>
      <c r="S9" s="389">
        <v>58.734855836640001</v>
      </c>
      <c r="T9" s="389">
        <v>71.607183387330011</v>
      </c>
      <c r="U9" s="389">
        <v>84.672781669369996</v>
      </c>
      <c r="V9" s="389">
        <v>98.717436209710002</v>
      </c>
      <c r="W9" s="389">
        <v>116.16848394410999</v>
      </c>
      <c r="X9" s="389">
        <v>130.20472465671</v>
      </c>
      <c r="Y9" s="389">
        <v>144.76921258657998</v>
      </c>
      <c r="Z9" s="389">
        <v>162.67738520104999</v>
      </c>
      <c r="AA9" s="390">
        <v>178.45238521014002</v>
      </c>
      <c r="AB9" s="389">
        <v>14.008251158069998</v>
      </c>
      <c r="AC9" s="389">
        <v>30.480200387130001</v>
      </c>
      <c r="AD9" s="389">
        <v>53.086244904779996</v>
      </c>
      <c r="AE9" s="389">
        <v>73.068153675700003</v>
      </c>
      <c r="AF9" s="389">
        <v>90.908221254170002</v>
      </c>
      <c r="AG9" s="389">
        <v>114.27568147466</v>
      </c>
      <c r="AH9" s="47">
        <v>127.63461414265001</v>
      </c>
      <c r="AI9" s="106"/>
    </row>
    <row r="10" spans="1:36" s="45" customFormat="1" ht="12.75">
      <c r="A10" s="46"/>
      <c r="B10" s="108" t="s">
        <v>119</v>
      </c>
      <c r="C10" s="388">
        <v>-53.447576662279999</v>
      </c>
      <c r="D10" s="389">
        <v>-5.1800453310399996</v>
      </c>
      <c r="E10" s="389">
        <v>-6.6483087467799997</v>
      </c>
      <c r="F10" s="389">
        <v>-8.9349838600100018</v>
      </c>
      <c r="G10" s="389">
        <v>-13.12895424589</v>
      </c>
      <c r="H10" s="389">
        <v>-18.02916502355</v>
      </c>
      <c r="I10" s="389">
        <v>-20.35526013494</v>
      </c>
      <c r="J10" s="389">
        <v>-30.8215137368</v>
      </c>
      <c r="K10" s="389">
        <v>-36.270488586410004</v>
      </c>
      <c r="L10" s="389">
        <v>-40.757116237430004</v>
      </c>
      <c r="M10" s="389">
        <v>-45.675745289200002</v>
      </c>
      <c r="N10" s="389">
        <v>-48.922455123489996</v>
      </c>
      <c r="O10" s="390">
        <v>-50.216250269029999</v>
      </c>
      <c r="P10" s="389">
        <v>-4.8163978590800003</v>
      </c>
      <c r="Q10" s="389">
        <v>-9.0727244575900006</v>
      </c>
      <c r="R10" s="389">
        <v>-12.037425645040001</v>
      </c>
      <c r="S10" s="389">
        <v>-16.465768549110003</v>
      </c>
      <c r="T10" s="389">
        <v>-21.425386602429999</v>
      </c>
      <c r="U10" s="389">
        <v>-26.701281913020001</v>
      </c>
      <c r="V10" s="389">
        <v>-33.470988670910003</v>
      </c>
      <c r="W10" s="389">
        <v>-37.931468016370005</v>
      </c>
      <c r="X10" s="389">
        <v>-45.544417747599994</v>
      </c>
      <c r="Y10" s="389">
        <v>-52.479017471190005</v>
      </c>
      <c r="Z10" s="389">
        <v>-58.919264566719995</v>
      </c>
      <c r="AA10" s="390">
        <v>-68.40529544156</v>
      </c>
      <c r="AB10" s="389">
        <v>-7.8871000000000002</v>
      </c>
      <c r="AC10" s="389">
        <v>-15.953801021869999</v>
      </c>
      <c r="AD10" s="389">
        <v>-22.210224344050001</v>
      </c>
      <c r="AE10" s="389">
        <v>-29.343368884869999</v>
      </c>
      <c r="AF10" s="389">
        <v>-36.020950827820002</v>
      </c>
      <c r="AG10" s="389">
        <v>-36.132201964529997</v>
      </c>
      <c r="AH10" s="47">
        <v>-48.24253521899</v>
      </c>
      <c r="AI10" s="106"/>
    </row>
    <row r="11" spans="1:36" s="45" customFormat="1" ht="12.75">
      <c r="A11" s="46"/>
      <c r="B11" s="108" t="s">
        <v>118</v>
      </c>
      <c r="C11" s="388">
        <v>35.309490539949998</v>
      </c>
      <c r="D11" s="389">
        <v>2.7203566007499997</v>
      </c>
      <c r="E11" s="389">
        <v>5.4687962681400002</v>
      </c>
      <c r="F11" s="389">
        <v>7.7401831516499993</v>
      </c>
      <c r="G11" s="389">
        <v>11.248970180579999</v>
      </c>
      <c r="H11" s="389">
        <v>15.343761030240001</v>
      </c>
      <c r="I11" s="389">
        <v>19.102140558169999</v>
      </c>
      <c r="J11" s="389">
        <v>23.068279752379997</v>
      </c>
      <c r="K11" s="389">
        <v>27.998788940699999</v>
      </c>
      <c r="L11" s="389">
        <v>32.514334902110001</v>
      </c>
      <c r="M11" s="389">
        <v>36.637887607849997</v>
      </c>
      <c r="N11" s="389">
        <v>40.642673160150004</v>
      </c>
      <c r="O11" s="390">
        <v>44.940844349229998</v>
      </c>
      <c r="P11" s="389">
        <v>3.1806859811899999</v>
      </c>
      <c r="Q11" s="389">
        <v>7.860982142410001</v>
      </c>
      <c r="R11" s="389">
        <v>12.518040393399998</v>
      </c>
      <c r="S11" s="389">
        <v>17.664043622980003</v>
      </c>
      <c r="T11" s="389">
        <v>22.72244220328</v>
      </c>
      <c r="U11" s="389">
        <v>28.068304447279996</v>
      </c>
      <c r="V11" s="389">
        <v>33.923334097179996</v>
      </c>
      <c r="W11" s="389">
        <v>39.303897598500001</v>
      </c>
      <c r="X11" s="389">
        <v>45.014075171190001</v>
      </c>
      <c r="Y11" s="389">
        <v>50.688481349319993</v>
      </c>
      <c r="Z11" s="389">
        <v>56.793314030349997</v>
      </c>
      <c r="AA11" s="390">
        <v>63.110597479109991</v>
      </c>
      <c r="AB11" s="389">
        <v>5.2416034871399999</v>
      </c>
      <c r="AC11" s="389">
        <v>11.861854212999999</v>
      </c>
      <c r="AD11" s="389">
        <v>18.88260846723</v>
      </c>
      <c r="AE11" s="389">
        <v>26.15148897273</v>
      </c>
      <c r="AF11" s="389">
        <v>33.631873345570007</v>
      </c>
      <c r="AG11" s="389">
        <v>40.915811594840001</v>
      </c>
      <c r="AH11" s="47">
        <v>48.666427148330001</v>
      </c>
      <c r="AI11" s="106"/>
    </row>
    <row r="12" spans="1:36" s="45" customFormat="1" ht="12.75">
      <c r="A12" s="46"/>
      <c r="B12" s="107" t="s">
        <v>117</v>
      </c>
      <c r="C12" s="384">
        <v>72.853174209049996</v>
      </c>
      <c r="D12" s="385">
        <v>6.6542883258000014</v>
      </c>
      <c r="E12" s="385">
        <v>14.472138471509998</v>
      </c>
      <c r="F12" s="385">
        <v>25.260613175800003</v>
      </c>
      <c r="G12" s="385">
        <v>32.587909278289999</v>
      </c>
      <c r="H12" s="385">
        <v>38.617869713220003</v>
      </c>
      <c r="I12" s="385">
        <v>42.498308833609997</v>
      </c>
      <c r="J12" s="385">
        <v>46.763632093609999</v>
      </c>
      <c r="K12" s="385">
        <v>51.48067117622</v>
      </c>
      <c r="L12" s="385">
        <v>56.327078292229999</v>
      </c>
      <c r="M12" s="385">
        <v>59.526688927639995</v>
      </c>
      <c r="N12" s="385">
        <v>63.006281775840009</v>
      </c>
      <c r="O12" s="386">
        <v>68.355242477339999</v>
      </c>
      <c r="P12" s="385">
        <v>2.4825314819800002</v>
      </c>
      <c r="Q12" s="385">
        <v>11.304108199979998</v>
      </c>
      <c r="R12" s="385">
        <v>20.059652860029995</v>
      </c>
      <c r="S12" s="385">
        <v>35.738492114050004</v>
      </c>
      <c r="T12" s="385">
        <v>45.006428941629991</v>
      </c>
      <c r="U12" s="385">
        <v>54.369809269840005</v>
      </c>
      <c r="V12" s="385">
        <v>65.020968619209995</v>
      </c>
      <c r="W12" s="385">
        <v>77.070712364180011</v>
      </c>
      <c r="X12" s="385">
        <v>90.318331504800014</v>
      </c>
      <c r="Y12" s="385">
        <v>99.123457530930011</v>
      </c>
      <c r="Z12" s="385">
        <v>110.35144764495001</v>
      </c>
      <c r="AA12" s="386">
        <v>120.00648542882999</v>
      </c>
      <c r="AB12" s="385">
        <v>2.5396048784900001</v>
      </c>
      <c r="AC12" s="385">
        <v>6.6111858551099996</v>
      </c>
      <c r="AD12" s="385">
        <v>11.165570339900002</v>
      </c>
      <c r="AE12" s="385">
        <v>15.157329882869998</v>
      </c>
      <c r="AF12" s="385">
        <v>20.896848865129996</v>
      </c>
      <c r="AG12" s="385">
        <v>27.356910234239997</v>
      </c>
      <c r="AH12" s="387">
        <v>30.49127279508</v>
      </c>
      <c r="AI12" s="106"/>
    </row>
    <row r="13" spans="1:36" s="45" customFormat="1" ht="12.75">
      <c r="A13" s="46"/>
      <c r="B13" s="107" t="s">
        <v>116</v>
      </c>
      <c r="C13" s="388">
        <f t="shared" ref="C13:AA13" si="0">C5-C6-C12</f>
        <v>3.5966758527999332</v>
      </c>
      <c r="D13" s="391">
        <f t="shared" si="0"/>
        <v>0.2072933193399944</v>
      </c>
      <c r="E13" s="391">
        <f t="shared" si="0"/>
        <v>0.43124324923999957</v>
      </c>
      <c r="F13" s="391">
        <f t="shared" si="0"/>
        <v>0.71358776032999316</v>
      </c>
      <c r="G13" s="391">
        <f t="shared" si="0"/>
        <v>1.2663670423199989</v>
      </c>
      <c r="H13" s="391">
        <f t="shared" si="0"/>
        <v>1.4620796206499875</v>
      </c>
      <c r="I13" s="391">
        <f t="shared" si="0"/>
        <v>1.677234284939999</v>
      </c>
      <c r="J13" s="391">
        <f t="shared" si="0"/>
        <v>2.0914965613100094</v>
      </c>
      <c r="K13" s="391">
        <f t="shared" si="0"/>
        <v>7.0270690930200317</v>
      </c>
      <c r="L13" s="391">
        <f t="shared" si="0"/>
        <v>7.6521536022700047</v>
      </c>
      <c r="M13" s="391">
        <f t="shared" si="0"/>
        <v>7.9848045054300059</v>
      </c>
      <c r="N13" s="391">
        <f t="shared" si="0"/>
        <v>8.2937271563700818</v>
      </c>
      <c r="O13" s="392">
        <f t="shared" si="0"/>
        <v>8.5507397200499611</v>
      </c>
      <c r="P13" s="391">
        <f t="shared" si="0"/>
        <v>0.31453001914000156</v>
      </c>
      <c r="Q13" s="391">
        <f t="shared" si="0"/>
        <v>0.61259388603999732</v>
      </c>
      <c r="R13" s="391">
        <f t="shared" si="0"/>
        <v>1.1262023214600028</v>
      </c>
      <c r="S13" s="391">
        <f t="shared" si="0"/>
        <v>1.5919173414000056</v>
      </c>
      <c r="T13" s="391">
        <f t="shared" si="0"/>
        <v>1.8566618906099848</v>
      </c>
      <c r="U13" s="391">
        <f t="shared" si="0"/>
        <v>2.3166417599600493</v>
      </c>
      <c r="V13" s="391">
        <f t="shared" si="0"/>
        <v>2.7432925681500109</v>
      </c>
      <c r="W13" s="391">
        <f t="shared" si="0"/>
        <v>3.3083489311500642</v>
      </c>
      <c r="X13" s="391">
        <f t="shared" si="0"/>
        <v>4.1339821887500108</v>
      </c>
      <c r="Y13" s="391">
        <f t="shared" si="0"/>
        <v>4.4841137138199656</v>
      </c>
      <c r="Z13" s="391">
        <f t="shared" si="0"/>
        <v>4.7810438667898723</v>
      </c>
      <c r="AA13" s="392">
        <f t="shared" si="0"/>
        <v>5.2707876037799792</v>
      </c>
      <c r="AB13" s="389">
        <f t="shared" ref="AB13:AH13" si="1">(AB5-AB6-AB12)</f>
        <v>0.32538942330999943</v>
      </c>
      <c r="AC13" s="389">
        <f t="shared" si="1"/>
        <v>0.75473094594999601</v>
      </c>
      <c r="AD13" s="389">
        <f t="shared" si="1"/>
        <v>1.2501917001399914</v>
      </c>
      <c r="AE13" s="389">
        <f t="shared" si="1"/>
        <v>1.8194918347199867</v>
      </c>
      <c r="AF13" s="389">
        <f t="shared" si="1"/>
        <v>2.2232874448599915</v>
      </c>
      <c r="AG13" s="389">
        <f t="shared" si="1"/>
        <v>2.6570558259500032</v>
      </c>
      <c r="AH13" s="393">
        <f t="shared" si="1"/>
        <v>3.1521630671100169</v>
      </c>
      <c r="AI13" s="106"/>
    </row>
    <row r="14" spans="1:36" s="45" customFormat="1" ht="12.75">
      <c r="A14" s="46"/>
      <c r="B14" s="107"/>
      <c r="C14" s="388"/>
      <c r="D14" s="389"/>
      <c r="E14" s="389"/>
      <c r="F14" s="389"/>
      <c r="G14" s="389"/>
      <c r="H14" s="389"/>
      <c r="I14" s="389"/>
      <c r="J14" s="389"/>
      <c r="K14" s="389"/>
      <c r="L14" s="389"/>
      <c r="M14" s="389"/>
      <c r="N14" s="389"/>
      <c r="O14" s="390"/>
      <c r="P14" s="389"/>
      <c r="Q14" s="389"/>
      <c r="R14" s="389"/>
      <c r="S14" s="389"/>
      <c r="T14" s="389"/>
      <c r="U14" s="391"/>
      <c r="V14" s="391"/>
      <c r="W14" s="391"/>
      <c r="X14" s="391"/>
      <c r="Y14" s="391"/>
      <c r="Z14" s="391"/>
      <c r="AA14" s="390"/>
      <c r="AB14" s="391"/>
      <c r="AC14" s="391"/>
      <c r="AD14" s="391"/>
      <c r="AE14" s="391"/>
      <c r="AF14" s="391"/>
      <c r="AG14" s="391"/>
      <c r="AH14" s="394"/>
      <c r="AI14" s="106"/>
    </row>
    <row r="15" spans="1:36" s="45" customFormat="1" ht="12.75">
      <c r="A15" s="46"/>
      <c r="B15" s="155" t="s">
        <v>115</v>
      </c>
      <c r="C15" s="395">
        <v>403.45607339062002</v>
      </c>
      <c r="D15" s="396">
        <f t="shared" ref="D15:AA15" si="2">SUM(D17:D27)</f>
        <v>26.894780485870001</v>
      </c>
      <c r="E15" s="396">
        <f t="shared" si="2"/>
        <v>57.722143336830001</v>
      </c>
      <c r="F15" s="396">
        <f t="shared" si="2"/>
        <v>92.817821030680008</v>
      </c>
      <c r="G15" s="396">
        <f t="shared" si="2"/>
        <v>127.28439957296</v>
      </c>
      <c r="H15" s="396">
        <f t="shared" si="2"/>
        <v>162.14688208270002</v>
      </c>
      <c r="I15" s="396">
        <f t="shared" si="2"/>
        <v>197.55944742651999</v>
      </c>
      <c r="J15" s="396">
        <f t="shared" si="2"/>
        <v>230.57872361123995</v>
      </c>
      <c r="K15" s="396">
        <f t="shared" si="2"/>
        <v>264.23853139178004</v>
      </c>
      <c r="L15" s="396">
        <f t="shared" si="2"/>
        <v>298.76642114225996</v>
      </c>
      <c r="M15" s="396">
        <f t="shared" si="2"/>
        <v>340.64018684459006</v>
      </c>
      <c r="N15" s="396">
        <f t="shared" si="2"/>
        <v>378.34224596323003</v>
      </c>
      <c r="O15" s="396">
        <f t="shared" si="2"/>
        <v>430.21778452593003</v>
      </c>
      <c r="P15" s="396">
        <f t="shared" si="2"/>
        <v>31.555717673090001</v>
      </c>
      <c r="Q15" s="396">
        <f t="shared" si="2"/>
        <v>69.46774594451</v>
      </c>
      <c r="R15" s="396">
        <f t="shared" si="2"/>
        <v>108.77121511875001</v>
      </c>
      <c r="S15" s="396">
        <f t="shared" si="2"/>
        <v>153.30552191595999</v>
      </c>
      <c r="T15" s="396">
        <f t="shared" si="2"/>
        <v>198.63989855243</v>
      </c>
      <c r="U15" s="396">
        <f t="shared" si="2"/>
        <v>245.67688916634995</v>
      </c>
      <c r="V15" s="396">
        <f t="shared" si="2"/>
        <v>289.35925142766001</v>
      </c>
      <c r="W15" s="396">
        <f t="shared" si="2"/>
        <v>329.40341086512001</v>
      </c>
      <c r="X15" s="396">
        <f t="shared" si="2"/>
        <v>373.3569888724</v>
      </c>
      <c r="Y15" s="396">
        <f t="shared" si="2"/>
        <v>422.21102028121993</v>
      </c>
      <c r="Z15" s="396">
        <f t="shared" si="2"/>
        <v>481.02740854865004</v>
      </c>
      <c r="AA15" s="396">
        <f t="shared" si="2"/>
        <v>576.91141025207003</v>
      </c>
      <c r="AB15" s="396">
        <f>SUM(AB17:AB27)</f>
        <v>27.158866719769996</v>
      </c>
      <c r="AC15" s="396">
        <f t="shared" ref="AC15:AG15" si="3">SUM(AC17:AC27)</f>
        <v>72.921294811730007</v>
      </c>
      <c r="AD15" s="396">
        <f t="shared" si="3"/>
        <v>140.15850866430003</v>
      </c>
      <c r="AE15" s="396">
        <f t="shared" si="3"/>
        <v>193.67265876207</v>
      </c>
      <c r="AF15" s="396">
        <f t="shared" si="3"/>
        <v>245.59884362369002</v>
      </c>
      <c r="AG15" s="396">
        <f t="shared" si="3"/>
        <v>300.40960049099999</v>
      </c>
      <c r="AH15" s="397">
        <v>349.99567144154003</v>
      </c>
      <c r="AI15" s="106"/>
    </row>
    <row r="16" spans="1:36" s="45" customFormat="1" ht="12.75">
      <c r="A16" s="46"/>
      <c r="B16" s="34" t="s">
        <v>114</v>
      </c>
      <c r="C16" s="398"/>
      <c r="D16" s="399"/>
      <c r="E16" s="399"/>
      <c r="F16" s="399"/>
      <c r="G16" s="399"/>
      <c r="H16" s="399"/>
      <c r="I16" s="399"/>
      <c r="J16" s="399"/>
      <c r="K16" s="399"/>
      <c r="L16" s="399"/>
      <c r="M16" s="399"/>
      <c r="N16" s="399"/>
      <c r="O16" s="400"/>
      <c r="P16" s="399"/>
      <c r="Q16" s="399"/>
      <c r="R16" s="399"/>
      <c r="S16" s="399"/>
      <c r="T16" s="399"/>
      <c r="U16" s="401"/>
      <c r="V16" s="401"/>
      <c r="W16" s="401"/>
      <c r="X16" s="401"/>
      <c r="Y16" s="401"/>
      <c r="Z16" s="401"/>
      <c r="AA16" s="400"/>
      <c r="AB16" s="401"/>
      <c r="AC16" s="401"/>
      <c r="AD16" s="401"/>
      <c r="AE16" s="401"/>
      <c r="AF16" s="401"/>
      <c r="AG16" s="401"/>
      <c r="AH16" s="387"/>
      <c r="AI16" s="106"/>
    </row>
    <row r="17" spans="1:35" s="45" customFormat="1" ht="12.75">
      <c r="A17" s="46"/>
      <c r="B17" s="23" t="s">
        <v>113</v>
      </c>
      <c r="C17" s="402">
        <v>50.101089251330002</v>
      </c>
      <c r="D17" s="389">
        <v>4.05598981233</v>
      </c>
      <c r="E17" s="389">
        <v>7.8402688175099993</v>
      </c>
      <c r="F17" s="389">
        <v>12.001469650440001</v>
      </c>
      <c r="G17" s="389">
        <v>17.107892547140001</v>
      </c>
      <c r="H17" s="389">
        <v>23.320724264130003</v>
      </c>
      <c r="I17" s="389">
        <v>29.346391286740005</v>
      </c>
      <c r="J17" s="389">
        <v>34.775291326140007</v>
      </c>
      <c r="K17" s="389">
        <v>39.378063711279999</v>
      </c>
      <c r="L17" s="389">
        <v>43.687195935650003</v>
      </c>
      <c r="M17" s="389">
        <v>50.845346186649998</v>
      </c>
      <c r="N17" s="389">
        <v>58.137007473290005</v>
      </c>
      <c r="O17" s="390">
        <v>65.825834755520006</v>
      </c>
      <c r="P17" s="389">
        <v>6.8549263684999993</v>
      </c>
      <c r="Q17" s="389">
        <v>13.96512626685</v>
      </c>
      <c r="R17" s="389">
        <v>20.512554789000003</v>
      </c>
      <c r="S17" s="389">
        <v>29.743649535219998</v>
      </c>
      <c r="T17" s="389">
        <v>39.640224531100003</v>
      </c>
      <c r="U17" s="389">
        <v>48.79249332018999</v>
      </c>
      <c r="V17" s="389">
        <v>58.08052057754</v>
      </c>
      <c r="W17" s="389">
        <v>66.070528583040002</v>
      </c>
      <c r="X17" s="389">
        <v>72.244105200539991</v>
      </c>
      <c r="Y17" s="389">
        <v>79.366447489159995</v>
      </c>
      <c r="Z17" s="389">
        <v>92.586556545510007</v>
      </c>
      <c r="AA17" s="390">
        <v>103.11671702587</v>
      </c>
      <c r="AB17" s="389">
        <v>5.391605435709999</v>
      </c>
      <c r="AC17" s="389">
        <v>12.455841748759998</v>
      </c>
      <c r="AD17" s="389">
        <v>31.368302154479998</v>
      </c>
      <c r="AE17" s="389">
        <v>38.703902885869994</v>
      </c>
      <c r="AF17" s="389">
        <v>46.737557559750002</v>
      </c>
      <c r="AG17" s="389">
        <v>55.139985244190001</v>
      </c>
      <c r="AH17" s="47">
        <v>62.213053705859991</v>
      </c>
      <c r="AI17" s="106"/>
    </row>
    <row r="18" spans="1:35" s="45" customFormat="1" ht="12.75">
      <c r="A18" s="46"/>
      <c r="B18" s="23" t="s">
        <v>112</v>
      </c>
      <c r="C18" s="402">
        <v>14.843039127739999</v>
      </c>
      <c r="D18" s="389">
        <v>0.8595063746199999</v>
      </c>
      <c r="E18" s="389">
        <v>1.8473509879300001</v>
      </c>
      <c r="F18" s="389">
        <v>3.0490425411200004</v>
      </c>
      <c r="G18" s="389">
        <v>4.3922620335200007</v>
      </c>
      <c r="H18" s="389">
        <v>5.8896470546300002</v>
      </c>
      <c r="I18" s="389">
        <v>7.6960262928699992</v>
      </c>
      <c r="J18" s="389">
        <v>9.6530770668599999</v>
      </c>
      <c r="K18" s="389">
        <v>11.581034487620002</v>
      </c>
      <c r="L18" s="389">
        <v>14.749126373499998</v>
      </c>
      <c r="M18" s="389">
        <v>17.540337259360001</v>
      </c>
      <c r="N18" s="389">
        <v>20.839280621329998</v>
      </c>
      <c r="O18" s="390">
        <v>27.3634102197</v>
      </c>
      <c r="P18" s="389">
        <v>1.5716085793400003</v>
      </c>
      <c r="Q18" s="389">
        <v>4.0711278440700003</v>
      </c>
      <c r="R18" s="389">
        <v>7.7711922089700005</v>
      </c>
      <c r="S18" s="389">
        <v>11.69079098696</v>
      </c>
      <c r="T18" s="389">
        <v>16.452139310310002</v>
      </c>
      <c r="U18" s="389">
        <v>20.427927856379998</v>
      </c>
      <c r="V18" s="389">
        <v>24.443978039569998</v>
      </c>
      <c r="W18" s="389">
        <v>28.283400293360007</v>
      </c>
      <c r="X18" s="389">
        <v>32.633988504539992</v>
      </c>
      <c r="Y18" s="389">
        <v>37.071047720469998</v>
      </c>
      <c r="Z18" s="389">
        <v>41.939894122960013</v>
      </c>
      <c r="AA18" s="390">
        <v>52.005197688260004</v>
      </c>
      <c r="AB18" s="389">
        <v>2.88403458776</v>
      </c>
      <c r="AC18" s="389">
        <v>6.8157433478899998</v>
      </c>
      <c r="AD18" s="389">
        <v>12.03082998583</v>
      </c>
      <c r="AE18" s="389">
        <v>17.221101716299998</v>
      </c>
      <c r="AF18" s="389">
        <v>21.220445081279998</v>
      </c>
      <c r="AG18" s="389">
        <v>26.072060308320001</v>
      </c>
      <c r="AH18" s="47">
        <v>30.246041626049998</v>
      </c>
      <c r="AI18" s="106"/>
    </row>
    <row r="19" spans="1:35" s="45" customFormat="1" ht="25.5">
      <c r="A19" s="46"/>
      <c r="B19" s="23" t="s">
        <v>111</v>
      </c>
      <c r="C19" s="402">
        <v>39.190931726899997</v>
      </c>
      <c r="D19" s="389">
        <v>2.3465553343699996</v>
      </c>
      <c r="E19" s="389">
        <v>4.804122822140001</v>
      </c>
      <c r="F19" s="389">
        <v>7.7513849158599992</v>
      </c>
      <c r="G19" s="389">
        <v>10.810063114049997</v>
      </c>
      <c r="H19" s="389">
        <v>13.90210091904</v>
      </c>
      <c r="I19" s="389">
        <v>17.2602924089</v>
      </c>
      <c r="J19" s="389">
        <v>20.48644677867</v>
      </c>
      <c r="K19" s="389">
        <v>24.253693383480009</v>
      </c>
      <c r="L19" s="389">
        <v>28.103089728</v>
      </c>
      <c r="M19" s="389">
        <v>32.254922490609999</v>
      </c>
      <c r="N19" s="389">
        <v>36.864980018899999</v>
      </c>
      <c r="O19" s="390">
        <v>44.619022729169984</v>
      </c>
      <c r="P19" s="389">
        <v>2.4199096872999997</v>
      </c>
      <c r="Q19" s="389">
        <v>5.5182799423699995</v>
      </c>
      <c r="R19" s="389">
        <v>9.1456566182700012</v>
      </c>
      <c r="S19" s="389">
        <v>12.675451743890001</v>
      </c>
      <c r="T19" s="389">
        <v>16.319219495679995</v>
      </c>
      <c r="U19" s="389">
        <v>20.741855176169995</v>
      </c>
      <c r="V19" s="389">
        <v>25.021337546029997</v>
      </c>
      <c r="W19" s="389">
        <v>29.698044736450001</v>
      </c>
      <c r="X19" s="389">
        <v>34.969775364709996</v>
      </c>
      <c r="Y19" s="389">
        <v>39.901867431110006</v>
      </c>
      <c r="Z19" s="389">
        <v>45.022601266520006</v>
      </c>
      <c r="AA19" s="390">
        <v>54.643419372489994</v>
      </c>
      <c r="AB19" s="389">
        <v>2.8715462987199998</v>
      </c>
      <c r="AC19" s="389">
        <v>6.4558356689700007</v>
      </c>
      <c r="AD19" s="389">
        <v>11.841246436189998</v>
      </c>
      <c r="AE19" s="389">
        <v>16.398216659520003</v>
      </c>
      <c r="AF19" s="389">
        <v>21.518888396719998</v>
      </c>
      <c r="AG19" s="389">
        <v>27.656781200339999</v>
      </c>
      <c r="AH19" s="47">
        <v>32.802706833569999</v>
      </c>
      <c r="AI19" s="106"/>
    </row>
    <row r="20" spans="1:35" s="45" customFormat="1" ht="12.75">
      <c r="A20" s="46"/>
      <c r="B20" s="23" t="s">
        <v>340</v>
      </c>
      <c r="C20" s="402">
        <v>41.29921892894</v>
      </c>
      <c r="D20" s="389">
        <v>2.2465244763599999</v>
      </c>
      <c r="E20" s="389">
        <v>4.7068924961700001</v>
      </c>
      <c r="F20" s="389">
        <v>7.6548509316500013</v>
      </c>
      <c r="G20" s="389">
        <v>9.9692556533100003</v>
      </c>
      <c r="H20" s="389">
        <v>13.012002006640001</v>
      </c>
      <c r="I20" s="389">
        <v>15.172042971270001</v>
      </c>
      <c r="J20" s="389">
        <v>17.20358721621</v>
      </c>
      <c r="K20" s="389">
        <v>22.152286538329999</v>
      </c>
      <c r="L20" s="389">
        <v>24.960809352159995</v>
      </c>
      <c r="M20" s="389">
        <v>27.305777615570001</v>
      </c>
      <c r="N20" s="389">
        <v>32.30260845366</v>
      </c>
      <c r="O20" s="390">
        <v>34.410723852720004</v>
      </c>
      <c r="P20" s="389">
        <v>1.1189647577599999</v>
      </c>
      <c r="Q20" s="389">
        <v>4.2679125986400006</v>
      </c>
      <c r="R20" s="389">
        <v>6.4604270927600007</v>
      </c>
      <c r="S20" s="389">
        <v>8.7603390099400009</v>
      </c>
      <c r="T20" s="389">
        <v>11.219662214329999</v>
      </c>
      <c r="U20" s="389">
        <v>12.614857709829998</v>
      </c>
      <c r="V20" s="389">
        <v>15.412350866489998</v>
      </c>
      <c r="W20" s="389">
        <v>19.04545050902</v>
      </c>
      <c r="X20" s="389">
        <v>21.581244043870001</v>
      </c>
      <c r="Y20" s="389">
        <v>24.213501710419994</v>
      </c>
      <c r="Z20" s="389">
        <v>28.22436771097</v>
      </c>
      <c r="AA20" s="390">
        <v>37.135411742700001</v>
      </c>
      <c r="AB20" s="389">
        <v>1.3154467732699999</v>
      </c>
      <c r="AC20" s="389">
        <v>2.4092273757000009</v>
      </c>
      <c r="AD20" s="389">
        <v>3.911691446449999</v>
      </c>
      <c r="AE20" s="389">
        <v>5.7210682038699989</v>
      </c>
      <c r="AF20" s="389">
        <v>7.9596733444700014</v>
      </c>
      <c r="AG20" s="389">
        <v>9.5737825585200014</v>
      </c>
      <c r="AH20" s="47">
        <v>11.878668259040001</v>
      </c>
      <c r="AI20" s="106"/>
    </row>
    <row r="21" spans="1:35" s="45" customFormat="1" ht="25.5">
      <c r="A21" s="46"/>
      <c r="B21" s="23" t="s">
        <v>341</v>
      </c>
      <c r="C21" s="402">
        <v>4.5950171901099992</v>
      </c>
      <c r="D21" s="389">
        <v>7.6914946010000013E-2</v>
      </c>
      <c r="E21" s="389">
        <v>0.31789281909000006</v>
      </c>
      <c r="F21" s="389">
        <v>0.39133473474999997</v>
      </c>
      <c r="G21" s="389">
        <v>0.58330550549999993</v>
      </c>
      <c r="H21" s="389">
        <v>0.79862744801999996</v>
      </c>
      <c r="I21" s="389">
        <v>0.95493555719000001</v>
      </c>
      <c r="J21" s="389">
        <v>1.1222592102000002</v>
      </c>
      <c r="K21" s="389">
        <v>1.3084066209899998</v>
      </c>
      <c r="L21" s="389">
        <v>1.4563578539800004</v>
      </c>
      <c r="M21" s="389">
        <v>1.7618131636300003</v>
      </c>
      <c r="N21" s="389">
        <v>2.1036471421399998</v>
      </c>
      <c r="O21" s="390">
        <v>2.5970367566900001</v>
      </c>
      <c r="P21" s="389">
        <v>7.6027218140000005E-2</v>
      </c>
      <c r="Q21" s="389">
        <v>0.26068785759000002</v>
      </c>
      <c r="R21" s="389">
        <v>0.44667585180999991</v>
      </c>
      <c r="S21" s="389">
        <v>0.86323924399999996</v>
      </c>
      <c r="T21" s="389">
        <v>1.1320616586999999</v>
      </c>
      <c r="U21" s="389">
        <v>1.3089260874200002</v>
      </c>
      <c r="V21" s="389">
        <v>1.5460196658599998</v>
      </c>
      <c r="W21" s="389">
        <v>1.7808341903800002</v>
      </c>
      <c r="X21" s="389">
        <v>2.06384891596</v>
      </c>
      <c r="Y21" s="389">
        <v>2.5804061313999997</v>
      </c>
      <c r="Z21" s="389">
        <v>3.0545374279700002</v>
      </c>
      <c r="AA21" s="390">
        <v>4.0529711228599998</v>
      </c>
      <c r="AB21" s="389">
        <v>9.5732363809999985E-2</v>
      </c>
      <c r="AC21" s="389">
        <v>0.44045574606000004</v>
      </c>
      <c r="AD21" s="389">
        <v>0.70433456267999994</v>
      </c>
      <c r="AE21" s="389">
        <v>1.0391804388299999</v>
      </c>
      <c r="AF21" s="389">
        <v>1.2550099530000001</v>
      </c>
      <c r="AG21" s="389">
        <v>1.4572111328299999</v>
      </c>
      <c r="AH21" s="47">
        <v>1.7259236948200001</v>
      </c>
      <c r="AI21" s="106"/>
    </row>
    <row r="22" spans="1:35" s="45" customFormat="1" ht="25.5">
      <c r="A22" s="46"/>
      <c r="B22" s="23" t="s">
        <v>342</v>
      </c>
      <c r="C22" s="403">
        <v>9.6860346109999995E-2</v>
      </c>
      <c r="D22" s="404">
        <v>6.9729501299999998E-3</v>
      </c>
      <c r="E22" s="404">
        <v>9.7472042399999979E-3</v>
      </c>
      <c r="F22" s="404">
        <v>1.551539444E-2</v>
      </c>
      <c r="G22" s="404">
        <v>1.9688479899999996E-2</v>
      </c>
      <c r="H22" s="404">
        <v>2.7278447439999996E-2</v>
      </c>
      <c r="I22" s="404">
        <v>4.223972401E-2</v>
      </c>
      <c r="J22" s="404">
        <v>5.7730093939999998E-2</v>
      </c>
      <c r="K22" s="404">
        <v>6.4090241769999987E-2</v>
      </c>
      <c r="L22" s="404">
        <v>6.7131016840000002E-2</v>
      </c>
      <c r="M22" s="404">
        <v>7.0637919050000011E-2</v>
      </c>
      <c r="N22" s="404">
        <v>7.3534117080000003E-2</v>
      </c>
      <c r="O22" s="405">
        <v>0.11153493760000001</v>
      </c>
      <c r="P22" s="404">
        <v>2.06159E-6</v>
      </c>
      <c r="Q22" s="404">
        <v>2.6542575E-4</v>
      </c>
      <c r="R22" s="404">
        <v>2.7140026999999993E-4</v>
      </c>
      <c r="S22" s="404">
        <v>3.7988516000000001E-4</v>
      </c>
      <c r="T22" s="404">
        <v>4.8813066E-4</v>
      </c>
      <c r="U22" s="404">
        <v>5.9683236999999998E-4</v>
      </c>
      <c r="V22" s="404">
        <v>1.4224952799999999E-3</v>
      </c>
      <c r="W22" s="404">
        <v>1.93412311E-3</v>
      </c>
      <c r="X22" s="404">
        <v>4.8622075199999991E-3</v>
      </c>
      <c r="Y22" s="404">
        <v>5.4684026799999997E-3</v>
      </c>
      <c r="Z22" s="404">
        <v>8.4375713599999999E-3</v>
      </c>
      <c r="AA22" s="405">
        <v>2.1493146159999997E-2</v>
      </c>
      <c r="AB22" s="404">
        <v>1.8007000000000002E-7</v>
      </c>
      <c r="AC22" s="404">
        <v>5.1158050000000004E-4</v>
      </c>
      <c r="AD22" s="404">
        <v>1.0813288600000001E-3</v>
      </c>
      <c r="AE22" s="404">
        <v>2.3819966100000001E-3</v>
      </c>
      <c r="AF22" s="404">
        <v>2.9214542300000004E-3</v>
      </c>
      <c r="AG22" s="404">
        <v>3.4346719699999998E-3</v>
      </c>
      <c r="AH22" s="406">
        <v>3.9166647699999998E-3</v>
      </c>
      <c r="AI22" s="106"/>
    </row>
    <row r="23" spans="1:35" s="45" customFormat="1" ht="12.75">
      <c r="A23" s="46"/>
      <c r="B23" s="23" t="s">
        <v>110</v>
      </c>
      <c r="C23" s="402">
        <v>12.879344794169999</v>
      </c>
      <c r="D23" s="389">
        <v>0.37704860174999999</v>
      </c>
      <c r="E23" s="389">
        <v>0.86554711354999991</v>
      </c>
      <c r="F23" s="389">
        <v>1.7348663608400001</v>
      </c>
      <c r="G23" s="389">
        <v>2.3015886451700003</v>
      </c>
      <c r="H23" s="389">
        <v>2.9329703025799998</v>
      </c>
      <c r="I23" s="389">
        <v>3.59814449928</v>
      </c>
      <c r="J23" s="389">
        <v>4.2024208234599998</v>
      </c>
      <c r="K23" s="389">
        <v>4.8203908110800002</v>
      </c>
      <c r="L23" s="389">
        <v>5.8690456671</v>
      </c>
      <c r="M23" s="389">
        <v>6.7895862854500013</v>
      </c>
      <c r="N23" s="389">
        <v>7.7560186605299997</v>
      </c>
      <c r="O23" s="390">
        <v>10.580807157779999</v>
      </c>
      <c r="P23" s="389">
        <v>0.24546730199</v>
      </c>
      <c r="Q23" s="389">
        <v>0.59668485842999996</v>
      </c>
      <c r="R23" s="389">
        <v>1.3745423530300003</v>
      </c>
      <c r="S23" s="389">
        <v>1.9037080771900003</v>
      </c>
      <c r="T23" s="389">
        <v>2.3953802494000001</v>
      </c>
      <c r="U23" s="389">
        <v>3.0110148795699998</v>
      </c>
      <c r="V23" s="389">
        <v>3.7085392027500008</v>
      </c>
      <c r="W23" s="389">
        <v>4.3213292523100009</v>
      </c>
      <c r="X23" s="389">
        <v>5.1992244101999994</v>
      </c>
      <c r="Y23" s="389">
        <v>5.9299552847100001</v>
      </c>
      <c r="Z23" s="389">
        <v>8.122674503239999</v>
      </c>
      <c r="AA23" s="390">
        <v>11.450417382440001</v>
      </c>
      <c r="AB23" s="389">
        <v>0.26746793342000003</v>
      </c>
      <c r="AC23" s="389">
        <v>0.63865113743000002</v>
      </c>
      <c r="AD23" s="389">
        <v>1.5849331421400001</v>
      </c>
      <c r="AE23" s="389">
        <v>2.2337073862900003</v>
      </c>
      <c r="AF23" s="389">
        <v>2.72085784695</v>
      </c>
      <c r="AG23" s="389">
        <v>3.5026375830599994</v>
      </c>
      <c r="AH23" s="47">
        <v>4.0769446926600006</v>
      </c>
      <c r="AI23" s="106"/>
    </row>
    <row r="24" spans="1:35" s="45" customFormat="1" ht="12.75">
      <c r="A24" s="46"/>
      <c r="B24" s="23" t="s">
        <v>343</v>
      </c>
      <c r="C24" s="402">
        <v>5.111891031709999</v>
      </c>
      <c r="D24" s="389">
        <v>0.17246552280000002</v>
      </c>
      <c r="E24" s="389">
        <v>0.38265277096</v>
      </c>
      <c r="F24" s="389">
        <v>0.59154240504000011</v>
      </c>
      <c r="G24" s="389">
        <v>1.4349558752000002</v>
      </c>
      <c r="H24" s="389">
        <v>1.7118782376100001</v>
      </c>
      <c r="I24" s="389">
        <v>2.26689830247</v>
      </c>
      <c r="J24" s="389">
        <v>2.5180484132099998</v>
      </c>
      <c r="K24" s="389">
        <v>2.8207677610899995</v>
      </c>
      <c r="L24" s="389">
        <v>3.0816869937900004</v>
      </c>
      <c r="M24" s="389">
        <v>3.9883435063200001</v>
      </c>
      <c r="N24" s="389">
        <v>4.2687125094800003</v>
      </c>
      <c r="O24" s="390">
        <v>4.8723675185099991</v>
      </c>
      <c r="P24" s="389">
        <v>0.15974799608999998</v>
      </c>
      <c r="Q24" s="389">
        <v>0.35983550377000001</v>
      </c>
      <c r="R24" s="389">
        <v>0.66720579071999986</v>
      </c>
      <c r="S24" s="389">
        <v>2.0280194294</v>
      </c>
      <c r="T24" s="389">
        <v>2.8368232725300007</v>
      </c>
      <c r="U24" s="389">
        <v>3.14990088952</v>
      </c>
      <c r="V24" s="389">
        <v>3.4536776269000002</v>
      </c>
      <c r="W24" s="389">
        <v>3.7037058014399999</v>
      </c>
      <c r="X24" s="389">
        <v>4.0337425412199996</v>
      </c>
      <c r="Y24" s="389">
        <v>4.4417597468699999</v>
      </c>
      <c r="Z24" s="389">
        <v>5.9329251075400009</v>
      </c>
      <c r="AA24" s="390">
        <v>6.6191536474800001</v>
      </c>
      <c r="AB24" s="389">
        <v>0.17890327732000003</v>
      </c>
      <c r="AC24" s="389">
        <v>0.40202196086999997</v>
      </c>
      <c r="AD24" s="389">
        <v>0.73980892939999998</v>
      </c>
      <c r="AE24" s="389">
        <v>1.06312037975</v>
      </c>
      <c r="AF24" s="389">
        <v>1.3495652247500001</v>
      </c>
      <c r="AG24" s="389">
        <v>1.7071999412699999</v>
      </c>
      <c r="AH24" s="47">
        <v>2.0873825649</v>
      </c>
      <c r="AI24" s="106"/>
    </row>
    <row r="25" spans="1:35" s="45" customFormat="1" ht="12.75">
      <c r="A25" s="46"/>
      <c r="B25" s="23" t="s">
        <v>109</v>
      </c>
      <c r="C25" s="402">
        <v>30.943078081099998</v>
      </c>
      <c r="D25" s="389">
        <v>1.8855606804099998</v>
      </c>
      <c r="E25" s="389">
        <v>3.9795926818700003</v>
      </c>
      <c r="F25" s="389">
        <v>6.6086310180199996</v>
      </c>
      <c r="G25" s="389">
        <v>8.8860386853799991</v>
      </c>
      <c r="H25" s="389">
        <v>11.309346310560002</v>
      </c>
      <c r="I25" s="389">
        <v>14.691186240009998</v>
      </c>
      <c r="J25" s="389">
        <v>16.725703360509996</v>
      </c>
      <c r="K25" s="389">
        <v>18.399502489270002</v>
      </c>
      <c r="L25" s="389">
        <v>20.772021571399996</v>
      </c>
      <c r="M25" s="389">
        <v>22.951165045690001</v>
      </c>
      <c r="N25" s="389">
        <v>25.358663787240001</v>
      </c>
      <c r="O25" s="390">
        <v>28.677868445790008</v>
      </c>
      <c r="P25" s="389">
        <v>1.5790069151700001</v>
      </c>
      <c r="Q25" s="389">
        <v>3.7645742555699999</v>
      </c>
      <c r="R25" s="389">
        <v>6.3227044894199995</v>
      </c>
      <c r="S25" s="389">
        <v>8.6550243499199997</v>
      </c>
      <c r="T25" s="389">
        <v>10.905922621009999</v>
      </c>
      <c r="U25" s="389">
        <v>14.28734651732</v>
      </c>
      <c r="V25" s="389">
        <v>16.394876984369997</v>
      </c>
      <c r="W25" s="389">
        <v>17.957992189150001</v>
      </c>
      <c r="X25" s="389">
        <v>20.390602782030005</v>
      </c>
      <c r="Y25" s="389">
        <v>23.112600853529997</v>
      </c>
      <c r="Z25" s="389">
        <v>26.072297752730002</v>
      </c>
      <c r="AA25" s="390">
        <v>30.185697775469993</v>
      </c>
      <c r="AB25" s="389">
        <v>1.7870253277299999</v>
      </c>
      <c r="AC25" s="389">
        <v>3.0528612285700008</v>
      </c>
      <c r="AD25" s="389">
        <v>6.9608320174099996</v>
      </c>
      <c r="AE25" s="389">
        <v>9.4222506445899992</v>
      </c>
      <c r="AF25" s="389">
        <v>11.841220208700001</v>
      </c>
      <c r="AG25" s="389">
        <v>15.592822756810001</v>
      </c>
      <c r="AH25" s="47">
        <v>18.156696153150001</v>
      </c>
      <c r="AI25" s="106"/>
    </row>
    <row r="26" spans="1:35" s="45" customFormat="1" ht="25.5" customHeight="1">
      <c r="A26" s="46"/>
      <c r="B26" s="23" t="s">
        <v>108</v>
      </c>
      <c r="C26" s="402">
        <v>88.547278726640002</v>
      </c>
      <c r="D26" s="389">
        <v>7.1205363556200005</v>
      </c>
      <c r="E26" s="389">
        <v>14.192678590229999</v>
      </c>
      <c r="F26" s="389">
        <v>21.305348097250008</v>
      </c>
      <c r="G26" s="389">
        <v>29.55189979863999</v>
      </c>
      <c r="H26" s="389">
        <v>36.73279813420001</v>
      </c>
      <c r="I26" s="389">
        <v>44.037871291030001</v>
      </c>
      <c r="J26" s="389">
        <v>50.840888157299993</v>
      </c>
      <c r="K26" s="389">
        <v>57.429452683739996</v>
      </c>
      <c r="L26" s="389">
        <v>64.016762475210001</v>
      </c>
      <c r="M26" s="389">
        <v>70.575657269120001</v>
      </c>
      <c r="N26" s="389">
        <v>73.533549385730012</v>
      </c>
      <c r="O26" s="390">
        <v>80.558241772749994</v>
      </c>
      <c r="P26" s="389">
        <v>6.0025623943699999</v>
      </c>
      <c r="Q26" s="389">
        <v>13.179886246979999</v>
      </c>
      <c r="R26" s="389">
        <v>20.795915671899998</v>
      </c>
      <c r="S26" s="389">
        <v>28.934556243859991</v>
      </c>
      <c r="T26" s="389">
        <v>36.233552705079994</v>
      </c>
      <c r="U26" s="389">
        <v>43.610645271889986</v>
      </c>
      <c r="V26" s="389">
        <v>50.528602279860003</v>
      </c>
      <c r="W26" s="389">
        <v>57.366910262140003</v>
      </c>
      <c r="X26" s="389">
        <v>64.296806687589992</v>
      </c>
      <c r="Y26" s="389">
        <v>73.906447586989984</v>
      </c>
      <c r="Z26" s="389">
        <v>82.196201277990014</v>
      </c>
      <c r="AA26" s="390">
        <v>103.70093365885998</v>
      </c>
      <c r="AB26" s="389">
        <v>0.34823163992999995</v>
      </c>
      <c r="AC26" s="389">
        <v>13.090055615630003</v>
      </c>
      <c r="AD26" s="389">
        <v>26.391940335140003</v>
      </c>
      <c r="AE26" s="389">
        <v>40.46912676649999</v>
      </c>
      <c r="AF26" s="389">
        <v>53.878582703850007</v>
      </c>
      <c r="AG26" s="389">
        <v>66.212562330349996</v>
      </c>
      <c r="AH26" s="47">
        <v>78.738480622339978</v>
      </c>
      <c r="AI26" s="106"/>
    </row>
    <row r="27" spans="1:35" s="45" customFormat="1" ht="12.75" customHeight="1">
      <c r="A27" s="46"/>
      <c r="B27" s="23" t="s">
        <v>344</v>
      </c>
      <c r="C27" s="402">
        <v>115.84832418586998</v>
      </c>
      <c r="D27" s="389">
        <v>7.7467054314699997</v>
      </c>
      <c r="E27" s="389">
        <v>18.775397033139999</v>
      </c>
      <c r="F27" s="389">
        <v>31.713834981269997</v>
      </c>
      <c r="G27" s="389">
        <v>42.227449235150004</v>
      </c>
      <c r="H27" s="389">
        <v>52.509508957849995</v>
      </c>
      <c r="I27" s="389">
        <v>62.493418852750011</v>
      </c>
      <c r="J27" s="389">
        <v>72.99327116473998</v>
      </c>
      <c r="K27" s="389">
        <v>82.030842663130016</v>
      </c>
      <c r="L27" s="389">
        <v>92.003194174629996</v>
      </c>
      <c r="M27" s="389">
        <v>106.55660010314</v>
      </c>
      <c r="N27" s="389">
        <v>117.10424379384999</v>
      </c>
      <c r="O27" s="390">
        <v>130.60093637970002</v>
      </c>
      <c r="P27" s="389">
        <v>11.527494392840001</v>
      </c>
      <c r="Q27" s="389">
        <v>23.483365144489998</v>
      </c>
      <c r="R27" s="389">
        <v>35.274068852600003</v>
      </c>
      <c r="S27" s="389">
        <v>48.050363410419997</v>
      </c>
      <c r="T27" s="389">
        <v>61.504424363630008</v>
      </c>
      <c r="U27" s="389">
        <v>77.731324625690007</v>
      </c>
      <c r="V27" s="389">
        <v>90.767926143010001</v>
      </c>
      <c r="W27" s="389">
        <v>101.17328092472</v>
      </c>
      <c r="X27" s="389">
        <v>115.93878821421998</v>
      </c>
      <c r="Y27" s="389">
        <v>131.68151792387999</v>
      </c>
      <c r="Z27" s="389">
        <v>147.86691526186002</v>
      </c>
      <c r="AA27" s="390">
        <v>173.97999768948003</v>
      </c>
      <c r="AB27" s="389">
        <v>12.018872902029997</v>
      </c>
      <c r="AC27" s="389">
        <v>27.160089401350003</v>
      </c>
      <c r="AD27" s="389">
        <v>44.623508325720003</v>
      </c>
      <c r="AE27" s="389">
        <v>61.398601683939994</v>
      </c>
      <c r="AF27" s="389">
        <v>77.114121849989999</v>
      </c>
      <c r="AG27" s="389">
        <v>93.491122763340002</v>
      </c>
      <c r="AH27" s="47">
        <v>108.06585662437999</v>
      </c>
      <c r="AI27" s="106"/>
    </row>
    <row r="28" spans="1:35" s="45" customFormat="1" ht="9" customHeight="1">
      <c r="A28" s="46"/>
      <c r="B28" s="23"/>
      <c r="C28" s="398"/>
      <c r="D28" s="399"/>
      <c r="E28" s="399"/>
      <c r="F28" s="399"/>
      <c r="G28" s="399"/>
      <c r="H28" s="399"/>
      <c r="I28" s="399"/>
      <c r="J28" s="399"/>
      <c r="K28" s="399"/>
      <c r="L28" s="399"/>
      <c r="M28" s="399"/>
      <c r="N28" s="399"/>
      <c r="O28" s="400"/>
      <c r="P28" s="399"/>
      <c r="Q28" s="399"/>
      <c r="R28" s="399"/>
      <c r="S28" s="399"/>
      <c r="T28" s="399"/>
      <c r="U28" s="401"/>
      <c r="V28" s="401"/>
      <c r="W28" s="401"/>
      <c r="X28" s="401"/>
      <c r="Y28" s="401"/>
      <c r="Z28" s="401"/>
      <c r="AA28" s="400"/>
      <c r="AB28" s="401"/>
      <c r="AC28" s="401"/>
      <c r="AD28" s="401"/>
      <c r="AE28" s="401"/>
      <c r="AF28" s="401"/>
      <c r="AG28" s="401"/>
      <c r="AH28" s="47"/>
      <c r="AI28" s="106"/>
    </row>
    <row r="29" spans="1:35" s="45" customFormat="1" ht="12.75">
      <c r="A29" s="46"/>
      <c r="B29" s="34" t="s">
        <v>107</v>
      </c>
      <c r="C29" s="398"/>
      <c r="D29" s="399"/>
      <c r="E29" s="399"/>
      <c r="F29" s="399"/>
      <c r="G29" s="399"/>
      <c r="H29" s="399"/>
      <c r="I29" s="399"/>
      <c r="J29" s="399"/>
      <c r="K29" s="399"/>
      <c r="L29" s="399"/>
      <c r="M29" s="399"/>
      <c r="N29" s="399"/>
      <c r="O29" s="400"/>
      <c r="P29" s="399"/>
      <c r="Q29" s="399"/>
      <c r="R29" s="399"/>
      <c r="S29" s="399"/>
      <c r="T29" s="399"/>
      <c r="U29" s="401"/>
      <c r="V29" s="401"/>
      <c r="W29" s="401"/>
      <c r="X29" s="401"/>
      <c r="Y29" s="407"/>
      <c r="Z29" s="401"/>
      <c r="AA29" s="400"/>
      <c r="AB29" s="401"/>
      <c r="AC29" s="401"/>
      <c r="AD29" s="401"/>
      <c r="AE29" s="401"/>
      <c r="AF29" s="401"/>
      <c r="AG29" s="401"/>
      <c r="AH29" s="47"/>
      <c r="AI29" s="106"/>
    </row>
    <row r="30" spans="1:35" s="45" customFormat="1" ht="12.75">
      <c r="A30" s="46"/>
      <c r="B30" s="23" t="s">
        <v>106</v>
      </c>
      <c r="C30" s="402">
        <v>385.61184892011005</v>
      </c>
      <c r="D30" s="389">
        <v>26.832371788510002</v>
      </c>
      <c r="E30" s="389">
        <v>57.402502249769995</v>
      </c>
      <c r="F30" s="389">
        <v>92.02405191279999</v>
      </c>
      <c r="G30" s="389">
        <v>126.27107182613999</v>
      </c>
      <c r="H30" s="389">
        <v>160.80652917407002</v>
      </c>
      <c r="I30" s="389">
        <v>195.87783420932996</v>
      </c>
      <c r="J30" s="389">
        <v>228.34245263359998</v>
      </c>
      <c r="K30" s="389">
        <v>261.14968781414996</v>
      </c>
      <c r="L30" s="389">
        <v>294.28780455522002</v>
      </c>
      <c r="M30" s="389">
        <v>335.28860795204997</v>
      </c>
      <c r="N30" s="389">
        <v>371.45313213076003</v>
      </c>
      <c r="O30" s="390">
        <v>422.81817495087</v>
      </c>
      <c r="P30" s="389">
        <v>31.372553730970008</v>
      </c>
      <c r="Q30" s="389">
        <v>68.996172536380001</v>
      </c>
      <c r="R30" s="389">
        <v>107.87799886808</v>
      </c>
      <c r="S30" s="389">
        <v>151.78244750595002</v>
      </c>
      <c r="T30" s="389">
        <v>196.71538099980003</v>
      </c>
      <c r="U30" s="389">
        <v>242.93094818650999</v>
      </c>
      <c r="V30" s="389">
        <v>285.74297084486</v>
      </c>
      <c r="W30" s="389">
        <v>324.52137332088</v>
      </c>
      <c r="X30" s="389">
        <v>366.46363293749999</v>
      </c>
      <c r="Y30" s="389">
        <v>413.0225026044501</v>
      </c>
      <c r="Z30" s="389">
        <v>469.67134077795998</v>
      </c>
      <c r="AA30" s="390">
        <v>559.42943013795013</v>
      </c>
      <c r="AB30" s="389">
        <v>27.133470206789998</v>
      </c>
      <c r="AC30" s="389">
        <v>72.551593190860004</v>
      </c>
      <c r="AD30" s="389">
        <v>138.68588742544</v>
      </c>
      <c r="AE30" s="389">
        <v>191.7468379053</v>
      </c>
      <c r="AF30" s="389">
        <v>242.76092932129998</v>
      </c>
      <c r="AG30" s="389">
        <v>296.48939571612993</v>
      </c>
      <c r="AH30" s="47">
        <v>344.38967256889998</v>
      </c>
      <c r="AI30" s="106"/>
    </row>
    <row r="31" spans="1:35" s="45" customFormat="1" ht="25.5">
      <c r="A31" s="46"/>
      <c r="B31" s="36" t="s">
        <v>105</v>
      </c>
      <c r="C31" s="402">
        <v>34.409256546229997</v>
      </c>
      <c r="D31" s="389">
        <v>3.2025142833300002</v>
      </c>
      <c r="E31" s="389">
        <v>5.9452698339399994</v>
      </c>
      <c r="F31" s="389">
        <v>9.0503752556599988</v>
      </c>
      <c r="G31" s="389">
        <v>12.9274406334</v>
      </c>
      <c r="H31" s="389">
        <v>17.756463847209996</v>
      </c>
      <c r="I31" s="389">
        <v>22.35758761328</v>
      </c>
      <c r="J31" s="389">
        <v>26.593887399989999</v>
      </c>
      <c r="K31" s="389">
        <v>30.038082852220001</v>
      </c>
      <c r="L31" s="389">
        <v>33.414700690559997</v>
      </c>
      <c r="M31" s="389">
        <v>39.100109578050002</v>
      </c>
      <c r="N31" s="389">
        <v>44.886443609589996</v>
      </c>
      <c r="O31" s="390">
        <v>51.018249298520011</v>
      </c>
      <c r="P31" s="389">
        <v>6.1045002836300002</v>
      </c>
      <c r="Q31" s="389">
        <v>12.295031774889997</v>
      </c>
      <c r="R31" s="389">
        <v>17.88623242449</v>
      </c>
      <c r="S31" s="389">
        <v>25.952396691929998</v>
      </c>
      <c r="T31" s="389">
        <v>34.61382280974</v>
      </c>
      <c r="U31" s="389">
        <v>42.569658614860003</v>
      </c>
      <c r="V31" s="389">
        <v>50.59185711624</v>
      </c>
      <c r="W31" s="389">
        <v>57.426329301229998</v>
      </c>
      <c r="X31" s="389">
        <v>62.269391128960002</v>
      </c>
      <c r="Y31" s="389">
        <v>68.083477254100004</v>
      </c>
      <c r="Z31" s="389">
        <v>79.683135869849991</v>
      </c>
      <c r="AA31" s="390">
        <v>86.808351058749992</v>
      </c>
      <c r="AB31" s="389">
        <v>4.5150687316900004</v>
      </c>
      <c r="AC31" s="389">
        <v>10.449165304770002</v>
      </c>
      <c r="AD31" s="389">
        <v>28.06205809011</v>
      </c>
      <c r="AE31" s="389">
        <v>33.987646445580005</v>
      </c>
      <c r="AF31" s="389">
        <v>40.843989918769999</v>
      </c>
      <c r="AG31" s="389">
        <v>47.570397683770004</v>
      </c>
      <c r="AH31" s="47">
        <v>52.965074069140009</v>
      </c>
      <c r="AI31" s="106"/>
    </row>
    <row r="32" spans="1:35" s="45" customFormat="1" ht="12.75">
      <c r="A32" s="46"/>
      <c r="B32" s="23" t="s">
        <v>104</v>
      </c>
      <c r="C32" s="402">
        <v>17.844224470510003</v>
      </c>
      <c r="D32" s="389">
        <v>6.2408697360000001E-2</v>
      </c>
      <c r="E32" s="389">
        <v>0.31964108706</v>
      </c>
      <c r="F32" s="389">
        <v>0.79376911787999993</v>
      </c>
      <c r="G32" s="389">
        <v>1.0133277468199999</v>
      </c>
      <c r="H32" s="389">
        <v>1.3403529086299997</v>
      </c>
      <c r="I32" s="389">
        <v>1.6816132171899998</v>
      </c>
      <c r="J32" s="389">
        <v>2.2362709776399998</v>
      </c>
      <c r="K32" s="389">
        <v>3.0888435776300001</v>
      </c>
      <c r="L32" s="389">
        <v>4.4786165870400003</v>
      </c>
      <c r="M32" s="389">
        <v>5.3515788925399992</v>
      </c>
      <c r="N32" s="389">
        <v>6.8891138324700005</v>
      </c>
      <c r="O32" s="390">
        <v>7.3996095750600004</v>
      </c>
      <c r="P32" s="389">
        <v>0.18316394211999998</v>
      </c>
      <c r="Q32" s="389">
        <v>0.47157340813000004</v>
      </c>
      <c r="R32" s="389">
        <v>0.89321625066999999</v>
      </c>
      <c r="S32" s="389">
        <v>1.5230744100100002</v>
      </c>
      <c r="T32" s="389">
        <v>1.9245175526300002</v>
      </c>
      <c r="U32" s="389">
        <v>2.7459409798400003</v>
      </c>
      <c r="V32" s="389">
        <v>3.6162805828000004</v>
      </c>
      <c r="W32" s="389">
        <v>4.8820375442400001</v>
      </c>
      <c r="X32" s="389">
        <v>6.8933559349000006</v>
      </c>
      <c r="Y32" s="389">
        <v>9.188517676770001</v>
      </c>
      <c r="Z32" s="389">
        <v>11.356067770690002</v>
      </c>
      <c r="AA32" s="390">
        <v>17.481980114120002</v>
      </c>
      <c r="AB32" s="408">
        <v>2.5396512979999997E-2</v>
      </c>
      <c r="AC32" s="389">
        <v>0.36970162087000003</v>
      </c>
      <c r="AD32" s="389">
        <v>1.4726212388600002</v>
      </c>
      <c r="AE32" s="389">
        <v>1.9258208567700001</v>
      </c>
      <c r="AF32" s="389">
        <v>2.8379143023899998</v>
      </c>
      <c r="AG32" s="389">
        <v>3.9202047748699989</v>
      </c>
      <c r="AH32" s="47">
        <v>5.6059988726399972</v>
      </c>
      <c r="AI32" s="106"/>
    </row>
    <row r="33" spans="1:35" s="45" customFormat="1" ht="12.75">
      <c r="A33" s="46"/>
      <c r="B33" s="109"/>
      <c r="C33" s="398"/>
      <c r="D33" s="399"/>
      <c r="E33" s="399"/>
      <c r="F33" s="399"/>
      <c r="G33" s="399"/>
      <c r="H33" s="399"/>
      <c r="I33" s="399"/>
      <c r="J33" s="399"/>
      <c r="K33" s="399"/>
      <c r="L33" s="399"/>
      <c r="M33" s="399"/>
      <c r="N33" s="399"/>
      <c r="O33" s="400"/>
      <c r="P33" s="399"/>
      <c r="Q33" s="399"/>
      <c r="R33" s="399"/>
      <c r="S33" s="399"/>
      <c r="T33" s="399"/>
      <c r="U33" s="401"/>
      <c r="V33" s="401"/>
      <c r="W33" s="401"/>
      <c r="X33" s="401"/>
      <c r="Y33" s="401"/>
      <c r="Z33" s="401"/>
      <c r="AA33" s="400"/>
      <c r="AB33" s="401"/>
      <c r="AC33" s="401"/>
      <c r="AD33" s="401"/>
      <c r="AE33" s="401"/>
      <c r="AF33" s="401"/>
      <c r="AG33" s="401"/>
      <c r="AH33" s="387"/>
      <c r="AI33" s="106"/>
    </row>
    <row r="34" spans="1:35" s="45" customFormat="1" ht="12.75">
      <c r="A34" s="46"/>
      <c r="B34" s="155" t="s">
        <v>103</v>
      </c>
      <c r="C34" s="381">
        <v>0.47749704163000012</v>
      </c>
      <c r="D34" s="382">
        <v>1.0682819609999996E-2</v>
      </c>
      <c r="E34" s="382">
        <v>-0.10089193542000001</v>
      </c>
      <c r="F34" s="382">
        <v>7.9530940920000029E-2</v>
      </c>
      <c r="G34" s="382">
        <v>0.20106232727000009</v>
      </c>
      <c r="H34" s="382">
        <v>0.72237766396999969</v>
      </c>
      <c r="I34" s="382">
        <v>1.0573694000999998</v>
      </c>
      <c r="J34" s="382">
        <v>1.2725788971200001</v>
      </c>
      <c r="K34" s="382">
        <v>1.5399211388899998</v>
      </c>
      <c r="L34" s="382">
        <v>2.2081414604400003</v>
      </c>
      <c r="M34" s="382">
        <v>2.6095203959900002</v>
      </c>
      <c r="N34" s="382">
        <v>3.0065748411000004</v>
      </c>
      <c r="O34" s="409">
        <v>4.9192643647099992</v>
      </c>
      <c r="P34" s="382">
        <v>-2.5334841770000005E-2</v>
      </c>
      <c r="Q34" s="382">
        <v>-0.38333796131999998</v>
      </c>
      <c r="R34" s="382">
        <v>0.26578032838000015</v>
      </c>
      <c r="S34" s="382">
        <v>1.1403030333699995</v>
      </c>
      <c r="T34" s="382">
        <v>0.67168123537999969</v>
      </c>
      <c r="U34" s="382">
        <v>1.1283699015799993</v>
      </c>
      <c r="V34" s="382">
        <v>0.83197782025999956</v>
      </c>
      <c r="W34" s="382">
        <v>0.60521118899999959</v>
      </c>
      <c r="X34" s="382">
        <v>2.1751078823199999</v>
      </c>
      <c r="Y34" s="382">
        <v>2.4598305998200001</v>
      </c>
      <c r="Z34" s="382">
        <v>3.1622677125700003</v>
      </c>
      <c r="AA34" s="409">
        <v>2.95092370875</v>
      </c>
      <c r="AB34" s="382">
        <v>2.5868440879999999E-2</v>
      </c>
      <c r="AC34" s="382">
        <v>6.759826018999994E-2</v>
      </c>
      <c r="AD34" s="382">
        <v>-0.43312631506999999</v>
      </c>
      <c r="AE34" s="382">
        <v>0.46608758498999997</v>
      </c>
      <c r="AF34" s="382">
        <v>7.5095479130000392E-2</v>
      </c>
      <c r="AG34" s="382">
        <v>0.310363973440001</v>
      </c>
      <c r="AH34" s="410">
        <v>1.24925011041</v>
      </c>
      <c r="AI34" s="106"/>
    </row>
    <row r="35" spans="1:35" s="45" customFormat="1" ht="12.75">
      <c r="A35" s="46"/>
      <c r="B35" s="109"/>
      <c r="C35" s="384"/>
      <c r="D35" s="385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6"/>
      <c r="P35" s="385"/>
      <c r="Q35" s="385"/>
      <c r="R35" s="385"/>
      <c r="S35" s="385"/>
      <c r="T35" s="385"/>
      <c r="U35" s="411"/>
      <c r="V35" s="411"/>
      <c r="W35" s="411"/>
      <c r="X35" s="411"/>
      <c r="Y35" s="411"/>
      <c r="Z35" s="411"/>
      <c r="AA35" s="386"/>
      <c r="AB35" s="411"/>
      <c r="AC35" s="411"/>
      <c r="AD35" s="411"/>
      <c r="AE35" s="411"/>
      <c r="AF35" s="411"/>
      <c r="AG35" s="411"/>
      <c r="AH35" s="412"/>
      <c r="AI35" s="106"/>
    </row>
    <row r="36" spans="1:35" s="46" customFormat="1" ht="12.75">
      <c r="B36" s="155" t="s">
        <v>102</v>
      </c>
      <c r="C36" s="381">
        <f t="shared" ref="C36:AH36" si="4">C5-C15-C34</f>
        <v>-64.70666876453005</v>
      </c>
      <c r="D36" s="382">
        <f t="shared" si="4"/>
        <v>-1.6067329766200049</v>
      </c>
      <c r="E36" s="382">
        <f t="shared" si="4"/>
        <v>-5.2786466303900088</v>
      </c>
      <c r="F36" s="382">
        <f t="shared" si="4"/>
        <v>-4.0941631607700142</v>
      </c>
      <c r="G36" s="382">
        <f t="shared" si="4"/>
        <v>-6.9304237701100302</v>
      </c>
      <c r="H36" s="382">
        <f t="shared" si="4"/>
        <v>-12.224227850170017</v>
      </c>
      <c r="I36" s="382">
        <f t="shared" si="4"/>
        <v>-22.686304367679995</v>
      </c>
      <c r="J36" s="382">
        <f t="shared" si="4"/>
        <v>-32.787700868419947</v>
      </c>
      <c r="K36" s="382">
        <f t="shared" si="4"/>
        <v>-35.204494839140033</v>
      </c>
      <c r="L36" s="382">
        <f t="shared" si="4"/>
        <v>-40.105126847959923</v>
      </c>
      <c r="M36" s="382">
        <f t="shared" si="4"/>
        <v>-53.776743692350081</v>
      </c>
      <c r="N36" s="382">
        <f t="shared" si="4"/>
        <v>-62.275886149119948</v>
      </c>
      <c r="O36" s="409">
        <f t="shared" si="4"/>
        <v>-78.052805225690079</v>
      </c>
      <c r="P36" s="382">
        <f t="shared" si="4"/>
        <v>-9.1847399448000004</v>
      </c>
      <c r="Q36" s="382">
        <f t="shared" si="4"/>
        <v>-8.7431472267700077</v>
      </c>
      <c r="R36" s="382">
        <f t="shared" si="4"/>
        <v>4.1688623788499974</v>
      </c>
      <c r="S36" s="382">
        <f t="shared" si="4"/>
        <v>8.2004764149400309</v>
      </c>
      <c r="T36" s="382">
        <f t="shared" si="4"/>
        <v>5.6098811768199468</v>
      </c>
      <c r="U36" s="382">
        <f t="shared" si="4"/>
        <v>-2.1111500834499122</v>
      </c>
      <c r="V36" s="382">
        <f t="shared" si="4"/>
        <v>-2.2677311456000444</v>
      </c>
      <c r="W36" s="382">
        <f t="shared" si="4"/>
        <v>7.6876428549801288</v>
      </c>
      <c r="X36" s="382">
        <f t="shared" si="4"/>
        <v>8.7962350921300114</v>
      </c>
      <c r="Y36" s="382">
        <f t="shared" si="4"/>
        <v>2.7677579437100324</v>
      </c>
      <c r="Z36" s="382">
        <f t="shared" si="4"/>
        <v>-4.3363657530901074</v>
      </c>
      <c r="AA36" s="409">
        <f t="shared" si="4"/>
        <v>-45.16752175851002</v>
      </c>
      <c r="AB36" s="382">
        <f t="shared" si="4"/>
        <v>2.4521299691500005</v>
      </c>
      <c r="AC36" s="382">
        <f t="shared" si="4"/>
        <v>-2.4034499947300145</v>
      </c>
      <c r="AD36" s="382">
        <f t="shared" si="4"/>
        <v>-10.567968178890039</v>
      </c>
      <c r="AE36" s="382">
        <f t="shared" si="4"/>
        <v>-22.190699357520039</v>
      </c>
      <c r="AF36" s="382">
        <f t="shared" si="4"/>
        <v>-26.44673821402003</v>
      </c>
      <c r="AG36" s="382">
        <f t="shared" si="4"/>
        <v>-35.088455431539991</v>
      </c>
      <c r="AH36" s="410">
        <f t="shared" si="4"/>
        <v>-49.94449854904002</v>
      </c>
      <c r="AI36" s="106"/>
    </row>
    <row r="37" spans="1:35" s="46" customFormat="1" ht="25.5">
      <c r="B37" s="155" t="s">
        <v>345</v>
      </c>
      <c r="C37" s="381"/>
      <c r="D37" s="382"/>
      <c r="E37" s="382"/>
      <c r="F37" s="382"/>
      <c r="G37" s="382"/>
      <c r="H37" s="382"/>
      <c r="I37" s="382"/>
      <c r="J37" s="382"/>
      <c r="K37" s="382"/>
      <c r="L37" s="382"/>
      <c r="M37" s="382"/>
      <c r="N37" s="382"/>
      <c r="O37" s="409"/>
      <c r="P37" s="382"/>
      <c r="Q37" s="382"/>
      <c r="R37" s="382"/>
      <c r="S37" s="382"/>
      <c r="T37" s="382"/>
      <c r="U37" s="382"/>
      <c r="V37" s="382"/>
      <c r="W37" s="382"/>
      <c r="X37" s="382"/>
      <c r="Y37" s="382"/>
      <c r="Z37" s="382"/>
      <c r="AA37" s="409"/>
      <c r="AB37" s="382"/>
      <c r="AC37" s="382"/>
      <c r="AD37" s="382"/>
      <c r="AE37" s="382"/>
      <c r="AF37" s="382"/>
      <c r="AG37" s="382"/>
      <c r="AH37" s="410"/>
      <c r="AI37" s="106"/>
    </row>
    <row r="38" spans="1:35" s="46" customFormat="1" ht="12.75">
      <c r="B38" s="413" t="s">
        <v>101</v>
      </c>
      <c r="C38" s="414">
        <f>C39+C40</f>
        <v>160.87581306485001</v>
      </c>
      <c r="D38" s="415">
        <f t="shared" ref="D38:AA38" si="5">D39+D40</f>
        <v>5.2651341804299996</v>
      </c>
      <c r="E38" s="415">
        <f t="shared" si="5"/>
        <v>23.00651516017</v>
      </c>
      <c r="F38" s="415">
        <f t="shared" si="5"/>
        <v>27.169666552599999</v>
      </c>
      <c r="G38" s="415">
        <f t="shared" si="5"/>
        <v>34.32465783048</v>
      </c>
      <c r="H38" s="415">
        <f t="shared" si="5"/>
        <v>95.423804256490001</v>
      </c>
      <c r="I38" s="415">
        <f t="shared" si="5"/>
        <v>110.23801538503</v>
      </c>
      <c r="J38" s="415">
        <f t="shared" si="5"/>
        <v>125.08640150568002</v>
      </c>
      <c r="K38" s="415">
        <f t="shared" si="5"/>
        <v>177.76409569034999</v>
      </c>
      <c r="L38" s="415">
        <f t="shared" si="5"/>
        <v>226.34563264855001</v>
      </c>
      <c r="M38" s="415">
        <f t="shared" si="5"/>
        <v>241.05112759791996</v>
      </c>
      <c r="N38" s="415">
        <f t="shared" si="5"/>
        <v>261.17585593103001</v>
      </c>
      <c r="O38" s="416">
        <f t="shared" si="5"/>
        <v>322.65343653757003</v>
      </c>
      <c r="P38" s="415">
        <f t="shared" si="5"/>
        <v>9.941012251190001</v>
      </c>
      <c r="Q38" s="415">
        <f t="shared" si="5"/>
        <v>30.784463131800003</v>
      </c>
      <c r="R38" s="415">
        <f t="shared" si="5"/>
        <v>91.03492969381</v>
      </c>
      <c r="S38" s="415">
        <f t="shared" si="5"/>
        <v>115.14162289339998</v>
      </c>
      <c r="T38" s="415">
        <f t="shared" si="5"/>
        <v>136.39376110559999</v>
      </c>
      <c r="U38" s="415">
        <f t="shared" si="5"/>
        <v>157.77100787787001</v>
      </c>
      <c r="V38" s="415">
        <f t="shared" si="5"/>
        <v>178.78514326522</v>
      </c>
      <c r="W38" s="415">
        <f t="shared" si="5"/>
        <v>193.82090541720004</v>
      </c>
      <c r="X38" s="415">
        <f t="shared" si="5"/>
        <v>210.30903861873003</v>
      </c>
      <c r="Y38" s="415">
        <f t="shared" si="5"/>
        <v>217.25913463210003</v>
      </c>
      <c r="Z38" s="415">
        <f t="shared" si="5"/>
        <v>495.41638835539993</v>
      </c>
      <c r="AA38" s="416">
        <f t="shared" si="5"/>
        <v>514.09445990502002</v>
      </c>
      <c r="AB38" s="415">
        <f>AB39+AB40</f>
        <v>12.30331480523</v>
      </c>
      <c r="AC38" s="415">
        <f t="shared" ref="AC38:AH38" si="6">AC39+AC40</f>
        <v>48.100667193039996</v>
      </c>
      <c r="AD38" s="415">
        <f t="shared" si="6"/>
        <v>57.438359430579993</v>
      </c>
      <c r="AE38" s="415">
        <f t="shared" si="6"/>
        <v>83.634601181790003</v>
      </c>
      <c r="AF38" s="415">
        <f t="shared" si="6"/>
        <v>105.41164970583</v>
      </c>
      <c r="AG38" s="385">
        <f t="shared" si="6"/>
        <v>114.69182246066001</v>
      </c>
      <c r="AH38" s="417">
        <f t="shared" si="6"/>
        <v>121.2182531861</v>
      </c>
      <c r="AI38" s="106"/>
    </row>
    <row r="39" spans="1:35" s="46" customFormat="1" ht="12.75">
      <c r="B39" s="418" t="s">
        <v>346</v>
      </c>
      <c r="C39" s="419">
        <v>108.97971838349001</v>
      </c>
      <c r="D39" s="420">
        <v>5.2474603181999999</v>
      </c>
      <c r="E39" s="420">
        <v>22.917573318199999</v>
      </c>
      <c r="F39" s="420">
        <v>26.8520887014</v>
      </c>
      <c r="G39" s="420">
        <v>33.910774401399998</v>
      </c>
      <c r="H39" s="420">
        <v>49.231058381379995</v>
      </c>
      <c r="I39" s="420">
        <v>55.618604401379997</v>
      </c>
      <c r="J39" s="420">
        <v>70.187869651380012</v>
      </c>
      <c r="K39" s="420">
        <v>122.39466888285</v>
      </c>
      <c r="L39" s="420">
        <v>150.19371854285001</v>
      </c>
      <c r="M39" s="420">
        <v>162.31470695864999</v>
      </c>
      <c r="N39" s="420">
        <v>177.08939795864998</v>
      </c>
      <c r="O39" s="421">
        <v>227.62117760865002</v>
      </c>
      <c r="P39" s="420">
        <v>9.9357259481100009</v>
      </c>
      <c r="Q39" s="420">
        <v>30.754059318690004</v>
      </c>
      <c r="R39" s="420">
        <v>33.654572318690001</v>
      </c>
      <c r="S39" s="420">
        <v>47.259459318689998</v>
      </c>
      <c r="T39" s="420">
        <v>47.259611318690006</v>
      </c>
      <c r="U39" s="420">
        <v>67.129002118689996</v>
      </c>
      <c r="V39" s="420">
        <v>73.144908142320006</v>
      </c>
      <c r="W39" s="420">
        <v>77.479276142320018</v>
      </c>
      <c r="X39" s="420">
        <v>82.479987142320013</v>
      </c>
      <c r="Y39" s="420">
        <v>84.480417142300013</v>
      </c>
      <c r="Z39" s="420">
        <v>89.980750142320005</v>
      </c>
      <c r="AA39" s="421">
        <v>98.980980142320007</v>
      </c>
      <c r="AB39" s="420">
        <v>12.222882597230001</v>
      </c>
      <c r="AC39" s="420">
        <v>38.649302546849995</v>
      </c>
      <c r="AD39" s="420">
        <v>39.130783546849997</v>
      </c>
      <c r="AE39" s="420">
        <v>64.308111388370008</v>
      </c>
      <c r="AF39" s="420">
        <v>75.116949450869996</v>
      </c>
      <c r="AG39" s="422">
        <v>83.737594338869997</v>
      </c>
      <c r="AH39" s="47">
        <v>89.645709225610005</v>
      </c>
      <c r="AI39" s="106"/>
    </row>
    <row r="40" spans="1:35" s="46" customFormat="1" ht="12.75">
      <c r="B40" s="418" t="s">
        <v>347</v>
      </c>
      <c r="C40" s="419">
        <v>51.896094681360005</v>
      </c>
      <c r="D40" s="420">
        <v>1.767386223E-2</v>
      </c>
      <c r="E40" s="420">
        <v>8.8941841970000005E-2</v>
      </c>
      <c r="F40" s="420">
        <v>0.31757785119999998</v>
      </c>
      <c r="G40" s="420">
        <v>0.41388342907999998</v>
      </c>
      <c r="H40" s="420">
        <v>46.192745875109999</v>
      </c>
      <c r="I40" s="420">
        <v>54.619410983649999</v>
      </c>
      <c r="J40" s="420">
        <v>54.898531854300003</v>
      </c>
      <c r="K40" s="420">
        <v>55.369426807499998</v>
      </c>
      <c r="L40" s="420">
        <v>76.151914105700001</v>
      </c>
      <c r="M40" s="420">
        <v>78.73642063926998</v>
      </c>
      <c r="N40" s="420">
        <v>84.086457972380003</v>
      </c>
      <c r="O40" s="421">
        <v>95.032258928920001</v>
      </c>
      <c r="P40" s="420">
        <v>5.2863030799999997E-3</v>
      </c>
      <c r="Q40" s="420">
        <v>3.0403813109999997E-2</v>
      </c>
      <c r="R40" s="420">
        <v>57.380357375119992</v>
      </c>
      <c r="S40" s="420">
        <v>67.882163574709992</v>
      </c>
      <c r="T40" s="420">
        <v>89.134149786910001</v>
      </c>
      <c r="U40" s="420">
        <v>90.642005759180009</v>
      </c>
      <c r="V40" s="420">
        <v>105.64023512289999</v>
      </c>
      <c r="W40" s="420">
        <v>116.34162927488001</v>
      </c>
      <c r="X40" s="420">
        <v>127.82905147641</v>
      </c>
      <c r="Y40" s="420">
        <v>132.77871748980002</v>
      </c>
      <c r="Z40" s="420">
        <v>405.43563821307993</v>
      </c>
      <c r="AA40" s="421">
        <v>415.11347976269997</v>
      </c>
      <c r="AB40" s="420">
        <v>8.0432208000000005E-2</v>
      </c>
      <c r="AC40" s="420">
        <v>9.4513646461900009</v>
      </c>
      <c r="AD40" s="420">
        <v>18.307575883729999</v>
      </c>
      <c r="AE40" s="420">
        <v>19.326489793420002</v>
      </c>
      <c r="AF40" s="420">
        <v>30.294700254959999</v>
      </c>
      <c r="AG40" s="422">
        <v>30.954228121790003</v>
      </c>
      <c r="AH40" s="47">
        <v>31.572543960489998</v>
      </c>
      <c r="AI40" s="106"/>
    </row>
    <row r="41" spans="1:35" s="46" customFormat="1" ht="12.75">
      <c r="B41" s="413" t="s">
        <v>100</v>
      </c>
      <c r="C41" s="414">
        <v>-79.837000011010005</v>
      </c>
      <c r="D41" s="415">
        <f t="shared" ref="D41:AA41" si="7">D42+D43</f>
        <v>-4.8203099622399996</v>
      </c>
      <c r="E41" s="415">
        <f t="shared" si="7"/>
        <v>-11.688888024819999</v>
      </c>
      <c r="F41" s="415">
        <f t="shared" si="7"/>
        <v>-17.251576805439999</v>
      </c>
      <c r="G41" s="415">
        <f t="shared" si="7"/>
        <v>-20.980468645279995</v>
      </c>
      <c r="H41" s="415">
        <f t="shared" si="7"/>
        <v>-27.17439682509</v>
      </c>
      <c r="I41" s="415">
        <f t="shared" si="7"/>
        <v>-47.978896775820004</v>
      </c>
      <c r="J41" s="415">
        <f t="shared" si="7"/>
        <v>-56.774489801450002</v>
      </c>
      <c r="K41" s="415">
        <f t="shared" si="7"/>
        <v>-65.693819726389989</v>
      </c>
      <c r="L41" s="415">
        <f t="shared" si="7"/>
        <v>-70.786111355900005</v>
      </c>
      <c r="M41" s="415">
        <f t="shared" si="7"/>
        <v>-77.769018599720013</v>
      </c>
      <c r="N41" s="415">
        <f t="shared" si="7"/>
        <v>-90.858994257250004</v>
      </c>
      <c r="O41" s="416">
        <f t="shared" si="7"/>
        <v>-120.81978430645</v>
      </c>
      <c r="P41" s="415">
        <f t="shared" si="7"/>
        <v>-4.5281451540299997</v>
      </c>
      <c r="Q41" s="415">
        <f t="shared" si="7"/>
        <v>-16.642245139970001</v>
      </c>
      <c r="R41" s="415">
        <f t="shared" si="7"/>
        <v>-34.260994027860001</v>
      </c>
      <c r="S41" s="415">
        <f t="shared" si="7"/>
        <v>-56.501503523540002</v>
      </c>
      <c r="T41" s="415">
        <f t="shared" si="7"/>
        <v>-71.428073769060006</v>
      </c>
      <c r="U41" s="415">
        <f t="shared" si="7"/>
        <v>-75.405304080619999</v>
      </c>
      <c r="V41" s="415">
        <f t="shared" si="7"/>
        <v>-88.202143465250018</v>
      </c>
      <c r="W41" s="415">
        <f t="shared" si="7"/>
        <v>-93.681177484320017</v>
      </c>
      <c r="X41" s="415">
        <f t="shared" si="7"/>
        <v>-97.946314089469993</v>
      </c>
      <c r="Y41" s="415">
        <f t="shared" si="7"/>
        <v>-101.96896794530001</v>
      </c>
      <c r="Z41" s="415">
        <f t="shared" si="7"/>
        <v>-406.73905193851999</v>
      </c>
      <c r="AA41" s="416">
        <f t="shared" si="7"/>
        <v>-416.58556779214007</v>
      </c>
      <c r="AB41" s="415">
        <f>AB42+AB43</f>
        <v>-11.279974024950002</v>
      </c>
      <c r="AC41" s="415">
        <f t="shared" ref="AC41:AH41" si="8">AC42+AC43</f>
        <v>-14.01596830854</v>
      </c>
      <c r="AD41" s="415">
        <f t="shared" si="8"/>
        <v>-24.808918083550001</v>
      </c>
      <c r="AE41" s="415">
        <f t="shared" si="8"/>
        <v>-32.474462470169996</v>
      </c>
      <c r="AF41" s="415">
        <f t="shared" si="8"/>
        <v>-39.322244670930004</v>
      </c>
      <c r="AG41" s="385">
        <f t="shared" si="8"/>
        <v>-49.188626020790004</v>
      </c>
      <c r="AH41" s="417">
        <f t="shared" si="8"/>
        <v>-61.375285414529998</v>
      </c>
      <c r="AI41" s="106"/>
    </row>
    <row r="42" spans="1:35" s="46" customFormat="1" ht="12.75">
      <c r="B42" s="418" t="s">
        <v>346</v>
      </c>
      <c r="C42" s="419">
        <v>-41.870596723850007</v>
      </c>
      <c r="D42" s="420">
        <v>-4.5161581116199994</v>
      </c>
      <c r="E42" s="420">
        <v>-11.15317554326</v>
      </c>
      <c r="F42" s="420">
        <v>-15.61490482988</v>
      </c>
      <c r="G42" s="420">
        <v>-19.036819726109997</v>
      </c>
      <c r="H42" s="420">
        <v>-22.637337515190001</v>
      </c>
      <c r="I42" s="420">
        <v>-31.513331289220005</v>
      </c>
      <c r="J42" s="420">
        <v>-38.402284137220001</v>
      </c>
      <c r="K42" s="420">
        <v>-40.041031437219999</v>
      </c>
      <c r="L42" s="420">
        <v>-44.921006472340004</v>
      </c>
      <c r="M42" s="420">
        <v>-50.005086942340007</v>
      </c>
      <c r="N42" s="420">
        <v>-60.703933434370001</v>
      </c>
      <c r="O42" s="421">
        <v>-68.043942197050001</v>
      </c>
      <c r="P42" s="420">
        <v>-3.8162315084899996</v>
      </c>
      <c r="Q42" s="420">
        <v>-15.206731650950001</v>
      </c>
      <c r="R42" s="420">
        <v>-29.602002052469999</v>
      </c>
      <c r="S42" s="420">
        <v>-48.594226885570002</v>
      </c>
      <c r="T42" s="420">
        <v>-60.202882106170001</v>
      </c>
      <c r="U42" s="420">
        <v>-64.164295131269995</v>
      </c>
      <c r="V42" s="420">
        <v>-73.460315292210012</v>
      </c>
      <c r="W42" s="420">
        <v>-75.734375492210006</v>
      </c>
      <c r="X42" s="420">
        <v>-79.612727538629997</v>
      </c>
      <c r="Y42" s="420">
        <v>-80.509029798600011</v>
      </c>
      <c r="Z42" s="420">
        <v>-84.076717598629997</v>
      </c>
      <c r="AA42" s="421">
        <v>-91.163913469249991</v>
      </c>
      <c r="AB42" s="420">
        <v>-10.180814364200002</v>
      </c>
      <c r="AC42" s="420">
        <v>-12.00304030327</v>
      </c>
      <c r="AD42" s="420">
        <v>-22.200046611800001</v>
      </c>
      <c r="AE42" s="420">
        <v>-29.228354949009997</v>
      </c>
      <c r="AF42" s="420">
        <v>-34.919878873590001</v>
      </c>
      <c r="AG42" s="422">
        <v>-44.766407995270001</v>
      </c>
      <c r="AH42" s="47">
        <v>-55.805297568169998</v>
      </c>
      <c r="AI42" s="106"/>
    </row>
    <row r="43" spans="1:35" s="46" customFormat="1" ht="12.75">
      <c r="B43" s="418" t="s">
        <v>347</v>
      </c>
      <c r="C43" s="419">
        <v>-37.966403287160006</v>
      </c>
      <c r="D43" s="420">
        <v>-0.30415185062</v>
      </c>
      <c r="E43" s="420">
        <v>-0.53571248156000006</v>
      </c>
      <c r="F43" s="420">
        <v>-1.6366719755599999</v>
      </c>
      <c r="G43" s="420">
        <v>-1.9436489191699999</v>
      </c>
      <c r="H43" s="420">
        <v>-4.5370593099000001</v>
      </c>
      <c r="I43" s="420">
        <v>-16.465565486599999</v>
      </c>
      <c r="J43" s="420">
        <v>-18.372205664230002</v>
      </c>
      <c r="K43" s="420">
        <v>-25.652788289169997</v>
      </c>
      <c r="L43" s="420">
        <v>-25.865104883560001</v>
      </c>
      <c r="M43" s="420">
        <v>-27.763931657380002</v>
      </c>
      <c r="N43" s="420">
        <v>-30.155060822879996</v>
      </c>
      <c r="O43" s="421">
        <v>-52.775842109399996</v>
      </c>
      <c r="P43" s="420">
        <v>-0.71191364553999992</v>
      </c>
      <c r="Q43" s="420">
        <v>-1.4355134890199999</v>
      </c>
      <c r="R43" s="420">
        <v>-4.6589919753900002</v>
      </c>
      <c r="S43" s="420">
        <v>-7.9072766379700008</v>
      </c>
      <c r="T43" s="420">
        <v>-11.225191662889999</v>
      </c>
      <c r="U43" s="420">
        <v>-11.24100894935</v>
      </c>
      <c r="V43" s="420">
        <v>-14.741828173040002</v>
      </c>
      <c r="W43" s="420">
        <v>-17.946801992110004</v>
      </c>
      <c r="X43" s="420">
        <v>-18.33358655084</v>
      </c>
      <c r="Y43" s="420">
        <v>-21.459938146700001</v>
      </c>
      <c r="Z43" s="420">
        <v>-322.66233433988998</v>
      </c>
      <c r="AA43" s="421">
        <v>-325.42165432289005</v>
      </c>
      <c r="AB43" s="420">
        <v>-1.09915966075</v>
      </c>
      <c r="AC43" s="420">
        <v>-2.01292800527</v>
      </c>
      <c r="AD43" s="420">
        <v>-2.6088714717500001</v>
      </c>
      <c r="AE43" s="420">
        <v>-3.2461075211599999</v>
      </c>
      <c r="AF43" s="420">
        <v>-4.4023657973400008</v>
      </c>
      <c r="AG43" s="423">
        <v>-4.4222180255200003</v>
      </c>
      <c r="AH43" s="47">
        <v>-5.5699878463599992</v>
      </c>
      <c r="AI43" s="106"/>
    </row>
    <row r="44" spans="1:35" s="46" customFormat="1" ht="12.75">
      <c r="B44" s="105" t="s">
        <v>147</v>
      </c>
      <c r="C44" s="388" t="s">
        <v>148</v>
      </c>
      <c r="D44" s="389" t="s">
        <v>148</v>
      </c>
      <c r="E44" s="389" t="s">
        <v>148</v>
      </c>
      <c r="F44" s="389" t="s">
        <v>148</v>
      </c>
      <c r="G44" s="389" t="s">
        <v>148</v>
      </c>
      <c r="H44" s="389" t="s">
        <v>148</v>
      </c>
      <c r="I44" s="389" t="s">
        <v>148</v>
      </c>
      <c r="J44" s="389" t="s">
        <v>148</v>
      </c>
      <c r="K44" s="389" t="s">
        <v>148</v>
      </c>
      <c r="L44" s="389" t="s">
        <v>148</v>
      </c>
      <c r="M44" s="389" t="s">
        <v>148</v>
      </c>
      <c r="N44" s="391" t="s">
        <v>148</v>
      </c>
      <c r="O44" s="392" t="s">
        <v>148</v>
      </c>
      <c r="P44" s="424" t="s">
        <v>148</v>
      </c>
      <c r="Q44" s="389" t="s">
        <v>148</v>
      </c>
      <c r="R44" s="389" t="s">
        <v>148</v>
      </c>
      <c r="S44" s="389" t="s">
        <v>148</v>
      </c>
      <c r="T44" s="389" t="s">
        <v>148</v>
      </c>
      <c r="U44" s="389" t="s">
        <v>148</v>
      </c>
      <c r="V44" s="389" t="s">
        <v>148</v>
      </c>
      <c r="W44" s="389" t="s">
        <v>148</v>
      </c>
      <c r="X44" s="389" t="s">
        <v>148</v>
      </c>
      <c r="Y44" s="389" t="s">
        <v>148</v>
      </c>
      <c r="Z44" s="391">
        <v>28.254816708130001</v>
      </c>
      <c r="AA44" s="392">
        <v>19.99839315809</v>
      </c>
      <c r="AB44" s="424" t="s">
        <v>148</v>
      </c>
      <c r="AC44" s="391">
        <v>-8.2722978542500005</v>
      </c>
      <c r="AD44" s="391">
        <v>-8.2722978542500005</v>
      </c>
      <c r="AE44" s="391">
        <v>-8.2722978542500005</v>
      </c>
      <c r="AF44" s="391">
        <v>-18.991940336279999</v>
      </c>
      <c r="AG44" s="407">
        <v>-18.991940336279999</v>
      </c>
      <c r="AH44" s="47">
        <v>-18.991940336279999</v>
      </c>
      <c r="AI44" s="106"/>
    </row>
    <row r="45" spans="1:35" ht="12.75">
      <c r="B45" s="413" t="s">
        <v>99</v>
      </c>
      <c r="C45" s="414">
        <v>1.4799686751300001</v>
      </c>
      <c r="D45" s="415">
        <v>4.4929149710000005E-2</v>
      </c>
      <c r="E45" s="415">
        <v>4.5690445149999995E-2</v>
      </c>
      <c r="F45" s="415">
        <v>4.7665758060000001E-2</v>
      </c>
      <c r="G45" s="415">
        <v>4.8164685979999997E-2</v>
      </c>
      <c r="H45" s="415">
        <v>5.0752855659999992E-2</v>
      </c>
      <c r="I45" s="415">
        <v>5.2755875879999997E-2</v>
      </c>
      <c r="J45" s="415">
        <v>5.3585073499999997E-2</v>
      </c>
      <c r="K45" s="415">
        <v>5.5884213350000003E-2</v>
      </c>
      <c r="L45" s="415">
        <v>5.8456670609999997E-2</v>
      </c>
      <c r="M45" s="415">
        <v>5.9860031610000003E-2</v>
      </c>
      <c r="N45" s="415">
        <v>6.0813102500000001E-2</v>
      </c>
      <c r="O45" s="416">
        <v>0.46692072691999997</v>
      </c>
      <c r="P45" s="415">
        <v>0.10044138764</v>
      </c>
      <c r="Q45" s="415">
        <v>0.10252770730000001</v>
      </c>
      <c r="R45" s="415">
        <v>0.104087772</v>
      </c>
      <c r="S45" s="415">
        <v>0.11356384084999999</v>
      </c>
      <c r="T45" s="415">
        <v>0.11485070712999999</v>
      </c>
      <c r="U45" s="415">
        <v>0.11678382185</v>
      </c>
      <c r="V45" s="415">
        <v>0.12025675159999999</v>
      </c>
      <c r="W45" s="415">
        <v>0.12219232017000001</v>
      </c>
      <c r="X45" s="415">
        <v>0.12684241031000001</v>
      </c>
      <c r="Y45" s="415">
        <v>0.13687699319999999</v>
      </c>
      <c r="Z45" s="415">
        <v>0.14443823257999999</v>
      </c>
      <c r="AA45" s="416">
        <v>0.15148868875999999</v>
      </c>
      <c r="AB45" s="425">
        <v>4.5342416200000006E-3</v>
      </c>
      <c r="AC45" s="425">
        <v>1.013727734E-2</v>
      </c>
      <c r="AD45" s="425">
        <v>2.432171034E-2</v>
      </c>
      <c r="AE45" s="425">
        <v>2.9101772080000001E-2</v>
      </c>
      <c r="AF45" s="425">
        <v>3.4228888729999997E-2</v>
      </c>
      <c r="AG45" s="385">
        <v>4.2049505999999993E-2</v>
      </c>
      <c r="AH45" s="387">
        <v>5.8760840859999997E-2</v>
      </c>
      <c r="AI45" s="106"/>
    </row>
    <row r="46" spans="1:35" ht="25.5">
      <c r="B46" s="426" t="s">
        <v>98</v>
      </c>
      <c r="C46" s="427">
        <v>-17.812112964440004</v>
      </c>
      <c r="D46" s="428">
        <v>1.116979608720001</v>
      </c>
      <c r="E46" s="428">
        <v>-6.0846709501100031</v>
      </c>
      <c r="F46" s="428">
        <v>-5.8715923444500024</v>
      </c>
      <c r="G46" s="428">
        <v>-6.4619301010699948</v>
      </c>
      <c r="H46" s="428">
        <v>-56.078227015249993</v>
      </c>
      <c r="I46" s="428">
        <v>-39.62557011741</v>
      </c>
      <c r="J46" s="428">
        <v>-35.577795909309998</v>
      </c>
      <c r="K46" s="428">
        <v>-76.921665338169987</v>
      </c>
      <c r="L46" s="428">
        <v>-115.51285111530001</v>
      </c>
      <c r="M46" s="428">
        <v>-109.56522533745999</v>
      </c>
      <c r="N46" s="428">
        <v>-108.10178862716002</v>
      </c>
      <c r="O46" s="429">
        <v>-124.24776773235001</v>
      </c>
      <c r="P46" s="428">
        <v>3.67143146</v>
      </c>
      <c r="Q46" s="428">
        <v>-5.5025893871899969</v>
      </c>
      <c r="R46" s="428">
        <v>-61.046885816799978</v>
      </c>
      <c r="S46" s="428">
        <v>-66.954159625649993</v>
      </c>
      <c r="T46" s="428">
        <v>-70.69041922049</v>
      </c>
      <c r="U46" s="428">
        <v>-80.37094001989</v>
      </c>
      <c r="V46" s="428">
        <v>-88.435525405969997</v>
      </c>
      <c r="W46" s="428">
        <v>-107.94956310803001</v>
      </c>
      <c r="X46" s="428">
        <v>-121.28307372883999</v>
      </c>
      <c r="Y46" s="428">
        <v>-118.19480162362998</v>
      </c>
      <c r="Z46" s="428">
        <v>-112.74022560449998</v>
      </c>
      <c r="AA46" s="429">
        <v>-72.491252201220007</v>
      </c>
      <c r="AB46" s="430">
        <v>-3.4800049910499937</v>
      </c>
      <c r="AC46" s="430">
        <v>-23.419088312859998</v>
      </c>
      <c r="AD46" s="430">
        <v>-13.806365083119998</v>
      </c>
      <c r="AE46" s="430">
        <v>-20.726243271930002</v>
      </c>
      <c r="AF46" s="430">
        <v>-20.684955373329998</v>
      </c>
      <c r="AG46" s="431">
        <v>-11.464850178049996</v>
      </c>
      <c r="AH46" s="432">
        <v>9.0347102728899991</v>
      </c>
    </row>
    <row r="47" spans="1:35" ht="12.75">
      <c r="B47" s="110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48"/>
      <c r="V47" s="48"/>
      <c r="W47" s="48"/>
      <c r="X47" s="48"/>
      <c r="Y47" s="48"/>
      <c r="Z47" s="48"/>
      <c r="AA47" s="111"/>
      <c r="AB47" s="48"/>
      <c r="AC47" s="48"/>
      <c r="AD47" s="48"/>
      <c r="AE47" s="48"/>
      <c r="AF47" s="48"/>
      <c r="AG47" s="48"/>
      <c r="AH47" s="43"/>
    </row>
    <row r="48" spans="1:35" ht="12">
      <c r="B48" s="433"/>
      <c r="C48" s="434"/>
      <c r="D48" s="434"/>
      <c r="E48" s="434"/>
      <c r="F48" s="434"/>
      <c r="G48" s="434"/>
      <c r="H48" s="434"/>
      <c r="I48" s="434"/>
      <c r="J48" s="434"/>
      <c r="K48" s="434"/>
      <c r="L48" s="434"/>
      <c r="M48" s="434"/>
      <c r="N48" s="434"/>
      <c r="O48" s="434"/>
      <c r="P48" s="434"/>
      <c r="Q48" s="434"/>
      <c r="R48" s="434"/>
      <c r="S48" s="434"/>
      <c r="T48" s="434"/>
      <c r="U48" s="434"/>
      <c r="V48" s="434"/>
      <c r="W48" s="434"/>
      <c r="X48" s="434"/>
      <c r="Y48" s="434"/>
      <c r="Z48" s="434"/>
      <c r="AA48" s="434"/>
      <c r="AB48" s="434"/>
      <c r="AC48" s="434"/>
      <c r="AD48" s="434"/>
      <c r="AE48" s="434"/>
      <c r="AF48" s="434"/>
      <c r="AG48" s="434"/>
      <c r="AH48" s="43"/>
    </row>
    <row r="49" spans="2:34" ht="11.25" customHeight="1">
      <c r="B49" s="363" t="s">
        <v>188</v>
      </c>
      <c r="C49" s="364">
        <v>2013</v>
      </c>
      <c r="D49" s="365">
        <v>2014</v>
      </c>
      <c r="E49" s="345"/>
      <c r="F49" s="345"/>
      <c r="G49" s="345"/>
      <c r="H49" s="345"/>
      <c r="I49" s="345"/>
      <c r="J49" s="345"/>
      <c r="K49" s="345"/>
      <c r="L49" s="345"/>
      <c r="M49" s="345"/>
      <c r="N49" s="345"/>
      <c r="O49" s="366"/>
      <c r="P49" s="345">
        <v>2015</v>
      </c>
      <c r="Q49" s="345"/>
      <c r="R49" s="345"/>
      <c r="S49" s="345"/>
      <c r="T49" s="345"/>
      <c r="U49" s="345"/>
      <c r="V49" s="345"/>
      <c r="W49" s="345"/>
      <c r="X49" s="345"/>
      <c r="Y49" s="345"/>
      <c r="Z49" s="345"/>
      <c r="AA49" s="347"/>
      <c r="AB49" s="435">
        <v>2016</v>
      </c>
      <c r="AC49" s="436"/>
      <c r="AD49" s="436"/>
      <c r="AE49" s="436"/>
      <c r="AF49" s="436"/>
      <c r="AG49" s="437"/>
      <c r="AH49" s="438"/>
    </row>
    <row r="50" spans="2:34" ht="11.25" customHeight="1">
      <c r="B50" s="368"/>
      <c r="C50" s="369"/>
      <c r="D50" s="370"/>
      <c r="E50" s="371"/>
      <c r="F50" s="371"/>
      <c r="G50" s="371"/>
      <c r="H50" s="371"/>
      <c r="I50" s="371"/>
      <c r="J50" s="371"/>
      <c r="K50" s="371"/>
      <c r="L50" s="371"/>
      <c r="M50" s="371"/>
      <c r="N50" s="371"/>
      <c r="O50" s="372"/>
      <c r="P50" s="346"/>
      <c r="Q50" s="346"/>
      <c r="R50" s="346"/>
      <c r="S50" s="346"/>
      <c r="T50" s="346"/>
      <c r="U50" s="346"/>
      <c r="V50" s="346"/>
      <c r="W50" s="346"/>
      <c r="X50" s="346"/>
      <c r="Y50" s="346"/>
      <c r="Z50" s="346"/>
      <c r="AA50" s="348"/>
      <c r="AB50" s="439"/>
      <c r="AC50" s="440"/>
      <c r="AD50" s="440"/>
      <c r="AE50" s="440"/>
      <c r="AF50" s="440"/>
      <c r="AG50" s="441"/>
      <c r="AH50" s="442"/>
    </row>
    <row r="51" spans="2:34" ht="24">
      <c r="B51" s="375"/>
      <c r="C51" s="376"/>
      <c r="D51" s="377" t="s">
        <v>327</v>
      </c>
      <c r="E51" s="377" t="s">
        <v>328</v>
      </c>
      <c r="F51" s="377" t="s">
        <v>329</v>
      </c>
      <c r="G51" s="377" t="s">
        <v>330</v>
      </c>
      <c r="H51" s="377" t="s">
        <v>331</v>
      </c>
      <c r="I51" s="377" t="s">
        <v>332</v>
      </c>
      <c r="J51" s="377" t="s">
        <v>333</v>
      </c>
      <c r="K51" s="377" t="s">
        <v>334</v>
      </c>
      <c r="L51" s="377" t="s">
        <v>335</v>
      </c>
      <c r="M51" s="377" t="s">
        <v>336</v>
      </c>
      <c r="N51" s="377" t="s">
        <v>337</v>
      </c>
      <c r="O51" s="378" t="s">
        <v>338</v>
      </c>
      <c r="P51" s="379" t="s">
        <v>327</v>
      </c>
      <c r="Q51" s="379" t="s">
        <v>328</v>
      </c>
      <c r="R51" s="379" t="s">
        <v>329</v>
      </c>
      <c r="S51" s="379" t="s">
        <v>330</v>
      </c>
      <c r="T51" s="379" t="s">
        <v>331</v>
      </c>
      <c r="U51" s="379" t="s">
        <v>332</v>
      </c>
      <c r="V51" s="379" t="s">
        <v>333</v>
      </c>
      <c r="W51" s="379" t="s">
        <v>334</v>
      </c>
      <c r="X51" s="379" t="s">
        <v>335</v>
      </c>
      <c r="Y51" s="379" t="s">
        <v>336</v>
      </c>
      <c r="Z51" s="379" t="s">
        <v>337</v>
      </c>
      <c r="AA51" s="378" t="s">
        <v>338</v>
      </c>
      <c r="AB51" s="379" t="s">
        <v>327</v>
      </c>
      <c r="AC51" s="379" t="s">
        <v>328</v>
      </c>
      <c r="AD51" s="379" t="s">
        <v>329</v>
      </c>
      <c r="AE51" s="379" t="s">
        <v>330</v>
      </c>
      <c r="AF51" s="379" t="s">
        <v>331</v>
      </c>
      <c r="AG51" s="379" t="s">
        <v>332</v>
      </c>
      <c r="AH51" s="380" t="s">
        <v>333</v>
      </c>
    </row>
    <row r="52" spans="2:34" ht="12.75">
      <c r="B52" s="155" t="s">
        <v>123</v>
      </c>
      <c r="C52" s="381" t="s">
        <v>148</v>
      </c>
      <c r="D52" s="382" t="s">
        <v>148</v>
      </c>
      <c r="E52" s="382" t="s">
        <v>148</v>
      </c>
      <c r="F52" s="382" t="s">
        <v>148</v>
      </c>
      <c r="G52" s="382" t="s">
        <v>148</v>
      </c>
      <c r="H52" s="382" t="s">
        <v>148</v>
      </c>
      <c r="I52" s="382" t="s">
        <v>148</v>
      </c>
      <c r="J52" s="382" t="s">
        <v>148</v>
      </c>
      <c r="K52" s="382" t="s">
        <v>148</v>
      </c>
      <c r="L52" s="382" t="s">
        <v>148</v>
      </c>
      <c r="M52" s="382" t="s">
        <v>148</v>
      </c>
      <c r="N52" s="382" t="s">
        <v>148</v>
      </c>
      <c r="O52" s="382">
        <f t="shared" ref="O52:AH66" si="9">O5/C5*100-100</f>
        <v>5.2641290857060881</v>
      </c>
      <c r="P52" s="382">
        <f t="shared" si="9"/>
        <v>-11.672868179361586</v>
      </c>
      <c r="Q52" s="382">
        <f t="shared" si="9"/>
        <v>15.28134876051972</v>
      </c>
      <c r="R52" s="382">
        <f t="shared" si="9"/>
        <v>27.479496335579782</v>
      </c>
      <c r="S52" s="382">
        <f t="shared" si="9"/>
        <v>34.91456175288107</v>
      </c>
      <c r="T52" s="382">
        <f t="shared" si="9"/>
        <v>36.029352169688764</v>
      </c>
      <c r="U52" s="382">
        <f t="shared" si="9"/>
        <v>39.085656924684173</v>
      </c>
      <c r="V52" s="382">
        <f t="shared" si="9"/>
        <v>44.638947416970268</v>
      </c>
      <c r="W52" s="382">
        <f t="shared" si="9"/>
        <v>46.458979275049842</v>
      </c>
      <c r="X52" s="382">
        <f t="shared" si="9"/>
        <v>47.325933655248718</v>
      </c>
      <c r="Y52" s="382">
        <f t="shared" si="9"/>
        <v>47.660977932238922</v>
      </c>
      <c r="Z52" s="382">
        <f t="shared" si="9"/>
        <v>50.389850842930002</v>
      </c>
      <c r="AA52" s="382">
        <f t="shared" si="9"/>
        <v>49.73912226270366</v>
      </c>
      <c r="AB52" s="382">
        <f t="shared" si="9"/>
        <v>32.629279364696316</v>
      </c>
      <c r="AC52" s="382">
        <f t="shared" si="9"/>
        <v>16.977077032120306</v>
      </c>
      <c r="AD52" s="382">
        <f t="shared" si="9"/>
        <v>14.09075170728417</v>
      </c>
      <c r="AE52" s="382">
        <f t="shared" si="9"/>
        <v>5.7190022442854911</v>
      </c>
      <c r="AF52" s="382">
        <f t="shared" si="9"/>
        <v>6.9810842928936836</v>
      </c>
      <c r="AG52" s="382">
        <f t="shared" si="9"/>
        <v>8.5565607342626748</v>
      </c>
      <c r="AH52" s="383">
        <f t="shared" si="9"/>
        <v>4.6459997147701557</v>
      </c>
    </row>
    <row r="53" spans="2:34" ht="25.5">
      <c r="B53" s="107" t="s">
        <v>127</v>
      </c>
      <c r="C53" s="388" t="s">
        <v>148</v>
      </c>
      <c r="D53" s="389" t="s">
        <v>148</v>
      </c>
      <c r="E53" s="389" t="s">
        <v>148</v>
      </c>
      <c r="F53" s="389" t="s">
        <v>148</v>
      </c>
      <c r="G53" s="389" t="s">
        <v>148</v>
      </c>
      <c r="H53" s="389" t="s">
        <v>148</v>
      </c>
      <c r="I53" s="389" t="s">
        <v>148</v>
      </c>
      <c r="J53" s="389" t="s">
        <v>148</v>
      </c>
      <c r="K53" s="389" t="s">
        <v>148</v>
      </c>
      <c r="L53" s="389" t="s">
        <v>148</v>
      </c>
      <c r="M53" s="389" t="s">
        <v>148</v>
      </c>
      <c r="N53" s="391" t="s">
        <v>148</v>
      </c>
      <c r="O53" s="386">
        <f t="shared" si="9"/>
        <v>6.6220431941634672</v>
      </c>
      <c r="P53" s="385">
        <f t="shared" si="9"/>
        <v>6.0282244328885497</v>
      </c>
      <c r="Q53" s="385">
        <f t="shared" si="9"/>
        <v>29.341783095711918</v>
      </c>
      <c r="R53" s="385">
        <f t="shared" si="9"/>
        <v>46.461061616981198</v>
      </c>
      <c r="S53" s="385">
        <f t="shared" si="9"/>
        <v>44.538397694995183</v>
      </c>
      <c r="T53" s="385">
        <f t="shared" si="9"/>
        <v>42.955050969963509</v>
      </c>
      <c r="U53" s="385">
        <f t="shared" si="9"/>
        <v>42.694927482363653</v>
      </c>
      <c r="V53" s="385">
        <f t="shared" si="9"/>
        <v>46.569119930349103</v>
      </c>
      <c r="W53" s="385">
        <f t="shared" si="9"/>
        <v>49.545452598783299</v>
      </c>
      <c r="X53" s="385">
        <f t="shared" si="9"/>
        <v>47.227242630651489</v>
      </c>
      <c r="Y53" s="385">
        <f t="shared" si="9"/>
        <v>45.89515802539384</v>
      </c>
      <c r="Z53" s="385">
        <f t="shared" si="9"/>
        <v>47.1996255975655</v>
      </c>
      <c r="AA53" s="386">
        <f t="shared" si="9"/>
        <v>46.127517897067037</v>
      </c>
      <c r="AB53" s="385">
        <f t="shared" si="9"/>
        <v>36.950453335681772</v>
      </c>
      <c r="AC53" s="385">
        <f t="shared" si="9"/>
        <v>30.552612170265519</v>
      </c>
      <c r="AD53" s="385">
        <f t="shared" si="9"/>
        <v>26.865517034725144</v>
      </c>
      <c r="AE53" s="385">
        <f t="shared" si="9"/>
        <v>23.6644633904112</v>
      </c>
      <c r="AF53" s="385">
        <f t="shared" si="9"/>
        <v>24.072559026485195</v>
      </c>
      <c r="AG53" s="385">
        <f t="shared" si="9"/>
        <v>25.323375407137178</v>
      </c>
      <c r="AH53" s="417">
        <f t="shared" si="9"/>
        <v>21.574270919237776</v>
      </c>
    </row>
    <row r="54" spans="2:34" ht="12.75">
      <c r="B54" s="108" t="s">
        <v>122</v>
      </c>
      <c r="C54" s="388" t="s">
        <v>148</v>
      </c>
      <c r="D54" s="389" t="s">
        <v>148</v>
      </c>
      <c r="E54" s="389" t="s">
        <v>148</v>
      </c>
      <c r="F54" s="389" t="s">
        <v>148</v>
      </c>
      <c r="G54" s="389" t="s">
        <v>148</v>
      </c>
      <c r="H54" s="389" t="s">
        <v>148</v>
      </c>
      <c r="I54" s="389" t="s">
        <v>148</v>
      </c>
      <c r="J54" s="389" t="s">
        <v>148</v>
      </c>
      <c r="K54" s="389" t="s">
        <v>148</v>
      </c>
      <c r="L54" s="389" t="s">
        <v>148</v>
      </c>
      <c r="M54" s="389" t="s">
        <v>148</v>
      </c>
      <c r="N54" s="391" t="s">
        <v>148</v>
      </c>
      <c r="O54" s="390">
        <f t="shared" si="9"/>
        <v>67.160671325412665</v>
      </c>
      <c r="P54" s="389">
        <f t="shared" si="9"/>
        <v>204.67242184787733</v>
      </c>
      <c r="Q54" s="389">
        <f t="shared" si="9"/>
        <v>434.01372739597161</v>
      </c>
      <c r="R54" s="389">
        <f t="shared" si="9"/>
        <v>436.1124169406005</v>
      </c>
      <c r="S54" s="389">
        <f t="shared" si="9"/>
        <v>429.64351633531498</v>
      </c>
      <c r="T54" s="389">
        <f t="shared" si="9"/>
        <v>432.597118095827</v>
      </c>
      <c r="U54" s="389">
        <f t="shared" si="9"/>
        <v>435.76301302118475</v>
      </c>
      <c r="V54" s="389">
        <f t="shared" si="9"/>
        <v>436.10165002904353</v>
      </c>
      <c r="W54" s="389">
        <f t="shared" si="9"/>
        <v>414.0530729049334</v>
      </c>
      <c r="X54" s="389">
        <f t="shared" si="9"/>
        <v>345.27940388702314</v>
      </c>
      <c r="Y54" s="389">
        <f t="shared" si="9"/>
        <v>302.23063714363423</v>
      </c>
      <c r="Z54" s="389">
        <f t="shared" si="9"/>
        <v>276.92649064282546</v>
      </c>
      <c r="AA54" s="390">
        <f t="shared" si="9"/>
        <v>256.34052634474688</v>
      </c>
      <c r="AB54" s="389">
        <f t="shared" si="9"/>
        <v>126.2516170603634</v>
      </c>
      <c r="AC54" s="389">
        <f t="shared" si="9"/>
        <v>33.88523116133905</v>
      </c>
      <c r="AD54" s="389">
        <f t="shared" si="9"/>
        <v>33.600915156098893</v>
      </c>
      <c r="AE54" s="389">
        <f t="shared" si="9"/>
        <v>32.526291545773148</v>
      </c>
      <c r="AF54" s="389">
        <f t="shared" si="9"/>
        <v>31.600413583082769</v>
      </c>
      <c r="AG54" s="389">
        <f t="shared" si="9"/>
        <v>31.777816208705246</v>
      </c>
      <c r="AH54" s="393">
        <f t="shared" si="9"/>
        <v>31.780034568251409</v>
      </c>
    </row>
    <row r="55" spans="2:34" ht="12.75">
      <c r="B55" s="108" t="s">
        <v>121</v>
      </c>
      <c r="C55" s="388" t="s">
        <v>148</v>
      </c>
      <c r="D55" s="389" t="s">
        <v>148</v>
      </c>
      <c r="E55" s="389" t="s">
        <v>148</v>
      </c>
      <c r="F55" s="389" t="s">
        <v>148</v>
      </c>
      <c r="G55" s="389" t="s">
        <v>148</v>
      </c>
      <c r="H55" s="389" t="s">
        <v>148</v>
      </c>
      <c r="I55" s="389" t="s">
        <v>148</v>
      </c>
      <c r="J55" s="389" t="s">
        <v>148</v>
      </c>
      <c r="K55" s="389" t="s">
        <v>148</v>
      </c>
      <c r="L55" s="389" t="s">
        <v>148</v>
      </c>
      <c r="M55" s="389" t="s">
        <v>148</v>
      </c>
      <c r="N55" s="391" t="s">
        <v>148</v>
      </c>
      <c r="O55" s="390">
        <f t="shared" si="9"/>
        <v>-26.467025647709448</v>
      </c>
      <c r="P55" s="389">
        <f t="shared" si="9"/>
        <v>-39.916427638159412</v>
      </c>
      <c r="Q55" s="389">
        <f t="shared" si="9"/>
        <v>-36.441071783354658</v>
      </c>
      <c r="R55" s="389">
        <f t="shared" si="9"/>
        <v>-3.5593515750790061</v>
      </c>
      <c r="S55" s="389">
        <f t="shared" si="9"/>
        <v>-7.3799281024170682</v>
      </c>
      <c r="T55" s="389">
        <f t="shared" si="9"/>
        <v>-12.830371065909361</v>
      </c>
      <c r="U55" s="389">
        <f t="shared" si="9"/>
        <v>-11.978908445035728</v>
      </c>
      <c r="V55" s="389">
        <f t="shared" si="9"/>
        <v>-16.149483598916731</v>
      </c>
      <c r="W55" s="389">
        <f t="shared" si="9"/>
        <v>-15.312059701873196</v>
      </c>
      <c r="X55" s="389">
        <f t="shared" si="9"/>
        <v>-15.172350207336791</v>
      </c>
      <c r="Y55" s="389">
        <f t="shared" si="9"/>
        <v>-14.796325600514209</v>
      </c>
      <c r="Z55" s="389">
        <f t="shared" si="9"/>
        <v>-14.194887740009136</v>
      </c>
      <c r="AA55" s="390">
        <f t="shared" si="9"/>
        <v>-12.932820665583861</v>
      </c>
      <c r="AB55" s="389">
        <f t="shared" si="9"/>
        <v>-77.495587731966452</v>
      </c>
      <c r="AC55" s="389">
        <f t="shared" si="9"/>
        <v>-55.008112637120007</v>
      </c>
      <c r="AD55" s="389">
        <f t="shared" si="9"/>
        <v>-2.5355565035144991</v>
      </c>
      <c r="AE55" s="389">
        <f t="shared" si="9"/>
        <v>-9.0912138145384489</v>
      </c>
      <c r="AF55" s="389">
        <f t="shared" si="9"/>
        <v>18.576826518891082</v>
      </c>
      <c r="AG55" s="389">
        <f t="shared" si="9"/>
        <v>11.768940617755291</v>
      </c>
      <c r="AH55" s="393">
        <f t="shared" si="9"/>
        <v>8.9407728384582015</v>
      </c>
    </row>
    <row r="56" spans="2:34" ht="12.75">
      <c r="B56" s="108" t="s">
        <v>120</v>
      </c>
      <c r="C56" s="388" t="s">
        <v>148</v>
      </c>
      <c r="D56" s="389" t="s">
        <v>148</v>
      </c>
      <c r="E56" s="389" t="s">
        <v>148</v>
      </c>
      <c r="F56" s="389" t="s">
        <v>148</v>
      </c>
      <c r="G56" s="389" t="s">
        <v>148</v>
      </c>
      <c r="H56" s="389" t="s">
        <v>148</v>
      </c>
      <c r="I56" s="389" t="s">
        <v>148</v>
      </c>
      <c r="J56" s="389" t="s">
        <v>148</v>
      </c>
      <c r="K56" s="389" t="s">
        <v>148</v>
      </c>
      <c r="L56" s="389" t="s">
        <v>148</v>
      </c>
      <c r="M56" s="389" t="s">
        <v>148</v>
      </c>
      <c r="N56" s="391" t="s">
        <v>148</v>
      </c>
      <c r="O56" s="390">
        <f t="shared" si="9"/>
        <v>8.3846643555203855</v>
      </c>
      <c r="P56" s="389">
        <f t="shared" si="9"/>
        <v>9.9513814432775831</v>
      </c>
      <c r="Q56" s="389">
        <f t="shared" si="9"/>
        <v>37.87716405295734</v>
      </c>
      <c r="R56" s="389">
        <f t="shared" si="9"/>
        <v>55.418667789423438</v>
      </c>
      <c r="S56" s="389">
        <f t="shared" si="9"/>
        <v>44.426124100737582</v>
      </c>
      <c r="T56" s="389">
        <f t="shared" si="9"/>
        <v>37.097077963305679</v>
      </c>
      <c r="U56" s="389">
        <f t="shared" si="9"/>
        <v>32.33602343532479</v>
      </c>
      <c r="V56" s="389">
        <f t="shared" si="9"/>
        <v>38.440751538711481</v>
      </c>
      <c r="W56" s="389">
        <f t="shared" si="9"/>
        <v>43.42074118817095</v>
      </c>
      <c r="X56" s="389">
        <f t="shared" si="9"/>
        <v>38.484723022803763</v>
      </c>
      <c r="Y56" s="389">
        <f t="shared" si="9"/>
        <v>35.040011545060281</v>
      </c>
      <c r="Z56" s="389">
        <f t="shared" si="9"/>
        <v>35.049255793040942</v>
      </c>
      <c r="AA56" s="390">
        <f t="shared" si="9"/>
        <v>28.360608918274892</v>
      </c>
      <c r="AB56" s="389">
        <f t="shared" si="9"/>
        <v>46.187471606539702</v>
      </c>
      <c r="AC56" s="389">
        <f t="shared" si="9"/>
        <v>30.577135474939013</v>
      </c>
      <c r="AD56" s="389">
        <f t="shared" si="9"/>
        <v>23.493656298053892</v>
      </c>
      <c r="AE56" s="389">
        <f t="shared" si="9"/>
        <v>24.403393240506773</v>
      </c>
      <c r="AF56" s="389">
        <f t="shared" si="9"/>
        <v>26.954052587767421</v>
      </c>
      <c r="AG56" s="389">
        <f t="shared" si="9"/>
        <v>34.961529811177485</v>
      </c>
      <c r="AH56" s="393">
        <f t="shared" si="9"/>
        <v>29.292877776434466</v>
      </c>
    </row>
    <row r="57" spans="2:34" ht="12.75">
      <c r="B57" s="108" t="s">
        <v>119</v>
      </c>
      <c r="C57" s="388" t="s">
        <v>148</v>
      </c>
      <c r="D57" s="389" t="s">
        <v>148</v>
      </c>
      <c r="E57" s="389" t="s">
        <v>148</v>
      </c>
      <c r="F57" s="389" t="s">
        <v>148</v>
      </c>
      <c r="G57" s="389" t="s">
        <v>148</v>
      </c>
      <c r="H57" s="389" t="s">
        <v>148</v>
      </c>
      <c r="I57" s="389" t="s">
        <v>148</v>
      </c>
      <c r="J57" s="389" t="s">
        <v>148</v>
      </c>
      <c r="K57" s="389" t="s">
        <v>148</v>
      </c>
      <c r="L57" s="389" t="s">
        <v>148</v>
      </c>
      <c r="M57" s="389" t="s">
        <v>148</v>
      </c>
      <c r="N57" s="391" t="s">
        <v>148</v>
      </c>
      <c r="O57" s="390">
        <f t="shared" si="9"/>
        <v>-6.0457865352209268</v>
      </c>
      <c r="P57" s="389">
        <f t="shared" si="9"/>
        <v>-7.0201600318233091</v>
      </c>
      <c r="Q57" s="389">
        <f t="shared" si="9"/>
        <v>36.466653447528699</v>
      </c>
      <c r="R57" s="389">
        <f t="shared" si="9"/>
        <v>34.722410623655293</v>
      </c>
      <c r="S57" s="389">
        <f t="shared" si="9"/>
        <v>25.415689937868336</v>
      </c>
      <c r="T57" s="389">
        <f t="shared" si="9"/>
        <v>18.837375854310494</v>
      </c>
      <c r="U57" s="389">
        <f t="shared" si="9"/>
        <v>31.176323643179558</v>
      </c>
      <c r="V57" s="389">
        <f t="shared" si="9"/>
        <v>8.5961869255844192</v>
      </c>
      <c r="W57" s="389">
        <f t="shared" si="9"/>
        <v>4.5794239192640731</v>
      </c>
      <c r="X57" s="389">
        <f t="shared" si="9"/>
        <v>11.745927955946712</v>
      </c>
      <c r="Y57" s="389">
        <f t="shared" si="9"/>
        <v>14.894715212449157</v>
      </c>
      <c r="Z57" s="389">
        <f t="shared" si="9"/>
        <v>20.433989704719565</v>
      </c>
      <c r="AA57" s="390">
        <f t="shared" si="9"/>
        <v>36.221432454799952</v>
      </c>
      <c r="AB57" s="389">
        <f t="shared" si="9"/>
        <v>63.755159577006935</v>
      </c>
      <c r="AC57" s="389">
        <f t="shared" si="9"/>
        <v>75.843552798778887</v>
      </c>
      <c r="AD57" s="389">
        <f t="shared" si="9"/>
        <v>84.509753156412501</v>
      </c>
      <c r="AE57" s="389">
        <f t="shared" si="9"/>
        <v>78.208316224972378</v>
      </c>
      <c r="AF57" s="389">
        <f t="shared" si="9"/>
        <v>68.122757811682249</v>
      </c>
      <c r="AG57" s="389">
        <f t="shared" si="9"/>
        <v>35.320102166747716</v>
      </c>
      <c r="AH57" s="393">
        <f t="shared" si="9"/>
        <v>44.132387881682462</v>
      </c>
    </row>
    <row r="58" spans="2:34" ht="12.75">
      <c r="B58" s="108" t="s">
        <v>118</v>
      </c>
      <c r="C58" s="388" t="s">
        <v>148</v>
      </c>
      <c r="D58" s="389" t="s">
        <v>148</v>
      </c>
      <c r="E58" s="389" t="s">
        <v>148</v>
      </c>
      <c r="F58" s="389" t="s">
        <v>148</v>
      </c>
      <c r="G58" s="389" t="s">
        <v>148</v>
      </c>
      <c r="H58" s="389" t="s">
        <v>148</v>
      </c>
      <c r="I58" s="389" t="s">
        <v>148</v>
      </c>
      <c r="J58" s="389" t="s">
        <v>148</v>
      </c>
      <c r="K58" s="389" t="s">
        <v>148</v>
      </c>
      <c r="L58" s="389" t="s">
        <v>148</v>
      </c>
      <c r="M58" s="389" t="s">
        <v>148</v>
      </c>
      <c r="N58" s="391" t="s">
        <v>148</v>
      </c>
      <c r="O58" s="390">
        <f t="shared" si="9"/>
        <v>27.276954897955434</v>
      </c>
      <c r="P58" s="389">
        <f t="shared" si="9"/>
        <v>16.921655797371855</v>
      </c>
      <c r="Q58" s="389">
        <f t="shared" si="9"/>
        <v>43.742457333917287</v>
      </c>
      <c r="R58" s="389">
        <f t="shared" si="9"/>
        <v>61.727961059054365</v>
      </c>
      <c r="S58" s="389">
        <f t="shared" si="9"/>
        <v>57.028095367119562</v>
      </c>
      <c r="T58" s="389">
        <f t="shared" si="9"/>
        <v>48.089129897799154</v>
      </c>
      <c r="U58" s="389">
        <f t="shared" si="9"/>
        <v>46.938006040768869</v>
      </c>
      <c r="V58" s="389">
        <f t="shared" si="9"/>
        <v>47.056193445374106</v>
      </c>
      <c r="W58" s="389">
        <f t="shared" si="9"/>
        <v>40.377134460149819</v>
      </c>
      <c r="X58" s="389">
        <f t="shared" si="9"/>
        <v>38.44378273986726</v>
      </c>
      <c r="Y58" s="389">
        <f t="shared" si="9"/>
        <v>38.349901314887859</v>
      </c>
      <c r="Z58" s="389">
        <f t="shared" si="9"/>
        <v>39.738136334092417</v>
      </c>
      <c r="AA58" s="390">
        <f t="shared" si="9"/>
        <v>40.430377739868391</v>
      </c>
      <c r="AB58" s="389">
        <f t="shared" si="9"/>
        <v>64.794749250252693</v>
      </c>
      <c r="AC58" s="389">
        <f t="shared" si="9"/>
        <v>50.895320687796641</v>
      </c>
      <c r="AD58" s="389">
        <f t="shared" si="9"/>
        <v>50.843166133140556</v>
      </c>
      <c r="AE58" s="389">
        <f t="shared" si="9"/>
        <v>48.04927756580193</v>
      </c>
      <c r="AF58" s="389">
        <f t="shared" si="9"/>
        <v>48.011701579838217</v>
      </c>
      <c r="AG58" s="389">
        <f t="shared" si="9"/>
        <v>45.772295122746584</v>
      </c>
      <c r="AH58" s="393">
        <f t="shared" si="9"/>
        <v>43.460035528688138</v>
      </c>
    </row>
    <row r="59" spans="2:34" ht="12.75">
      <c r="B59" s="107" t="s">
        <v>117</v>
      </c>
      <c r="C59" s="388" t="s">
        <v>148</v>
      </c>
      <c r="D59" s="389" t="s">
        <v>148</v>
      </c>
      <c r="E59" s="389" t="s">
        <v>148</v>
      </c>
      <c r="F59" s="389" t="s">
        <v>148</v>
      </c>
      <c r="G59" s="389" t="s">
        <v>148</v>
      </c>
      <c r="H59" s="389" t="s">
        <v>148</v>
      </c>
      <c r="I59" s="389" t="s">
        <v>148</v>
      </c>
      <c r="J59" s="389" t="s">
        <v>148</v>
      </c>
      <c r="K59" s="389" t="s">
        <v>148</v>
      </c>
      <c r="L59" s="389" t="s">
        <v>148</v>
      </c>
      <c r="M59" s="389" t="s">
        <v>148</v>
      </c>
      <c r="N59" s="391" t="s">
        <v>148</v>
      </c>
      <c r="O59" s="386">
        <f t="shared" si="9"/>
        <v>-6.1739680947920306</v>
      </c>
      <c r="P59" s="385">
        <f t="shared" si="9"/>
        <v>-62.692757505641424</v>
      </c>
      <c r="Q59" s="385">
        <f t="shared" si="9"/>
        <v>-21.890546982856876</v>
      </c>
      <c r="R59" s="385">
        <f t="shared" si="9"/>
        <v>-20.589208502478456</v>
      </c>
      <c r="S59" s="385">
        <f t="shared" si="9"/>
        <v>9.6679501862333836</v>
      </c>
      <c r="T59" s="385">
        <f t="shared" si="9"/>
        <v>16.543013055489709</v>
      </c>
      <c r="U59" s="385">
        <f t="shared" si="9"/>
        <v>27.934053758961269</v>
      </c>
      <c r="V59" s="385">
        <f t="shared" si="9"/>
        <v>39.041741858401906</v>
      </c>
      <c r="W59" s="385">
        <f t="shared" si="9"/>
        <v>49.708056642005459</v>
      </c>
      <c r="X59" s="385">
        <f t="shared" si="9"/>
        <v>60.346203359280082</v>
      </c>
      <c r="Y59" s="385">
        <f t="shared" si="9"/>
        <v>66.519353447364466</v>
      </c>
      <c r="Z59" s="385">
        <f t="shared" si="9"/>
        <v>75.143564315621433</v>
      </c>
      <c r="AA59" s="386">
        <f t="shared" si="9"/>
        <v>75.562957689181701</v>
      </c>
      <c r="AB59" s="385">
        <f t="shared" si="9"/>
        <v>2.2989999089348743</v>
      </c>
      <c r="AC59" s="385">
        <f t="shared" si="9"/>
        <v>-41.515193077135457</v>
      </c>
      <c r="AD59" s="385">
        <f t="shared" si="9"/>
        <v>-44.3381676751344</v>
      </c>
      <c r="AE59" s="385">
        <f t="shared" si="9"/>
        <v>-57.588222148546826</v>
      </c>
      <c r="AF59" s="385">
        <f t="shared" si="9"/>
        <v>-53.569191432113698</v>
      </c>
      <c r="AG59" s="385">
        <f t="shared" si="9"/>
        <v>-49.683637662831735</v>
      </c>
      <c r="AH59" s="417">
        <f t="shared" si="9"/>
        <v>-53.105477444284702</v>
      </c>
    </row>
    <row r="60" spans="2:34" ht="12.75">
      <c r="B60" s="107" t="s">
        <v>116</v>
      </c>
      <c r="C60" s="388" t="s">
        <v>148</v>
      </c>
      <c r="D60" s="389" t="s">
        <v>148</v>
      </c>
      <c r="E60" s="389" t="s">
        <v>148</v>
      </c>
      <c r="F60" s="389" t="s">
        <v>148</v>
      </c>
      <c r="G60" s="389" t="s">
        <v>148</v>
      </c>
      <c r="H60" s="389" t="s">
        <v>148</v>
      </c>
      <c r="I60" s="389" t="s">
        <v>148</v>
      </c>
      <c r="J60" s="389" t="s">
        <v>148</v>
      </c>
      <c r="K60" s="389" t="s">
        <v>148</v>
      </c>
      <c r="L60" s="389" t="s">
        <v>148</v>
      </c>
      <c r="M60" s="389" t="s">
        <v>148</v>
      </c>
      <c r="N60" s="391" t="s">
        <v>148</v>
      </c>
      <c r="O60" s="392">
        <f t="shared" si="9"/>
        <v>137.74007083216571</v>
      </c>
      <c r="P60" s="391">
        <f t="shared" si="9"/>
        <v>51.731864848052226</v>
      </c>
      <c r="Q60" s="391">
        <f t="shared" si="9"/>
        <v>42.052979871476396</v>
      </c>
      <c r="R60" s="391">
        <f t="shared" si="9"/>
        <v>57.822539015971785</v>
      </c>
      <c r="S60" s="391">
        <f t="shared" si="9"/>
        <v>25.707420376607004</v>
      </c>
      <c r="T60" s="391">
        <f t="shared" si="9"/>
        <v>26.987741596766142</v>
      </c>
      <c r="U60" s="391">
        <f t="shared" si="9"/>
        <v>38.122728634951812</v>
      </c>
      <c r="V60" s="391">
        <f t="shared" si="9"/>
        <v>31.16409650856653</v>
      </c>
      <c r="W60" s="391">
        <f t="shared" si="9"/>
        <v>-52.919931662031928</v>
      </c>
      <c r="X60" s="391">
        <f t="shared" si="9"/>
        <v>-45.976225731751278</v>
      </c>
      <c r="Y60" s="391">
        <f t="shared" si="9"/>
        <v>-43.841909832976143</v>
      </c>
      <c r="Z60" s="391">
        <f t="shared" si="9"/>
        <v>-42.353494675578482</v>
      </c>
      <c r="AA60" s="392">
        <f t="shared" si="9"/>
        <v>-38.358694377973855</v>
      </c>
      <c r="AB60" s="389">
        <f t="shared" si="9"/>
        <v>3.4525811557478647</v>
      </c>
      <c r="AC60" s="389">
        <f t="shared" si="9"/>
        <v>23.202494041985645</v>
      </c>
      <c r="AD60" s="389">
        <f t="shared" si="9"/>
        <v>11.009511907172183</v>
      </c>
      <c r="AE60" s="389">
        <f t="shared" si="9"/>
        <v>14.295622479986392</v>
      </c>
      <c r="AF60" s="389">
        <f t="shared" si="9"/>
        <v>19.746489983136144</v>
      </c>
      <c r="AG60" s="389">
        <f t="shared" si="9"/>
        <v>14.694290324621633</v>
      </c>
      <c r="AH60" s="393">
        <f t="shared" si="9"/>
        <v>14.904370890186726</v>
      </c>
    </row>
    <row r="61" spans="2:34" ht="12.75">
      <c r="B61" s="107"/>
      <c r="C61" s="388" t="s">
        <v>148</v>
      </c>
      <c r="D61" s="389" t="s">
        <v>148</v>
      </c>
      <c r="E61" s="389" t="s">
        <v>148</v>
      </c>
      <c r="F61" s="389" t="s">
        <v>148</v>
      </c>
      <c r="G61" s="389" t="s">
        <v>148</v>
      </c>
      <c r="H61" s="389" t="s">
        <v>148</v>
      </c>
      <c r="I61" s="389" t="s">
        <v>148</v>
      </c>
      <c r="J61" s="389" t="s">
        <v>148</v>
      </c>
      <c r="K61" s="389" t="s">
        <v>148</v>
      </c>
      <c r="L61" s="389" t="s">
        <v>148</v>
      </c>
      <c r="M61" s="389" t="s">
        <v>148</v>
      </c>
      <c r="N61" s="391" t="s">
        <v>148</v>
      </c>
      <c r="O61" s="390"/>
      <c r="P61" s="389"/>
      <c r="Q61" s="389"/>
      <c r="R61" s="389"/>
      <c r="S61" s="389"/>
      <c r="T61" s="389"/>
      <c r="U61" s="391"/>
      <c r="V61" s="391"/>
      <c r="W61" s="391"/>
      <c r="X61" s="391"/>
      <c r="Y61" s="391"/>
      <c r="Z61" s="391"/>
      <c r="AA61" s="390"/>
      <c r="AB61" s="391"/>
      <c r="AC61" s="391"/>
      <c r="AD61" s="391"/>
      <c r="AE61" s="391"/>
      <c r="AF61" s="391"/>
      <c r="AG61" s="391"/>
      <c r="AH61" s="394"/>
    </row>
    <row r="62" spans="2:34" ht="12.75">
      <c r="B62" s="155" t="s">
        <v>115</v>
      </c>
      <c r="C62" s="443" t="s">
        <v>148</v>
      </c>
      <c r="D62" s="396" t="s">
        <v>148</v>
      </c>
      <c r="E62" s="396" t="s">
        <v>148</v>
      </c>
      <c r="F62" s="396" t="s">
        <v>148</v>
      </c>
      <c r="G62" s="396" t="s">
        <v>148</v>
      </c>
      <c r="H62" s="396" t="s">
        <v>148</v>
      </c>
      <c r="I62" s="396" t="s">
        <v>148</v>
      </c>
      <c r="J62" s="396" t="s">
        <v>148</v>
      </c>
      <c r="K62" s="396" t="s">
        <v>148</v>
      </c>
      <c r="L62" s="396" t="s">
        <v>148</v>
      </c>
      <c r="M62" s="396" t="s">
        <v>148</v>
      </c>
      <c r="N62" s="396" t="s">
        <v>148</v>
      </c>
      <c r="O62" s="396">
        <f t="shared" si="9"/>
        <v>6.6331164407580303</v>
      </c>
      <c r="P62" s="396">
        <f t="shared" si="9"/>
        <v>17.330266702376562</v>
      </c>
      <c r="Q62" s="396">
        <f t="shared" si="9"/>
        <v>20.348521258367128</v>
      </c>
      <c r="R62" s="396">
        <f t="shared" si="9"/>
        <v>17.187856718589373</v>
      </c>
      <c r="S62" s="396">
        <f t="shared" si="9"/>
        <v>20.443292681821987</v>
      </c>
      <c r="T62" s="396">
        <f t="shared" si="9"/>
        <v>22.506147513288226</v>
      </c>
      <c r="U62" s="396">
        <f t="shared" si="9"/>
        <v>24.355930514397045</v>
      </c>
      <c r="V62" s="396">
        <f t="shared" si="9"/>
        <v>25.49260699158225</v>
      </c>
      <c r="W62" s="396">
        <f t="shared" si="9"/>
        <v>24.661384216036836</v>
      </c>
      <c r="X62" s="396">
        <f t="shared" si="9"/>
        <v>24.966181756624906</v>
      </c>
      <c r="Y62" s="396">
        <f t="shared" si="9"/>
        <v>23.946332989138725</v>
      </c>
      <c r="Z62" s="396">
        <f t="shared" si="9"/>
        <v>27.140813292999184</v>
      </c>
      <c r="AA62" s="396">
        <f t="shared" si="9"/>
        <v>34.097527113572511</v>
      </c>
      <c r="AB62" s="396">
        <f t="shared" si="9"/>
        <v>-13.93361101423956</v>
      </c>
      <c r="AC62" s="396">
        <f t="shared" si="9"/>
        <v>4.9714422431075462</v>
      </c>
      <c r="AD62" s="396">
        <f t="shared" si="9"/>
        <v>28.856249800356863</v>
      </c>
      <c r="AE62" s="396">
        <f t="shared" si="9"/>
        <v>26.331169511453552</v>
      </c>
      <c r="AF62" s="396">
        <f t="shared" si="9"/>
        <v>23.640238146248066</v>
      </c>
      <c r="AG62" s="396">
        <f t="shared" si="9"/>
        <v>22.278331311656288</v>
      </c>
      <c r="AH62" s="397">
        <f t="shared" si="9"/>
        <v>20.955410865458063</v>
      </c>
    </row>
    <row r="63" spans="2:34" ht="12.75">
      <c r="B63" s="34" t="s">
        <v>114</v>
      </c>
      <c r="C63" s="388" t="s">
        <v>148</v>
      </c>
      <c r="D63" s="389" t="s">
        <v>148</v>
      </c>
      <c r="E63" s="389" t="s">
        <v>148</v>
      </c>
      <c r="F63" s="389" t="s">
        <v>148</v>
      </c>
      <c r="G63" s="389" t="s">
        <v>148</v>
      </c>
      <c r="H63" s="389" t="s">
        <v>148</v>
      </c>
      <c r="I63" s="389" t="s">
        <v>148</v>
      </c>
      <c r="J63" s="389" t="s">
        <v>148</v>
      </c>
      <c r="K63" s="389" t="s">
        <v>148</v>
      </c>
      <c r="L63" s="389" t="s">
        <v>148</v>
      </c>
      <c r="M63" s="389" t="s">
        <v>148</v>
      </c>
      <c r="N63" s="391" t="s">
        <v>148</v>
      </c>
      <c r="O63" s="400"/>
      <c r="P63" s="399"/>
      <c r="Q63" s="399"/>
      <c r="R63" s="399"/>
      <c r="S63" s="399"/>
      <c r="T63" s="399"/>
      <c r="U63" s="401"/>
      <c r="V63" s="401"/>
      <c r="W63" s="401"/>
      <c r="X63" s="401"/>
      <c r="Y63" s="401"/>
      <c r="Z63" s="401"/>
      <c r="AA63" s="400"/>
      <c r="AB63" s="401"/>
      <c r="AC63" s="401"/>
      <c r="AD63" s="401"/>
      <c r="AE63" s="401"/>
      <c r="AF63" s="401"/>
      <c r="AG63" s="401"/>
      <c r="AH63" s="387"/>
    </row>
    <row r="64" spans="2:34" ht="12.75">
      <c r="B64" s="23" t="s">
        <v>113</v>
      </c>
      <c r="C64" s="388" t="s">
        <v>148</v>
      </c>
      <c r="D64" s="389" t="s">
        <v>148</v>
      </c>
      <c r="E64" s="389" t="s">
        <v>148</v>
      </c>
      <c r="F64" s="389" t="s">
        <v>148</v>
      </c>
      <c r="G64" s="389" t="s">
        <v>148</v>
      </c>
      <c r="H64" s="389" t="s">
        <v>148</v>
      </c>
      <c r="I64" s="389" t="s">
        <v>148</v>
      </c>
      <c r="J64" s="389" t="s">
        <v>148</v>
      </c>
      <c r="K64" s="389" t="s">
        <v>148</v>
      </c>
      <c r="L64" s="389" t="s">
        <v>148</v>
      </c>
      <c r="M64" s="389" t="s">
        <v>148</v>
      </c>
      <c r="N64" s="391" t="s">
        <v>148</v>
      </c>
      <c r="O64" s="390">
        <f t="shared" si="9"/>
        <v>31.386035192383702</v>
      </c>
      <c r="P64" s="389">
        <f t="shared" si="9"/>
        <v>69.007484872407133</v>
      </c>
      <c r="Q64" s="389">
        <f t="shared" si="9"/>
        <v>78.120503160058774</v>
      </c>
      <c r="R64" s="389">
        <f t="shared" si="9"/>
        <v>70.917024218346171</v>
      </c>
      <c r="S64" s="389">
        <f t="shared" si="9"/>
        <v>73.859225812079188</v>
      </c>
      <c r="T64" s="389">
        <f t="shared" si="9"/>
        <v>69.978531035896253</v>
      </c>
      <c r="U64" s="389">
        <f t="shared" si="9"/>
        <v>66.264031728618676</v>
      </c>
      <c r="V64" s="389">
        <f t="shared" si="9"/>
        <v>67.016632679887408</v>
      </c>
      <c r="W64" s="389">
        <f t="shared" si="9"/>
        <v>67.785112715214183</v>
      </c>
      <c r="X64" s="389">
        <f t="shared" si="9"/>
        <v>65.366770865663938</v>
      </c>
      <c r="Y64" s="389">
        <f t="shared" si="9"/>
        <v>56.093828524268218</v>
      </c>
      <c r="Z64" s="389">
        <f t="shared" si="9"/>
        <v>59.255800340337828</v>
      </c>
      <c r="AA64" s="390">
        <f t="shared" si="9"/>
        <v>56.650830800475148</v>
      </c>
      <c r="AB64" s="389">
        <f t="shared" si="9"/>
        <v>-21.346997095611471</v>
      </c>
      <c r="AC64" s="389">
        <f t="shared" si="9"/>
        <v>-10.807525039517159</v>
      </c>
      <c r="AD64" s="389">
        <f t="shared" si="9"/>
        <v>52.922453966102097</v>
      </c>
      <c r="AE64" s="389">
        <f t="shared" si="9"/>
        <v>30.124929155179814</v>
      </c>
      <c r="AF64" s="389">
        <f t="shared" si="9"/>
        <v>17.904371412128953</v>
      </c>
      <c r="AG64" s="389">
        <f t="shared" si="9"/>
        <v>13.00915672078078</v>
      </c>
      <c r="AH64" s="393">
        <f t="shared" si="9"/>
        <v>7.1151792153840745</v>
      </c>
    </row>
    <row r="65" spans="2:34" ht="12.75">
      <c r="B65" s="23" t="s">
        <v>112</v>
      </c>
      <c r="C65" s="388" t="s">
        <v>148</v>
      </c>
      <c r="D65" s="389" t="s">
        <v>148</v>
      </c>
      <c r="E65" s="389" t="s">
        <v>148</v>
      </c>
      <c r="F65" s="389" t="s">
        <v>148</v>
      </c>
      <c r="G65" s="389" t="s">
        <v>148</v>
      </c>
      <c r="H65" s="389" t="s">
        <v>148</v>
      </c>
      <c r="I65" s="389" t="s">
        <v>148</v>
      </c>
      <c r="J65" s="389" t="s">
        <v>148</v>
      </c>
      <c r="K65" s="389" t="s">
        <v>148</v>
      </c>
      <c r="L65" s="389" t="s">
        <v>148</v>
      </c>
      <c r="M65" s="389" t="s">
        <v>148</v>
      </c>
      <c r="N65" s="391" t="s">
        <v>148</v>
      </c>
      <c r="O65" s="390">
        <f t="shared" si="9"/>
        <v>84.351802782496264</v>
      </c>
      <c r="P65" s="389">
        <f t="shared" si="9"/>
        <v>82.850136514092867</v>
      </c>
      <c r="Q65" s="389">
        <f t="shared" si="9"/>
        <v>120.37652133619687</v>
      </c>
      <c r="R65" s="389">
        <f t="shared" si="9"/>
        <v>154.87319721408085</v>
      </c>
      <c r="S65" s="389">
        <f t="shared" si="9"/>
        <v>166.167885653008</v>
      </c>
      <c r="T65" s="389">
        <f t="shared" si="9"/>
        <v>179.33998689066709</v>
      </c>
      <c r="U65" s="389">
        <f t="shared" si="9"/>
        <v>165.43474617940819</v>
      </c>
      <c r="V65" s="389">
        <f t="shared" si="9"/>
        <v>153.2247268955168</v>
      </c>
      <c r="W65" s="389">
        <f t="shared" si="9"/>
        <v>144.22170854939296</v>
      </c>
      <c r="X65" s="389">
        <f t="shared" si="9"/>
        <v>121.26048471029463</v>
      </c>
      <c r="Y65" s="389">
        <f t="shared" si="9"/>
        <v>111.34740553912602</v>
      </c>
      <c r="Z65" s="389">
        <f t="shared" si="9"/>
        <v>101.25403983490932</v>
      </c>
      <c r="AA65" s="390">
        <f t="shared" si="9"/>
        <v>90.053788145234222</v>
      </c>
      <c r="AB65" s="389">
        <f t="shared" si="9"/>
        <v>83.508452783526735</v>
      </c>
      <c r="AC65" s="389">
        <f t="shared" si="9"/>
        <v>67.41658844778857</v>
      </c>
      <c r="AD65" s="389">
        <f t="shared" si="9"/>
        <v>54.813182614930781</v>
      </c>
      <c r="AE65" s="389">
        <f t="shared" si="9"/>
        <v>47.304846485653115</v>
      </c>
      <c r="AF65" s="389">
        <f t="shared" si="9"/>
        <v>28.98289201807242</v>
      </c>
      <c r="AG65" s="389">
        <f t="shared" si="9"/>
        <v>27.62949082071114</v>
      </c>
      <c r="AH65" s="393">
        <f t="shared" si="9"/>
        <v>23.736167562773943</v>
      </c>
    </row>
    <row r="66" spans="2:34" ht="25.5">
      <c r="B66" s="23" t="s">
        <v>111</v>
      </c>
      <c r="C66" s="388" t="s">
        <v>148</v>
      </c>
      <c r="D66" s="389" t="s">
        <v>148</v>
      </c>
      <c r="E66" s="389" t="s">
        <v>148</v>
      </c>
      <c r="F66" s="389" t="s">
        <v>148</v>
      </c>
      <c r="G66" s="389" t="s">
        <v>148</v>
      </c>
      <c r="H66" s="389" t="s">
        <v>148</v>
      </c>
      <c r="I66" s="389" t="s">
        <v>148</v>
      </c>
      <c r="J66" s="389" t="s">
        <v>148</v>
      </c>
      <c r="K66" s="389" t="s">
        <v>148</v>
      </c>
      <c r="L66" s="389" t="s">
        <v>148</v>
      </c>
      <c r="M66" s="389" t="s">
        <v>148</v>
      </c>
      <c r="N66" s="391" t="s">
        <v>148</v>
      </c>
      <c r="O66" s="390">
        <f t="shared" si="9"/>
        <v>13.85037497984321</v>
      </c>
      <c r="P66" s="389">
        <f t="shared" si="9"/>
        <v>3.1260440295431806</v>
      </c>
      <c r="Q66" s="389">
        <f t="shared" si="9"/>
        <v>14.865505039520954</v>
      </c>
      <c r="R66" s="389">
        <f t="shared" si="9"/>
        <v>17.987388286668661</v>
      </c>
      <c r="S66" s="389">
        <f t="shared" si="9"/>
        <v>17.256038287283729</v>
      </c>
      <c r="T66" s="389">
        <f t="shared" si="9"/>
        <v>17.386714358615848</v>
      </c>
      <c r="U66" s="389">
        <f t="shared" si="9"/>
        <v>20.170937344461109</v>
      </c>
      <c r="V66" s="389">
        <f t="shared" si="9"/>
        <v>22.136053247074642</v>
      </c>
      <c r="W66" s="389">
        <f t="shared" si="9"/>
        <v>22.447514557425379</v>
      </c>
      <c r="X66" s="389">
        <f t="shared" si="9"/>
        <v>24.433917064530092</v>
      </c>
      <c r="Y66" s="389">
        <f t="shared" si="9"/>
        <v>23.707838525193097</v>
      </c>
      <c r="Z66" s="389">
        <f t="shared" si="9"/>
        <v>22.128375611319328</v>
      </c>
      <c r="AA66" s="390">
        <f t="shared" si="9"/>
        <v>22.466643216653196</v>
      </c>
      <c r="AB66" s="389">
        <f t="shared" si="9"/>
        <v>18.663366397111744</v>
      </c>
      <c r="AC66" s="389">
        <f t="shared" si="9"/>
        <v>16.989999354714485</v>
      </c>
      <c r="AD66" s="389">
        <f t="shared" ref="AD66:AH74" si="10">AD19/R19*100-100</f>
        <v>29.473988915515349</v>
      </c>
      <c r="AE66" s="389">
        <f t="shared" si="10"/>
        <v>29.369879597581217</v>
      </c>
      <c r="AF66" s="389">
        <f t="shared" si="10"/>
        <v>31.862240117650543</v>
      </c>
      <c r="AG66" s="389">
        <f t="shared" si="10"/>
        <v>33.338030592916567</v>
      </c>
      <c r="AH66" s="393">
        <f t="shared" si="10"/>
        <v>31.098934152601402</v>
      </c>
    </row>
    <row r="67" spans="2:34" ht="12.75">
      <c r="B67" s="23" t="s">
        <v>340</v>
      </c>
      <c r="C67" s="388" t="s">
        <v>148</v>
      </c>
      <c r="D67" s="389" t="s">
        <v>148</v>
      </c>
      <c r="E67" s="389" t="s">
        <v>148</v>
      </c>
      <c r="F67" s="389" t="s">
        <v>148</v>
      </c>
      <c r="G67" s="389" t="s">
        <v>148</v>
      </c>
      <c r="H67" s="389" t="s">
        <v>148</v>
      </c>
      <c r="I67" s="389" t="s">
        <v>148</v>
      </c>
      <c r="J67" s="389" t="s">
        <v>148</v>
      </c>
      <c r="K67" s="389" t="s">
        <v>148</v>
      </c>
      <c r="L67" s="389" t="s">
        <v>148</v>
      </c>
      <c r="M67" s="389" t="s">
        <v>148</v>
      </c>
      <c r="N67" s="391" t="s">
        <v>148</v>
      </c>
      <c r="O67" s="390">
        <f t="shared" ref="O67:AD79" si="11">O20/C20*100-100</f>
        <v>-16.679480277998564</v>
      </c>
      <c r="P67" s="389">
        <f t="shared" si="11"/>
        <v>-50.191294618207905</v>
      </c>
      <c r="Q67" s="389">
        <f t="shared" si="11"/>
        <v>-9.3263208770371904</v>
      </c>
      <c r="R67" s="389">
        <f t="shared" si="11"/>
        <v>-15.603489206452025</v>
      </c>
      <c r="S67" s="389">
        <f t="shared" si="11"/>
        <v>-12.1264484070946</v>
      </c>
      <c r="T67" s="389">
        <f t="shared" si="11"/>
        <v>-13.774512111167638</v>
      </c>
      <c r="U67" s="389">
        <f t="shared" si="11"/>
        <v>-16.854587521814466</v>
      </c>
      <c r="V67" s="389">
        <f t="shared" si="11"/>
        <v>-10.41199330818759</v>
      </c>
      <c r="W67" s="389">
        <f t="shared" si="11"/>
        <v>-14.024899975604114</v>
      </c>
      <c r="X67" s="389">
        <f t="shared" si="11"/>
        <v>-13.539486082399577</v>
      </c>
      <c r="Y67" s="389">
        <f t="shared" si="11"/>
        <v>-11.324621289623209</v>
      </c>
      <c r="Z67" s="389">
        <f t="shared" si="11"/>
        <v>-12.625112763077567</v>
      </c>
      <c r="AA67" s="390">
        <f t="shared" si="11"/>
        <v>7.9181359323966092</v>
      </c>
      <c r="AB67" s="389">
        <f t="shared" si="11"/>
        <v>17.559267541484289</v>
      </c>
      <c r="AC67" s="389">
        <f t="shared" si="11"/>
        <v>-43.550217582531623</v>
      </c>
      <c r="AD67" s="389">
        <f t="shared" si="10"/>
        <v>-39.451503897726667</v>
      </c>
      <c r="AE67" s="389">
        <f t="shared" si="10"/>
        <v>-34.693529583974609</v>
      </c>
      <c r="AF67" s="389">
        <f t="shared" si="10"/>
        <v>-29.056034019422327</v>
      </c>
      <c r="AG67" s="389">
        <f t="shared" si="10"/>
        <v>-24.107090395005173</v>
      </c>
      <c r="AH67" s="393">
        <f t="shared" si="10"/>
        <v>-22.927602920934248</v>
      </c>
    </row>
    <row r="68" spans="2:34" ht="25.5">
      <c r="B68" s="23" t="s">
        <v>341</v>
      </c>
      <c r="C68" s="388" t="s">
        <v>148</v>
      </c>
      <c r="D68" s="389" t="s">
        <v>148</v>
      </c>
      <c r="E68" s="389" t="s">
        <v>148</v>
      </c>
      <c r="F68" s="389" t="s">
        <v>148</v>
      </c>
      <c r="G68" s="389" t="s">
        <v>148</v>
      </c>
      <c r="H68" s="389" t="s">
        <v>148</v>
      </c>
      <c r="I68" s="389" t="s">
        <v>148</v>
      </c>
      <c r="J68" s="389" t="s">
        <v>148</v>
      </c>
      <c r="K68" s="389" t="s">
        <v>148</v>
      </c>
      <c r="L68" s="389" t="s">
        <v>148</v>
      </c>
      <c r="M68" s="389" t="s">
        <v>148</v>
      </c>
      <c r="N68" s="391" t="s">
        <v>148</v>
      </c>
      <c r="O68" s="390">
        <f t="shared" si="11"/>
        <v>-43.481457212397714</v>
      </c>
      <c r="P68" s="389">
        <f t="shared" si="11"/>
        <v>-1.1541682287400761</v>
      </c>
      <c r="Q68" s="389">
        <f t="shared" si="11"/>
        <v>-17.995046778267891</v>
      </c>
      <c r="R68" s="389">
        <f t="shared" si="11"/>
        <v>14.141631740242545</v>
      </c>
      <c r="S68" s="389">
        <f t="shared" si="11"/>
        <v>47.990930286187762</v>
      </c>
      <c r="T68" s="389">
        <f t="shared" si="11"/>
        <v>41.750907949215616</v>
      </c>
      <c r="U68" s="389">
        <f t="shared" si="11"/>
        <v>37.069572660133758</v>
      </c>
      <c r="V68" s="389">
        <f t="shared" si="11"/>
        <v>37.759588142251062</v>
      </c>
      <c r="W68" s="389">
        <f t="shared" si="11"/>
        <v>36.10709100757532</v>
      </c>
      <c r="X68" s="389">
        <f t="shared" si="11"/>
        <v>41.713035042851629</v>
      </c>
      <c r="Y68" s="389">
        <f t="shared" si="11"/>
        <v>46.463097487782932</v>
      </c>
      <c r="Z68" s="389">
        <f t="shared" si="11"/>
        <v>45.201985959616678</v>
      </c>
      <c r="AA68" s="390">
        <f t="shared" si="11"/>
        <v>56.061369267088509</v>
      </c>
      <c r="AB68" s="389">
        <f t="shared" si="11"/>
        <v>25.918540954259342</v>
      </c>
      <c r="AC68" s="389">
        <f t="shared" si="11"/>
        <v>68.959057062309427</v>
      </c>
      <c r="AD68" s="389">
        <f t="shared" si="10"/>
        <v>57.683599824330543</v>
      </c>
      <c r="AE68" s="389">
        <f t="shared" si="10"/>
        <v>20.38151023055201</v>
      </c>
      <c r="AF68" s="389">
        <f t="shared" si="10"/>
        <v>10.860565178153593</v>
      </c>
      <c r="AG68" s="389">
        <f t="shared" si="10"/>
        <v>11.328756209778177</v>
      </c>
      <c r="AH68" s="393">
        <f t="shared" si="10"/>
        <v>11.636593824304668</v>
      </c>
    </row>
    <row r="69" spans="2:34" ht="25.5">
      <c r="B69" s="23" t="s">
        <v>342</v>
      </c>
      <c r="C69" s="388" t="s">
        <v>148</v>
      </c>
      <c r="D69" s="389" t="s">
        <v>148</v>
      </c>
      <c r="E69" s="389" t="s">
        <v>148</v>
      </c>
      <c r="F69" s="389" t="s">
        <v>148</v>
      </c>
      <c r="G69" s="389" t="s">
        <v>148</v>
      </c>
      <c r="H69" s="389" t="s">
        <v>148</v>
      </c>
      <c r="I69" s="389" t="s">
        <v>148</v>
      </c>
      <c r="J69" s="389" t="s">
        <v>148</v>
      </c>
      <c r="K69" s="389" t="s">
        <v>148</v>
      </c>
      <c r="L69" s="389" t="s">
        <v>148</v>
      </c>
      <c r="M69" s="389" t="s">
        <v>148</v>
      </c>
      <c r="N69" s="391" t="s">
        <v>148</v>
      </c>
      <c r="O69" s="390">
        <f t="shared" si="11"/>
        <v>15.150257127240423</v>
      </c>
      <c r="P69" s="389">
        <f t="shared" si="11"/>
        <v>-99.970434465160878</v>
      </c>
      <c r="Q69" s="389">
        <f t="shared" si="11"/>
        <v>-97.276903782206986</v>
      </c>
      <c r="R69" s="389">
        <f t="shared" si="11"/>
        <v>-98.250767835458262</v>
      </c>
      <c r="S69" s="389">
        <f t="shared" si="11"/>
        <v>-98.070520619522284</v>
      </c>
      <c r="T69" s="389">
        <f t="shared" si="11"/>
        <v>-98.210562895583919</v>
      </c>
      <c r="U69" s="389">
        <f t="shared" si="11"/>
        <v>-98.587035346493494</v>
      </c>
      <c r="V69" s="389">
        <f t="shared" si="11"/>
        <v>-97.535955369346141</v>
      </c>
      <c r="W69" s="389">
        <f t="shared" si="11"/>
        <v>-96.982187839233049</v>
      </c>
      <c r="X69" s="389">
        <f t="shared" si="11"/>
        <v>-92.75713708971729</v>
      </c>
      <c r="Y69" s="389">
        <f t="shared" si="11"/>
        <v>-92.258545051236183</v>
      </c>
      <c r="Z69" s="389">
        <f t="shared" si="11"/>
        <v>-88.525637221127567</v>
      </c>
      <c r="AA69" s="390">
        <f t="shared" si="11"/>
        <v>-80.729673927750511</v>
      </c>
      <c r="AB69" s="389">
        <f t="shared" si="11"/>
        <v>-91.265479557040919</v>
      </c>
      <c r="AC69" s="389">
        <f t="shared" si="11"/>
        <v>92.739589131800528</v>
      </c>
      <c r="AD69" s="389">
        <f t="shared" si="10"/>
        <v>298.42586007744222</v>
      </c>
      <c r="AE69" s="389">
        <f t="shared" si="10"/>
        <v>527.03070843830812</v>
      </c>
      <c r="AF69" s="389">
        <f t="shared" si="10"/>
        <v>498.49840819259339</v>
      </c>
      <c r="AG69" s="389">
        <f t="shared" si="10"/>
        <v>475.48352647159538</v>
      </c>
      <c r="AH69" s="393">
        <f t="shared" si="10"/>
        <v>175.33762853680611</v>
      </c>
    </row>
    <row r="70" spans="2:34" ht="12.75">
      <c r="B70" s="23" t="s">
        <v>110</v>
      </c>
      <c r="C70" s="388" t="s">
        <v>148</v>
      </c>
      <c r="D70" s="389" t="s">
        <v>148</v>
      </c>
      <c r="E70" s="389" t="s">
        <v>148</v>
      </c>
      <c r="F70" s="389" t="s">
        <v>148</v>
      </c>
      <c r="G70" s="389" t="s">
        <v>148</v>
      </c>
      <c r="H70" s="389" t="s">
        <v>148</v>
      </c>
      <c r="I70" s="389" t="s">
        <v>148</v>
      </c>
      <c r="J70" s="389" t="s">
        <v>148</v>
      </c>
      <c r="K70" s="389" t="s">
        <v>148</v>
      </c>
      <c r="L70" s="389" t="s">
        <v>148</v>
      </c>
      <c r="M70" s="389" t="s">
        <v>148</v>
      </c>
      <c r="N70" s="391" t="s">
        <v>148</v>
      </c>
      <c r="O70" s="390">
        <f t="shared" si="11"/>
        <v>-17.846696964200092</v>
      </c>
      <c r="P70" s="389">
        <f t="shared" si="11"/>
        <v>-34.897702616927944</v>
      </c>
      <c r="Q70" s="389">
        <f t="shared" si="11"/>
        <v>-31.062694440430207</v>
      </c>
      <c r="R70" s="389">
        <f t="shared" si="11"/>
        <v>-20.769554124937642</v>
      </c>
      <c r="S70" s="389">
        <f t="shared" si="11"/>
        <v>-17.287214586106529</v>
      </c>
      <c r="T70" s="389">
        <f t="shared" si="11"/>
        <v>-18.329202062056567</v>
      </c>
      <c r="U70" s="389">
        <f t="shared" si="11"/>
        <v>-16.31756645202789</v>
      </c>
      <c r="V70" s="389">
        <f t="shared" si="11"/>
        <v>-11.752312332760837</v>
      </c>
      <c r="W70" s="389">
        <f t="shared" si="11"/>
        <v>-10.353134804399517</v>
      </c>
      <c r="X70" s="389">
        <f t="shared" si="11"/>
        <v>-11.412779775335622</v>
      </c>
      <c r="Y70" s="389">
        <f t="shared" si="11"/>
        <v>-12.661021814866388</v>
      </c>
      <c r="Z70" s="389">
        <f t="shared" si="11"/>
        <v>4.7273718483413774</v>
      </c>
      <c r="AA70" s="390">
        <f t="shared" si="11"/>
        <v>8.2187512889371845</v>
      </c>
      <c r="AB70" s="389">
        <f t="shared" si="11"/>
        <v>8.9627544082821657</v>
      </c>
      <c r="AC70" s="389">
        <f t="shared" si="11"/>
        <v>7.0332401446254096</v>
      </c>
      <c r="AD70" s="389">
        <f t="shared" si="10"/>
        <v>15.306242739353991</v>
      </c>
      <c r="AE70" s="389">
        <f t="shared" si="10"/>
        <v>17.334554234129257</v>
      </c>
      <c r="AF70" s="389">
        <f t="shared" si="10"/>
        <v>13.587721516511891</v>
      </c>
      <c r="AG70" s="389">
        <f t="shared" si="10"/>
        <v>16.327475059180301</v>
      </c>
      <c r="AH70" s="393">
        <f t="shared" si="10"/>
        <v>9.9339785767079292</v>
      </c>
    </row>
    <row r="71" spans="2:34" ht="12.75">
      <c r="B71" s="23" t="s">
        <v>343</v>
      </c>
      <c r="C71" s="388" t="s">
        <v>148</v>
      </c>
      <c r="D71" s="389" t="s">
        <v>148</v>
      </c>
      <c r="E71" s="389" t="s">
        <v>148</v>
      </c>
      <c r="F71" s="389" t="s">
        <v>148</v>
      </c>
      <c r="G71" s="389" t="s">
        <v>148</v>
      </c>
      <c r="H71" s="389" t="s">
        <v>148</v>
      </c>
      <c r="I71" s="389" t="s">
        <v>148</v>
      </c>
      <c r="J71" s="389" t="s">
        <v>148</v>
      </c>
      <c r="K71" s="389" t="s">
        <v>148</v>
      </c>
      <c r="L71" s="389" t="s">
        <v>148</v>
      </c>
      <c r="M71" s="389" t="s">
        <v>148</v>
      </c>
      <c r="N71" s="391" t="s">
        <v>148</v>
      </c>
      <c r="O71" s="390">
        <f t="shared" si="11"/>
        <v>-4.6856146133435175</v>
      </c>
      <c r="P71" s="389">
        <f t="shared" si="11"/>
        <v>-7.3739530681433365</v>
      </c>
      <c r="Q71" s="389">
        <f t="shared" si="11"/>
        <v>-5.9629170155375988</v>
      </c>
      <c r="R71" s="389">
        <f t="shared" si="11"/>
        <v>12.790864194238694</v>
      </c>
      <c r="S71" s="389">
        <f t="shared" si="11"/>
        <v>41.329741523748254</v>
      </c>
      <c r="T71" s="389">
        <f t="shared" si="11"/>
        <v>65.714080020700948</v>
      </c>
      <c r="U71" s="389">
        <f t="shared" si="11"/>
        <v>38.952015892723779</v>
      </c>
      <c r="V71" s="389">
        <f t="shared" si="11"/>
        <v>37.156919175245861</v>
      </c>
      <c r="W71" s="389">
        <f t="shared" si="11"/>
        <v>31.301337619117419</v>
      </c>
      <c r="X71" s="389">
        <f t="shared" si="11"/>
        <v>30.89397298779906</v>
      </c>
      <c r="Y71" s="389">
        <f t="shared" si="11"/>
        <v>11.36853532880275</v>
      </c>
      <c r="Z71" s="389">
        <f t="shared" si="11"/>
        <v>38.986289059385001</v>
      </c>
      <c r="AA71" s="390">
        <f t="shared" si="11"/>
        <v>35.85086967134572</v>
      </c>
      <c r="AB71" s="389">
        <f t="shared" si="11"/>
        <v>11.990936787218402</v>
      </c>
      <c r="AC71" s="389">
        <f t="shared" si="11"/>
        <v>11.723817315971345</v>
      </c>
      <c r="AD71" s="389">
        <f t="shared" si="10"/>
        <v>10.881670946178716</v>
      </c>
      <c r="AE71" s="389">
        <f t="shared" si="10"/>
        <v>-47.578392773853771</v>
      </c>
      <c r="AF71" s="389">
        <f t="shared" si="10"/>
        <v>-52.426884049551667</v>
      </c>
      <c r="AG71" s="389">
        <f t="shared" si="10"/>
        <v>-45.801471184378983</v>
      </c>
      <c r="AH71" s="393">
        <f t="shared" si="10"/>
        <v>-39.560584675251761</v>
      </c>
    </row>
    <row r="72" spans="2:34" ht="12.75">
      <c r="B72" s="23" t="s">
        <v>109</v>
      </c>
      <c r="C72" s="388" t="s">
        <v>148</v>
      </c>
      <c r="D72" s="389" t="s">
        <v>148</v>
      </c>
      <c r="E72" s="389" t="s">
        <v>148</v>
      </c>
      <c r="F72" s="389" t="s">
        <v>148</v>
      </c>
      <c r="G72" s="389" t="s">
        <v>148</v>
      </c>
      <c r="H72" s="389" t="s">
        <v>148</v>
      </c>
      <c r="I72" s="389" t="s">
        <v>148</v>
      </c>
      <c r="J72" s="389" t="s">
        <v>148</v>
      </c>
      <c r="K72" s="389" t="s">
        <v>148</v>
      </c>
      <c r="L72" s="389" t="s">
        <v>148</v>
      </c>
      <c r="M72" s="389" t="s">
        <v>148</v>
      </c>
      <c r="N72" s="391" t="s">
        <v>148</v>
      </c>
      <c r="O72" s="390">
        <f t="shared" si="11"/>
        <v>-7.3205698197606779</v>
      </c>
      <c r="P72" s="389">
        <f t="shared" si="11"/>
        <v>-16.257963396507719</v>
      </c>
      <c r="Q72" s="389">
        <f t="shared" si="11"/>
        <v>-5.4030259749840468</v>
      </c>
      <c r="R72" s="389">
        <f t="shared" si="11"/>
        <v>-4.3265621551627476</v>
      </c>
      <c r="S72" s="389">
        <f t="shared" si="11"/>
        <v>-2.5997448766465823</v>
      </c>
      <c r="T72" s="389">
        <f t="shared" si="11"/>
        <v>-3.5671707141314641</v>
      </c>
      <c r="U72" s="389">
        <f t="shared" si="11"/>
        <v>-2.7488571453146591</v>
      </c>
      <c r="V72" s="389">
        <f t="shared" si="11"/>
        <v>-1.9779519522096365</v>
      </c>
      <c r="W72" s="389">
        <f t="shared" si="11"/>
        <v>-2.3995773819290775</v>
      </c>
      <c r="X72" s="389">
        <f t="shared" si="11"/>
        <v>-1.8362141020263039</v>
      </c>
      <c r="Y72" s="389">
        <f t="shared" si="11"/>
        <v>0.70338829213514487</v>
      </c>
      <c r="Z72" s="389">
        <f t="shared" si="11"/>
        <v>2.8141623370908349</v>
      </c>
      <c r="AA72" s="390">
        <f t="shared" si="11"/>
        <v>5.2578152122088539</v>
      </c>
      <c r="AB72" s="389">
        <f t="shared" si="11"/>
        <v>13.174002631749332</v>
      </c>
      <c r="AC72" s="389">
        <f t="shared" si="11"/>
        <v>-18.905538280908146</v>
      </c>
      <c r="AD72" s="389">
        <f t="shared" si="10"/>
        <v>10.092635660227373</v>
      </c>
      <c r="AE72" s="389">
        <f t="shared" si="10"/>
        <v>8.8645191931446448</v>
      </c>
      <c r="AF72" s="389">
        <f t="shared" si="10"/>
        <v>8.5760519324442441</v>
      </c>
      <c r="AG72" s="389">
        <f t="shared" si="10"/>
        <v>9.1372896843190858</v>
      </c>
      <c r="AH72" s="393">
        <f t="shared" si="10"/>
        <v>10.746156683332401</v>
      </c>
    </row>
    <row r="73" spans="2:34" ht="25.5">
      <c r="B73" s="23" t="s">
        <v>108</v>
      </c>
      <c r="C73" s="388" t="s">
        <v>148</v>
      </c>
      <c r="D73" s="389" t="s">
        <v>148</v>
      </c>
      <c r="E73" s="389" t="s">
        <v>148</v>
      </c>
      <c r="F73" s="389" t="s">
        <v>148</v>
      </c>
      <c r="G73" s="389" t="s">
        <v>148</v>
      </c>
      <c r="H73" s="389" t="s">
        <v>148</v>
      </c>
      <c r="I73" s="389" t="s">
        <v>148</v>
      </c>
      <c r="J73" s="389" t="s">
        <v>148</v>
      </c>
      <c r="K73" s="389" t="s">
        <v>148</v>
      </c>
      <c r="L73" s="389" t="s">
        <v>148</v>
      </c>
      <c r="M73" s="389" t="s">
        <v>148</v>
      </c>
      <c r="N73" s="391" t="s">
        <v>148</v>
      </c>
      <c r="O73" s="390">
        <f t="shared" si="11"/>
        <v>-9.022340458991934</v>
      </c>
      <c r="P73" s="389">
        <f t="shared" si="11"/>
        <v>-15.700698731319889</v>
      </c>
      <c r="Q73" s="389">
        <f t="shared" si="11"/>
        <v>-7.1360197217964867</v>
      </c>
      <c r="R73" s="389">
        <f t="shared" si="11"/>
        <v>-2.391101159317671</v>
      </c>
      <c r="S73" s="389">
        <f t="shared" si="11"/>
        <v>-2.0890147807296415</v>
      </c>
      <c r="T73" s="389">
        <f t="shared" si="11"/>
        <v>-1.3591271410799237</v>
      </c>
      <c r="U73" s="389">
        <f t="shared" si="11"/>
        <v>-0.97013322082858622</v>
      </c>
      <c r="V73" s="389">
        <f t="shared" si="11"/>
        <v>-0.61424158538258666</v>
      </c>
      <c r="W73" s="389">
        <f t="shared" si="11"/>
        <v>-0.10890304308558996</v>
      </c>
      <c r="X73" s="389">
        <f t="shared" si="11"/>
        <v>0.43745450652620832</v>
      </c>
      <c r="Y73" s="389">
        <f t="shared" si="11"/>
        <v>4.7194605714672662</v>
      </c>
      <c r="Z73" s="389">
        <f t="shared" si="11"/>
        <v>11.780543662891759</v>
      </c>
      <c r="AA73" s="390">
        <f t="shared" si="11"/>
        <v>28.727900928367006</v>
      </c>
      <c r="AB73" s="389">
        <f t="shared" si="11"/>
        <v>-94.198616906396211</v>
      </c>
      <c r="AC73" s="389">
        <f t="shared" si="11"/>
        <v>-0.68157364689379563</v>
      </c>
      <c r="AD73" s="389">
        <f t="shared" si="10"/>
        <v>26.909248679063964</v>
      </c>
      <c r="AE73" s="389">
        <f t="shared" si="10"/>
        <v>39.864342226045636</v>
      </c>
      <c r="AF73" s="389">
        <f t="shared" si="10"/>
        <v>48.698040024919123</v>
      </c>
      <c r="AG73" s="389">
        <f t="shared" si="10"/>
        <v>51.826605448162155</v>
      </c>
      <c r="AH73" s="393">
        <f t="shared" si="10"/>
        <v>55.829524407256429</v>
      </c>
    </row>
    <row r="74" spans="2:34" ht="12.75">
      <c r="B74" s="23" t="s">
        <v>344</v>
      </c>
      <c r="C74" s="388" t="s">
        <v>148</v>
      </c>
      <c r="D74" s="389" t="s">
        <v>148</v>
      </c>
      <c r="E74" s="389" t="s">
        <v>148</v>
      </c>
      <c r="F74" s="389" t="s">
        <v>148</v>
      </c>
      <c r="G74" s="389" t="s">
        <v>148</v>
      </c>
      <c r="H74" s="389" t="s">
        <v>148</v>
      </c>
      <c r="I74" s="389" t="s">
        <v>148</v>
      </c>
      <c r="J74" s="389" t="s">
        <v>148</v>
      </c>
      <c r="K74" s="389" t="s">
        <v>148</v>
      </c>
      <c r="L74" s="389" t="s">
        <v>148</v>
      </c>
      <c r="M74" s="389" t="s">
        <v>148</v>
      </c>
      <c r="N74" s="391" t="s">
        <v>148</v>
      </c>
      <c r="O74" s="390">
        <f t="shared" si="11"/>
        <v>12.734420025067067</v>
      </c>
      <c r="P74" s="389">
        <f t="shared" si="11"/>
        <v>48.805121026172372</v>
      </c>
      <c r="Q74" s="389">
        <f t="shared" si="11"/>
        <v>25.075198692416876</v>
      </c>
      <c r="R74" s="389">
        <f t="shared" si="11"/>
        <v>11.226122206389306</v>
      </c>
      <c r="S74" s="389">
        <f t="shared" si="11"/>
        <v>13.789405424050599</v>
      </c>
      <c r="T74" s="389">
        <f t="shared" si="11"/>
        <v>17.130069551784118</v>
      </c>
      <c r="U74" s="389">
        <f t="shared" si="11"/>
        <v>24.383216749341699</v>
      </c>
      <c r="V74" s="389">
        <f t="shared" si="11"/>
        <v>24.351087017533501</v>
      </c>
      <c r="W74" s="389">
        <f t="shared" si="11"/>
        <v>23.335659661818696</v>
      </c>
      <c r="X74" s="389">
        <f t="shared" si="11"/>
        <v>26.016046784373771</v>
      </c>
      <c r="Y74" s="389">
        <f t="shared" si="11"/>
        <v>23.578940953841126</v>
      </c>
      <c r="Z74" s="389">
        <f t="shared" si="11"/>
        <v>26.269476213146078</v>
      </c>
      <c r="AA74" s="390">
        <f t="shared" si="11"/>
        <v>33.214969595365517</v>
      </c>
      <c r="AB74" s="389">
        <f t="shared" si="11"/>
        <v>4.2626653498543732</v>
      </c>
      <c r="AC74" s="389">
        <f t="shared" si="11"/>
        <v>15.656717996920861</v>
      </c>
      <c r="AD74" s="389">
        <f t="shared" si="10"/>
        <v>26.505134727123675</v>
      </c>
      <c r="AE74" s="389">
        <f t="shared" si="10"/>
        <v>27.779682246118782</v>
      </c>
      <c r="AF74" s="389">
        <f t="shared" si="10"/>
        <v>25.379796084378327</v>
      </c>
      <c r="AG74" s="389">
        <f t="shared" si="10"/>
        <v>20.274706771742586</v>
      </c>
      <c r="AH74" s="393">
        <f t="shared" si="10"/>
        <v>19.057315966563039</v>
      </c>
    </row>
    <row r="75" spans="2:34" ht="12.75">
      <c r="B75" s="23"/>
      <c r="C75" s="388" t="s">
        <v>148</v>
      </c>
      <c r="D75" s="389" t="s">
        <v>148</v>
      </c>
      <c r="E75" s="389" t="s">
        <v>148</v>
      </c>
      <c r="F75" s="389" t="s">
        <v>148</v>
      </c>
      <c r="G75" s="389" t="s">
        <v>148</v>
      </c>
      <c r="H75" s="389" t="s">
        <v>148</v>
      </c>
      <c r="I75" s="389" t="s">
        <v>148</v>
      </c>
      <c r="J75" s="389" t="s">
        <v>148</v>
      </c>
      <c r="K75" s="389" t="s">
        <v>148</v>
      </c>
      <c r="L75" s="389" t="s">
        <v>148</v>
      </c>
      <c r="M75" s="389" t="s">
        <v>148</v>
      </c>
      <c r="N75" s="391" t="s">
        <v>148</v>
      </c>
      <c r="O75" s="400"/>
      <c r="P75" s="399"/>
      <c r="Q75" s="399"/>
      <c r="R75" s="399"/>
      <c r="S75" s="399"/>
      <c r="T75" s="399"/>
      <c r="U75" s="401"/>
      <c r="V75" s="401"/>
      <c r="W75" s="401"/>
      <c r="X75" s="401"/>
      <c r="Y75" s="401"/>
      <c r="Z75" s="401"/>
      <c r="AA75" s="400"/>
      <c r="AB75" s="401"/>
      <c r="AC75" s="401"/>
      <c r="AD75" s="401"/>
      <c r="AE75" s="401"/>
      <c r="AF75" s="401"/>
      <c r="AG75" s="401"/>
      <c r="AH75" s="387"/>
    </row>
    <row r="76" spans="2:34" ht="12.75">
      <c r="B76" s="34" t="s">
        <v>107</v>
      </c>
      <c r="C76" s="388" t="s">
        <v>148</v>
      </c>
      <c r="D76" s="389" t="s">
        <v>148</v>
      </c>
      <c r="E76" s="389" t="s">
        <v>148</v>
      </c>
      <c r="F76" s="389" t="s">
        <v>148</v>
      </c>
      <c r="G76" s="389" t="s">
        <v>148</v>
      </c>
      <c r="H76" s="389" t="s">
        <v>148</v>
      </c>
      <c r="I76" s="389" t="s">
        <v>148</v>
      </c>
      <c r="J76" s="389" t="s">
        <v>148</v>
      </c>
      <c r="K76" s="389" t="s">
        <v>148</v>
      </c>
      <c r="L76" s="389" t="s">
        <v>148</v>
      </c>
      <c r="M76" s="389" t="s">
        <v>148</v>
      </c>
      <c r="N76" s="391" t="s">
        <v>148</v>
      </c>
      <c r="O76" s="400"/>
      <c r="P76" s="399"/>
      <c r="Q76" s="399"/>
      <c r="R76" s="399"/>
      <c r="S76" s="399"/>
      <c r="T76" s="399"/>
      <c r="U76" s="401"/>
      <c r="V76" s="401"/>
      <c r="W76" s="401"/>
      <c r="X76" s="401"/>
      <c r="Y76" s="401"/>
      <c r="Z76" s="401"/>
      <c r="AA76" s="400"/>
      <c r="AB76" s="401"/>
      <c r="AC76" s="401"/>
      <c r="AD76" s="401"/>
      <c r="AE76" s="401"/>
      <c r="AF76" s="401"/>
      <c r="AG76" s="401"/>
      <c r="AH76" s="387"/>
    </row>
    <row r="77" spans="2:34" ht="12.75">
      <c r="B77" s="23" t="s">
        <v>106</v>
      </c>
      <c r="C77" s="388" t="s">
        <v>148</v>
      </c>
      <c r="D77" s="389" t="s">
        <v>148</v>
      </c>
      <c r="E77" s="389" t="s">
        <v>148</v>
      </c>
      <c r="F77" s="389" t="s">
        <v>148</v>
      </c>
      <c r="G77" s="389" t="s">
        <v>148</v>
      </c>
      <c r="H77" s="389" t="s">
        <v>148</v>
      </c>
      <c r="I77" s="389" t="s">
        <v>148</v>
      </c>
      <c r="J77" s="389" t="s">
        <v>148</v>
      </c>
      <c r="K77" s="389" t="s">
        <v>148</v>
      </c>
      <c r="L77" s="389" t="s">
        <v>148</v>
      </c>
      <c r="M77" s="389" t="s">
        <v>148</v>
      </c>
      <c r="N77" s="391" t="s">
        <v>148</v>
      </c>
      <c r="O77" s="390">
        <f t="shared" si="11"/>
        <v>9.6486469839956186</v>
      </c>
      <c r="P77" s="389">
        <f t="shared" si="11"/>
        <v>16.920539034883888</v>
      </c>
      <c r="Q77" s="389">
        <f t="shared" si="11"/>
        <v>20.197151399713519</v>
      </c>
      <c r="R77" s="389">
        <f t="shared" si="11"/>
        <v>17.22804704394332</v>
      </c>
      <c r="S77" s="389">
        <f t="shared" si="11"/>
        <v>20.203658138687629</v>
      </c>
      <c r="T77" s="389">
        <f t="shared" si="11"/>
        <v>22.330468800094152</v>
      </c>
      <c r="U77" s="389">
        <f t="shared" si="11"/>
        <v>24.021663383767816</v>
      </c>
      <c r="V77" s="389">
        <f t="shared" si="11"/>
        <v>25.137909113801697</v>
      </c>
      <c r="W77" s="389">
        <f t="shared" si="11"/>
        <v>24.266422080438858</v>
      </c>
      <c r="X77" s="389">
        <f t="shared" si="11"/>
        <v>24.525592724226158</v>
      </c>
      <c r="Y77" s="389">
        <f t="shared" si="11"/>
        <v>23.184174114116331</v>
      </c>
      <c r="Z77" s="389">
        <f t="shared" si="11"/>
        <v>26.441615415595663</v>
      </c>
      <c r="AA77" s="390">
        <f t="shared" si="11"/>
        <v>32.309693215754947</v>
      </c>
      <c r="AB77" s="389">
        <f t="shared" si="11"/>
        <v>-13.512076704152136</v>
      </c>
      <c r="AC77" s="389">
        <f t="shared" si="11"/>
        <v>5.1530694004878512</v>
      </c>
      <c r="AD77" s="389">
        <f t="shared" si="11"/>
        <v>28.558083094435062</v>
      </c>
      <c r="AE77" s="389">
        <f t="shared" ref="AE77:AH79" si="12">AE30/S30*100-100</f>
        <v>26.33004741723073</v>
      </c>
      <c r="AF77" s="389">
        <f t="shared" si="12"/>
        <v>23.407192710338578</v>
      </c>
      <c r="AG77" s="389">
        <f t="shared" si="12"/>
        <v>22.046778283885217</v>
      </c>
      <c r="AH77" s="393">
        <f t="shared" si="12"/>
        <v>20.524285007130189</v>
      </c>
    </row>
    <row r="78" spans="2:34" ht="25.5">
      <c r="B78" s="36" t="s">
        <v>105</v>
      </c>
      <c r="C78" s="388" t="s">
        <v>148</v>
      </c>
      <c r="D78" s="389" t="s">
        <v>148</v>
      </c>
      <c r="E78" s="389" t="s">
        <v>148</v>
      </c>
      <c r="F78" s="389" t="s">
        <v>148</v>
      </c>
      <c r="G78" s="389" t="s">
        <v>148</v>
      </c>
      <c r="H78" s="389" t="s">
        <v>148</v>
      </c>
      <c r="I78" s="389" t="s">
        <v>148</v>
      </c>
      <c r="J78" s="389" t="s">
        <v>148</v>
      </c>
      <c r="K78" s="389" t="s">
        <v>148</v>
      </c>
      <c r="L78" s="389" t="s">
        <v>148</v>
      </c>
      <c r="M78" s="389" t="s">
        <v>148</v>
      </c>
      <c r="N78" s="391" t="s">
        <v>148</v>
      </c>
      <c r="O78" s="390">
        <f t="shared" si="11"/>
        <v>48.268967189033191</v>
      </c>
      <c r="P78" s="389">
        <f t="shared" si="11"/>
        <v>90.615864397722277</v>
      </c>
      <c r="Q78" s="389">
        <f t="shared" si="11"/>
        <v>106.80359543482547</v>
      </c>
      <c r="R78" s="389">
        <f t="shared" si="11"/>
        <v>97.629732682124541</v>
      </c>
      <c r="S78" s="389">
        <f t="shared" si="11"/>
        <v>100.75432893405099</v>
      </c>
      <c r="T78" s="389">
        <f t="shared" si="11"/>
        <v>94.93646430721472</v>
      </c>
      <c r="U78" s="389">
        <f t="shared" si="11"/>
        <v>90.403630978390538</v>
      </c>
      <c r="V78" s="389">
        <f t="shared" si="11"/>
        <v>90.238667838606489</v>
      </c>
      <c r="W78" s="389">
        <f t="shared" si="11"/>
        <v>91.178410365779513</v>
      </c>
      <c r="X78" s="389">
        <f t="shared" si="11"/>
        <v>86.353281166907948</v>
      </c>
      <c r="Y78" s="389">
        <f t="shared" si="11"/>
        <v>74.126052302218284</v>
      </c>
      <c r="Z78" s="389">
        <f t="shared" si="11"/>
        <v>77.521606663499796</v>
      </c>
      <c r="AA78" s="390">
        <f t="shared" si="11"/>
        <v>70.151567825884257</v>
      </c>
      <c r="AB78" s="389">
        <f t="shared" si="11"/>
        <v>-26.037046082252857</v>
      </c>
      <c r="AC78" s="389">
        <f t="shared" si="11"/>
        <v>-15.013108578456766</v>
      </c>
      <c r="AD78" s="389">
        <f t="shared" si="11"/>
        <v>56.891945850413776</v>
      </c>
      <c r="AE78" s="389">
        <f t="shared" si="12"/>
        <v>30.961494034763263</v>
      </c>
      <c r="AF78" s="389">
        <f t="shared" si="12"/>
        <v>17.999072634291323</v>
      </c>
      <c r="AG78" s="389">
        <f t="shared" si="12"/>
        <v>11.747190913963237</v>
      </c>
      <c r="AH78" s="393">
        <f t="shared" si="12"/>
        <v>4.6909069723360801</v>
      </c>
    </row>
    <row r="79" spans="2:34" ht="12.75">
      <c r="B79" s="23" t="s">
        <v>104</v>
      </c>
      <c r="C79" s="388" t="s">
        <v>148</v>
      </c>
      <c r="D79" s="389" t="s">
        <v>148</v>
      </c>
      <c r="E79" s="389" t="s">
        <v>148</v>
      </c>
      <c r="F79" s="389" t="s">
        <v>148</v>
      </c>
      <c r="G79" s="389" t="s">
        <v>148</v>
      </c>
      <c r="H79" s="389" t="s">
        <v>148</v>
      </c>
      <c r="I79" s="389" t="s">
        <v>148</v>
      </c>
      <c r="J79" s="389" t="s">
        <v>148</v>
      </c>
      <c r="K79" s="389" t="s">
        <v>148</v>
      </c>
      <c r="L79" s="389" t="s">
        <v>148</v>
      </c>
      <c r="M79" s="389" t="s">
        <v>148</v>
      </c>
      <c r="N79" s="391" t="s">
        <v>148</v>
      </c>
      <c r="O79" s="390">
        <f t="shared" si="11"/>
        <v>-58.532187334401357</v>
      </c>
      <c r="P79" s="389">
        <f t="shared" si="11"/>
        <v>193.49105151711814</v>
      </c>
      <c r="Q79" s="389">
        <f t="shared" si="11"/>
        <v>47.532162547514019</v>
      </c>
      <c r="R79" s="389">
        <f t="shared" si="11"/>
        <v>12.528470880248349</v>
      </c>
      <c r="S79" s="389">
        <f t="shared" si="11"/>
        <v>50.304224352848792</v>
      </c>
      <c r="T79" s="389">
        <f t="shared" si="11"/>
        <v>43.582898223206485</v>
      </c>
      <c r="U79" s="389">
        <f t="shared" si="11"/>
        <v>63.292066913490828</v>
      </c>
      <c r="V79" s="389">
        <f t="shared" si="11"/>
        <v>61.710303400546024</v>
      </c>
      <c r="W79" s="389">
        <f t="shared" si="11"/>
        <v>58.053893683599114</v>
      </c>
      <c r="X79" s="389">
        <f t="shared" si="11"/>
        <v>53.917081333723758</v>
      </c>
      <c r="Y79" s="389">
        <f t="shared" si="11"/>
        <v>71.697322627133872</v>
      </c>
      <c r="Z79" s="389">
        <f t="shared" si="11"/>
        <v>64.840762496421604</v>
      </c>
      <c r="AA79" s="390">
        <f t="shared" si="11"/>
        <v>136.25543938212778</v>
      </c>
      <c r="AB79" s="389">
        <f t="shared" si="11"/>
        <v>-86.134545540976916</v>
      </c>
      <c r="AC79" s="389">
        <f t="shared" si="11"/>
        <v>-21.602530062915832</v>
      </c>
      <c r="AD79" s="389">
        <f t="shared" si="11"/>
        <v>64.867269013006592</v>
      </c>
      <c r="AE79" s="389">
        <f t="shared" si="12"/>
        <v>26.442992155409911</v>
      </c>
      <c r="AF79" s="389">
        <f t="shared" si="12"/>
        <v>47.461076596146057</v>
      </c>
      <c r="AG79" s="389">
        <f t="shared" si="12"/>
        <v>42.763621055628818</v>
      </c>
      <c r="AH79" s="393">
        <f t="shared" si="12"/>
        <v>55.021125830324934</v>
      </c>
    </row>
    <row r="80" spans="2:34" ht="12.75">
      <c r="B80" s="444"/>
      <c r="C80" s="430"/>
      <c r="D80" s="430"/>
      <c r="E80" s="430"/>
      <c r="F80" s="430"/>
      <c r="G80" s="430"/>
      <c r="H80" s="430"/>
      <c r="I80" s="430"/>
      <c r="J80" s="430"/>
      <c r="K80" s="430"/>
      <c r="L80" s="430"/>
      <c r="M80" s="430"/>
      <c r="N80" s="430"/>
      <c r="O80" s="430"/>
      <c r="P80" s="430"/>
      <c r="Q80" s="430"/>
      <c r="R80" s="430"/>
      <c r="S80" s="430"/>
      <c r="T80" s="430"/>
      <c r="U80" s="445"/>
      <c r="V80" s="445"/>
      <c r="W80" s="445"/>
      <c r="X80" s="445"/>
      <c r="Y80" s="445"/>
      <c r="Z80" s="445"/>
      <c r="AA80" s="430"/>
      <c r="AB80" s="445"/>
      <c r="AC80" s="445"/>
      <c r="AD80" s="445"/>
      <c r="AE80" s="445"/>
      <c r="AF80" s="445"/>
      <c r="AG80" s="445"/>
      <c r="AH80" s="432"/>
    </row>
    <row r="81" spans="2:71" s="35" customFormat="1" ht="12.75">
      <c r="B81" s="446"/>
      <c r="C81" s="399"/>
      <c r="D81" s="399"/>
      <c r="E81" s="399"/>
      <c r="F81" s="399"/>
      <c r="G81" s="399"/>
      <c r="H81" s="399"/>
      <c r="I81" s="399"/>
      <c r="J81" s="399"/>
      <c r="K81" s="399"/>
      <c r="L81" s="399"/>
      <c r="M81" s="399"/>
      <c r="N81" s="399"/>
      <c r="O81" s="399"/>
      <c r="P81" s="399"/>
      <c r="Q81" s="399"/>
      <c r="R81" s="399"/>
      <c r="S81" s="399"/>
      <c r="T81" s="399"/>
      <c r="U81" s="399"/>
      <c r="V81" s="399"/>
      <c r="W81" s="399"/>
      <c r="X81" s="399"/>
      <c r="Y81" s="399"/>
      <c r="Z81" s="399"/>
      <c r="AA81" s="399"/>
      <c r="AB81" s="399"/>
      <c r="AC81" s="399"/>
      <c r="AD81" s="399"/>
      <c r="AE81" s="399"/>
      <c r="AF81" s="399"/>
      <c r="AG81" s="399"/>
      <c r="AH81" s="45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</row>
    <row r="82" spans="2:71" s="35" customFormat="1" ht="12.75">
      <c r="B82" s="446"/>
      <c r="C82" s="399"/>
      <c r="D82" s="399"/>
      <c r="E82" s="399"/>
      <c r="F82" s="399"/>
      <c r="G82" s="399"/>
      <c r="H82" s="399"/>
      <c r="I82" s="399"/>
      <c r="J82" s="399"/>
      <c r="K82" s="399"/>
      <c r="L82" s="399"/>
      <c r="M82" s="399"/>
      <c r="N82" s="399"/>
      <c r="O82" s="399"/>
      <c r="P82" s="399"/>
      <c r="Q82" s="399"/>
      <c r="R82" s="399"/>
      <c r="S82" s="399"/>
      <c r="T82" s="399"/>
      <c r="U82" s="447"/>
      <c r="V82" s="447"/>
      <c r="W82" s="447"/>
      <c r="X82" s="447"/>
      <c r="Y82" s="447"/>
      <c r="Z82" s="447"/>
      <c r="AA82" s="399"/>
      <c r="AB82" s="447"/>
      <c r="AC82" s="447"/>
      <c r="AD82" s="447"/>
      <c r="AE82" s="447"/>
      <c r="AF82" s="447"/>
      <c r="AG82" s="447"/>
      <c r="AH82" s="45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</row>
    <row r="83" spans="2:71" s="35" customFormat="1" ht="12.75">
      <c r="B83" s="446"/>
      <c r="C83" s="399"/>
      <c r="D83" s="399"/>
      <c r="E83" s="399"/>
      <c r="F83" s="399"/>
      <c r="G83" s="399"/>
      <c r="H83" s="399"/>
      <c r="I83" s="399"/>
      <c r="J83" s="399"/>
      <c r="K83" s="399"/>
      <c r="L83" s="399"/>
      <c r="M83" s="399"/>
      <c r="N83" s="399"/>
      <c r="O83" s="399"/>
      <c r="P83" s="399"/>
      <c r="Q83" s="399"/>
      <c r="R83" s="399"/>
      <c r="S83" s="399"/>
      <c r="T83" s="399"/>
      <c r="U83" s="399"/>
      <c r="V83" s="399"/>
      <c r="W83" s="399"/>
      <c r="X83" s="399"/>
      <c r="Y83" s="399"/>
      <c r="Z83" s="399"/>
      <c r="AA83" s="399"/>
      <c r="AB83" s="399"/>
      <c r="AC83" s="399"/>
      <c r="AD83" s="399"/>
      <c r="AE83" s="399"/>
      <c r="AF83" s="399"/>
      <c r="AG83" s="399"/>
      <c r="AH83" s="45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</row>
    <row r="84" spans="2:71" s="35" customFormat="1" ht="12.75">
      <c r="B84" s="448"/>
      <c r="C84" s="399"/>
      <c r="D84" s="401"/>
      <c r="E84" s="401"/>
      <c r="F84" s="401"/>
      <c r="G84" s="401"/>
      <c r="H84" s="401"/>
      <c r="I84" s="401"/>
      <c r="J84" s="401"/>
      <c r="K84" s="401"/>
      <c r="L84" s="401"/>
      <c r="M84" s="401"/>
      <c r="N84" s="401"/>
      <c r="O84" s="401"/>
      <c r="P84" s="401"/>
      <c r="Q84" s="401"/>
      <c r="R84" s="401"/>
      <c r="S84" s="401"/>
      <c r="T84" s="401"/>
      <c r="U84" s="401"/>
      <c r="V84" s="401"/>
      <c r="W84" s="401"/>
      <c r="X84" s="401"/>
      <c r="Y84" s="401"/>
      <c r="Z84" s="401"/>
      <c r="AA84" s="401"/>
      <c r="AB84" s="401"/>
      <c r="AC84" s="401"/>
      <c r="AD84" s="401"/>
      <c r="AE84" s="401"/>
      <c r="AF84" s="401"/>
      <c r="AG84" s="399"/>
      <c r="AH84" s="45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</row>
    <row r="85" spans="2:71" s="35" customFormat="1" ht="12">
      <c r="B85" s="449"/>
      <c r="C85" s="450"/>
      <c r="D85" s="423"/>
      <c r="E85" s="423"/>
      <c r="F85" s="423"/>
      <c r="G85" s="423"/>
      <c r="H85" s="423"/>
      <c r="I85" s="423"/>
      <c r="J85" s="423"/>
      <c r="K85" s="423"/>
      <c r="L85" s="423"/>
      <c r="M85" s="423"/>
      <c r="N85" s="423"/>
      <c r="O85" s="423"/>
      <c r="P85" s="423"/>
      <c r="Q85" s="423"/>
      <c r="R85" s="423"/>
      <c r="S85" s="423"/>
      <c r="T85" s="423"/>
      <c r="U85" s="423"/>
      <c r="V85" s="423"/>
      <c r="W85" s="423"/>
      <c r="X85" s="423"/>
      <c r="Y85" s="423"/>
      <c r="Z85" s="423"/>
      <c r="AA85" s="423"/>
      <c r="AB85" s="423"/>
      <c r="AC85" s="423"/>
      <c r="AD85" s="423"/>
      <c r="AE85" s="423"/>
      <c r="AF85" s="423"/>
      <c r="AG85" s="450"/>
      <c r="AH85" s="45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</row>
    <row r="86" spans="2:71" s="35" customFormat="1" ht="12">
      <c r="B86" s="449"/>
      <c r="C86" s="450"/>
      <c r="D86" s="423"/>
      <c r="E86" s="423"/>
      <c r="F86" s="423"/>
      <c r="G86" s="423"/>
      <c r="H86" s="423"/>
      <c r="I86" s="423"/>
      <c r="J86" s="423"/>
      <c r="K86" s="423"/>
      <c r="L86" s="423"/>
      <c r="M86" s="423"/>
      <c r="N86" s="423"/>
      <c r="O86" s="423"/>
      <c r="P86" s="423"/>
      <c r="Q86" s="423"/>
      <c r="R86" s="423"/>
      <c r="S86" s="423"/>
      <c r="T86" s="423"/>
      <c r="U86" s="423"/>
      <c r="V86" s="423"/>
      <c r="W86" s="423"/>
      <c r="X86" s="423"/>
      <c r="Y86" s="423"/>
      <c r="Z86" s="423"/>
      <c r="AA86" s="423"/>
      <c r="AB86" s="423"/>
      <c r="AC86" s="423"/>
      <c r="AD86" s="423"/>
      <c r="AE86" s="423"/>
      <c r="AF86" s="423"/>
      <c r="AG86" s="450"/>
      <c r="AH86" s="45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</row>
    <row r="87" spans="2:71" s="35" customFormat="1" ht="12.75">
      <c r="B87" s="448"/>
      <c r="C87" s="399"/>
      <c r="D87" s="401"/>
      <c r="E87" s="401"/>
      <c r="F87" s="401"/>
      <c r="G87" s="401"/>
      <c r="H87" s="401"/>
      <c r="I87" s="401"/>
      <c r="J87" s="401"/>
      <c r="K87" s="401"/>
      <c r="L87" s="401"/>
      <c r="M87" s="401"/>
      <c r="N87" s="401"/>
      <c r="O87" s="401"/>
      <c r="P87" s="401"/>
      <c r="Q87" s="401"/>
      <c r="R87" s="401"/>
      <c r="S87" s="401"/>
      <c r="T87" s="401"/>
      <c r="U87" s="401"/>
      <c r="V87" s="401"/>
      <c r="W87" s="401"/>
      <c r="X87" s="401"/>
      <c r="Y87" s="401"/>
      <c r="Z87" s="401"/>
      <c r="AA87" s="401"/>
      <c r="AB87" s="401"/>
      <c r="AC87" s="401"/>
      <c r="AD87" s="401"/>
      <c r="AE87" s="401"/>
      <c r="AF87" s="401"/>
      <c r="AG87" s="399"/>
      <c r="AH87" s="45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</row>
    <row r="88" spans="2:71" s="35" customFormat="1" ht="12">
      <c r="B88" s="449"/>
      <c r="C88" s="450"/>
      <c r="D88" s="423"/>
      <c r="E88" s="423"/>
      <c r="F88" s="423"/>
      <c r="G88" s="423"/>
      <c r="H88" s="423"/>
      <c r="I88" s="423"/>
      <c r="J88" s="423"/>
      <c r="K88" s="423"/>
      <c r="L88" s="423"/>
      <c r="M88" s="423"/>
      <c r="N88" s="423"/>
      <c r="O88" s="423"/>
      <c r="P88" s="423"/>
      <c r="Q88" s="423"/>
      <c r="R88" s="423"/>
      <c r="S88" s="423"/>
      <c r="T88" s="423"/>
      <c r="U88" s="423"/>
      <c r="V88" s="423"/>
      <c r="W88" s="423"/>
      <c r="X88" s="423"/>
      <c r="Y88" s="423"/>
      <c r="Z88" s="423"/>
      <c r="AA88" s="423"/>
      <c r="AB88" s="423"/>
      <c r="AC88" s="423"/>
      <c r="AD88" s="423"/>
      <c r="AE88" s="423"/>
      <c r="AF88" s="423"/>
      <c r="AG88" s="450"/>
      <c r="AH88" s="45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</row>
    <row r="89" spans="2:71" s="35" customFormat="1" ht="12">
      <c r="B89" s="449"/>
      <c r="C89" s="450"/>
      <c r="D89" s="423"/>
      <c r="E89" s="423"/>
      <c r="F89" s="423"/>
      <c r="G89" s="423"/>
      <c r="H89" s="423"/>
      <c r="I89" s="423"/>
      <c r="J89" s="423"/>
      <c r="K89" s="423"/>
      <c r="L89" s="423"/>
      <c r="M89" s="423"/>
      <c r="N89" s="423"/>
      <c r="O89" s="423"/>
      <c r="P89" s="423"/>
      <c r="Q89" s="423"/>
      <c r="R89" s="423"/>
      <c r="S89" s="423"/>
      <c r="T89" s="423"/>
      <c r="U89" s="423"/>
      <c r="V89" s="423"/>
      <c r="W89" s="423"/>
      <c r="X89" s="423"/>
      <c r="Y89" s="423"/>
      <c r="Z89" s="423"/>
      <c r="AA89" s="423"/>
      <c r="AB89" s="423"/>
      <c r="AC89" s="423"/>
      <c r="AD89" s="423"/>
      <c r="AE89" s="423"/>
      <c r="AF89" s="423"/>
      <c r="AG89" s="423"/>
      <c r="AH89" s="45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</row>
    <row r="90" spans="2:71" s="35" customFormat="1" ht="12.75">
      <c r="B90" s="451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407"/>
      <c r="O90" s="407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407"/>
      <c r="AA90" s="407"/>
      <c r="AB90" s="104"/>
      <c r="AC90" s="407"/>
      <c r="AD90" s="407"/>
      <c r="AE90" s="407"/>
      <c r="AF90" s="407"/>
      <c r="AG90" s="407"/>
      <c r="AH90" s="45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</row>
    <row r="91" spans="2:71" s="35" customFormat="1" ht="12.75">
      <c r="B91" s="448"/>
      <c r="C91" s="399"/>
      <c r="D91" s="401"/>
      <c r="E91" s="401"/>
      <c r="F91" s="401"/>
      <c r="G91" s="401"/>
      <c r="H91" s="401"/>
      <c r="I91" s="401"/>
      <c r="J91" s="401"/>
      <c r="K91" s="401"/>
      <c r="L91" s="401"/>
      <c r="M91" s="401"/>
      <c r="N91" s="401"/>
      <c r="O91" s="401"/>
      <c r="P91" s="401"/>
      <c r="Q91" s="401"/>
      <c r="R91" s="401"/>
      <c r="S91" s="401"/>
      <c r="T91" s="401"/>
      <c r="U91" s="401"/>
      <c r="V91" s="401"/>
      <c r="W91" s="401"/>
      <c r="X91" s="401"/>
      <c r="Y91" s="401"/>
      <c r="Z91" s="401"/>
      <c r="AA91" s="401"/>
      <c r="AB91" s="452"/>
      <c r="AC91" s="452"/>
      <c r="AD91" s="452"/>
      <c r="AE91" s="452"/>
      <c r="AF91" s="452"/>
      <c r="AG91" s="399"/>
      <c r="AH91" s="45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</row>
    <row r="92" spans="2:71" s="35" customFormat="1" ht="12.75">
      <c r="B92" s="448"/>
      <c r="C92" s="399"/>
      <c r="D92" s="401"/>
      <c r="E92" s="401"/>
      <c r="F92" s="401"/>
      <c r="G92" s="401"/>
      <c r="H92" s="401"/>
      <c r="I92" s="401"/>
      <c r="J92" s="401"/>
      <c r="K92" s="401"/>
      <c r="L92" s="401"/>
      <c r="M92" s="401"/>
      <c r="N92" s="401"/>
      <c r="O92" s="401"/>
      <c r="P92" s="401"/>
      <c r="Q92" s="401"/>
      <c r="R92" s="401"/>
      <c r="S92" s="401"/>
      <c r="T92" s="401"/>
      <c r="U92" s="401"/>
      <c r="V92" s="401"/>
      <c r="W92" s="401"/>
      <c r="X92" s="401"/>
      <c r="Y92" s="401"/>
      <c r="Z92" s="401"/>
      <c r="AA92" s="401"/>
      <c r="AB92" s="399"/>
      <c r="AC92" s="399"/>
      <c r="AD92" s="399"/>
      <c r="AE92" s="399"/>
      <c r="AF92" s="399"/>
      <c r="AG92" s="399"/>
      <c r="AH92" s="45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</row>
    <row r="93" spans="2:71" s="35" customFormat="1" ht="12">
      <c r="B93" s="453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</row>
    <row r="94" spans="2:71" s="35" customFormat="1" ht="12">
      <c r="B94" s="453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</row>
    <row r="95" spans="2:71" s="35" customFormat="1" ht="12">
      <c r="B95" s="453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</row>
    <row r="96" spans="2:71" s="35" customFormat="1" ht="12">
      <c r="B96" s="453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</row>
    <row r="97" spans="2:71" s="35" customFormat="1" ht="12">
      <c r="B97" s="454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</row>
    <row r="98" spans="2:71" s="35" customFormat="1" ht="12">
      <c r="B98" s="454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</row>
    <row r="99" spans="2:71" s="35" customFormat="1" ht="12">
      <c r="B99" s="454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</row>
    <row r="100" spans="2:71" s="35" customFormat="1" ht="12">
      <c r="B100" s="454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</row>
    <row r="101" spans="2:71" s="35" customFormat="1" ht="12">
      <c r="B101" s="454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</row>
    <row r="102" spans="2:71" s="35" customFormat="1" ht="12">
      <c r="B102" s="454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</row>
    <row r="103" spans="2:71" s="35" customFormat="1" ht="12">
      <c r="B103" s="454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</row>
    <row r="104" spans="2:71" s="35" customFormat="1" ht="12">
      <c r="B104" s="454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</row>
    <row r="105" spans="2:71" s="35" customFormat="1" ht="12">
      <c r="B105" s="454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</row>
    <row r="106" spans="2:71" s="35" customFormat="1" ht="12">
      <c r="B106" s="454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</row>
    <row r="107" spans="2:71" s="35" customFormat="1" ht="12">
      <c r="B107" s="454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</row>
    <row r="108" spans="2:71" s="35" customFormat="1" ht="12">
      <c r="B108" s="454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</row>
    <row r="109" spans="2:71" s="35" customFormat="1" ht="12">
      <c r="B109" s="454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</row>
    <row r="110" spans="2:71" s="35" customFormat="1" ht="12">
      <c r="B110" s="454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</row>
    <row r="111" spans="2:71" s="35" customFormat="1" ht="12">
      <c r="B111" s="454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</row>
    <row r="112" spans="2:71" s="35" customFormat="1" ht="12">
      <c r="B112" s="454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</row>
    <row r="113" spans="2:71" s="35" customFormat="1" ht="12">
      <c r="B113" s="454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</row>
    <row r="114" spans="2:71" s="35" customFormat="1" ht="12">
      <c r="B114" s="454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</row>
    <row r="115" spans="2:71" s="35" customFormat="1" ht="12">
      <c r="B115" s="454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</row>
    <row r="116" spans="2:71" s="35" customFormat="1" ht="12">
      <c r="B116" s="454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</row>
    <row r="117" spans="2:71" s="35" customFormat="1" ht="12">
      <c r="B117" s="454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</row>
    <row r="118" spans="2:71" s="35" customFormat="1" ht="12">
      <c r="B118" s="454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</row>
    <row r="119" spans="2:71" s="35" customFormat="1" ht="12">
      <c r="B119" s="454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</row>
    <row r="120" spans="2:71" s="35" customFormat="1" ht="12">
      <c r="B120" s="454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</row>
    <row r="121" spans="2:71" s="35" customFormat="1" ht="12">
      <c r="B121" s="454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</row>
    <row r="122" spans="2:71" s="35" customFormat="1" ht="12">
      <c r="B122" s="454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</row>
    <row r="123" spans="2:71" s="35" customFormat="1" ht="12">
      <c r="B123" s="454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</row>
    <row r="124" spans="2:71" s="35" customFormat="1" ht="12">
      <c r="B124" s="454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</row>
    <row r="125" spans="2:71" s="35" customFormat="1" ht="12">
      <c r="B125" s="454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</row>
    <row r="126" spans="2:71" s="35" customFormat="1" ht="12">
      <c r="B126" s="454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</row>
    <row r="127" spans="2:71" s="35" customFormat="1" ht="12">
      <c r="B127" s="454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</row>
    <row r="128" spans="2:71" s="35" customFormat="1" ht="12">
      <c r="B128" s="454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</row>
    <row r="129" spans="2:71" s="35" customFormat="1" ht="12">
      <c r="B129" s="454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</row>
    <row r="130" spans="2:71" s="35" customFormat="1" ht="12">
      <c r="B130" s="454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</row>
    <row r="131" spans="2:71" s="35" customFormat="1" ht="12">
      <c r="B131" s="454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</row>
    <row r="132" spans="2:71" s="35" customFormat="1" ht="12">
      <c r="B132" s="454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</row>
    <row r="133" spans="2:71" s="35" customFormat="1" ht="12">
      <c r="B133" s="454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</row>
    <row r="134" spans="2:71" s="35" customFormat="1" ht="12">
      <c r="B134" s="454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</row>
    <row r="135" spans="2:71" s="35" customFormat="1" ht="12">
      <c r="B135" s="454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</row>
    <row r="136" spans="2:71" s="35" customFormat="1" ht="12">
      <c r="B136" s="454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</row>
    <row r="137" spans="2:71" s="35" customFormat="1" ht="12">
      <c r="B137" s="454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</row>
    <row r="138" spans="2:71" s="35" customFormat="1" ht="12">
      <c r="B138" s="454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</row>
    <row r="139" spans="2:71" s="35" customFormat="1" ht="12">
      <c r="B139" s="454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</row>
    <row r="140" spans="2:71" s="35" customFormat="1" ht="12">
      <c r="B140" s="454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</row>
    <row r="141" spans="2:71" s="35" customFormat="1" ht="12">
      <c r="B141" s="454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</row>
    <row r="142" spans="2:71" s="35" customFormat="1" ht="12">
      <c r="B142" s="454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</row>
    <row r="143" spans="2:71" s="35" customFormat="1" ht="12">
      <c r="B143" s="454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</row>
    <row r="144" spans="2:71" s="35" customFormat="1" ht="12">
      <c r="B144" s="454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</row>
    <row r="145" spans="2:71" s="35" customFormat="1" ht="12">
      <c r="B145" s="454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</row>
    <row r="146" spans="2:71" s="35" customFormat="1" ht="12">
      <c r="B146" s="454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</row>
    <row r="147" spans="2:71" s="35" customFormat="1" ht="12">
      <c r="B147" s="454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</row>
    <row r="148" spans="2:71" s="35" customFormat="1" ht="12">
      <c r="B148" s="454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</row>
    <row r="149" spans="2:71" s="35" customFormat="1" ht="12">
      <c r="B149" s="454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</row>
    <row r="150" spans="2:71" s="35" customFormat="1" ht="12">
      <c r="B150" s="454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</row>
    <row r="151" spans="2:71" s="35" customFormat="1" ht="12">
      <c r="B151" s="454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</row>
    <row r="152" spans="2:71" s="35" customFormat="1" ht="12">
      <c r="B152" s="454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</row>
    <row r="153" spans="2:71" s="35" customFormat="1" ht="12">
      <c r="B153" s="454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</row>
    <row r="154" spans="2:71" s="35" customFormat="1" ht="12">
      <c r="B154" s="454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</row>
    <row r="155" spans="2:71" s="35" customFormat="1" ht="12">
      <c r="B155" s="454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</row>
    <row r="156" spans="2:71" s="35" customFormat="1" ht="12">
      <c r="B156" s="454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</row>
    <row r="157" spans="2:71" s="35" customFormat="1" ht="12">
      <c r="B157" s="454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</row>
    <row r="158" spans="2:71" s="35" customFormat="1" ht="12">
      <c r="B158" s="454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</row>
    <row r="159" spans="2:71" s="35" customFormat="1" ht="12">
      <c r="B159" s="454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</row>
    <row r="160" spans="2:71" s="35" customFormat="1" ht="12">
      <c r="B160" s="454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</row>
    <row r="161" spans="2:71" s="35" customFormat="1" ht="12">
      <c r="B161" s="454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</row>
    <row r="162" spans="2:71" s="35" customFormat="1" ht="12">
      <c r="B162" s="454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</row>
    <row r="163" spans="2:71" s="35" customFormat="1" ht="12">
      <c r="B163" s="454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</row>
    <row r="164" spans="2:71" s="35" customFormat="1" ht="12">
      <c r="B164" s="454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</row>
    <row r="165" spans="2:71" s="35" customFormat="1" ht="12">
      <c r="B165" s="454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</row>
    <row r="166" spans="2:71" s="35" customFormat="1" ht="12">
      <c r="B166" s="454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</row>
    <row r="167" spans="2:71" s="35" customFormat="1" ht="12">
      <c r="B167" s="454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</row>
    <row r="168" spans="2:71" s="35" customFormat="1" ht="12">
      <c r="B168" s="454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</row>
    <row r="169" spans="2:71" s="35" customFormat="1" ht="12">
      <c r="B169" s="454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</row>
    <row r="170" spans="2:71" s="35" customFormat="1" ht="12">
      <c r="B170" s="454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</row>
    <row r="171" spans="2:71" s="35" customFormat="1" ht="12">
      <c r="B171" s="454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</row>
    <row r="172" spans="2:71" s="35" customFormat="1" ht="12">
      <c r="B172" s="454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</row>
    <row r="173" spans="2:71" s="35" customFormat="1" ht="12">
      <c r="B173" s="454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</row>
    <row r="174" spans="2:71" s="35" customFormat="1" ht="12">
      <c r="B174" s="454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</row>
    <row r="175" spans="2:71" s="35" customFormat="1" ht="12">
      <c r="B175" s="454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</row>
    <row r="176" spans="2:71" s="35" customFormat="1" ht="12">
      <c r="B176" s="454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</row>
    <row r="177" spans="2:71" s="35" customFormat="1" ht="12">
      <c r="B177" s="454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</row>
    <row r="178" spans="2:71" s="35" customFormat="1" ht="12">
      <c r="B178" s="454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</row>
    <row r="179" spans="2:71" s="35" customFormat="1" ht="12">
      <c r="B179" s="454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</row>
    <row r="180" spans="2:71" s="35" customFormat="1" ht="12">
      <c r="B180" s="454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</row>
    <row r="181" spans="2:71" s="35" customFormat="1" ht="12">
      <c r="B181" s="454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</row>
    <row r="182" spans="2:71" s="35" customFormat="1" ht="12">
      <c r="B182" s="454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</row>
    <row r="183" spans="2:71" s="35" customFormat="1" ht="12">
      <c r="B183" s="454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</row>
    <row r="184" spans="2:71" s="35" customFormat="1" ht="12">
      <c r="B184" s="454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</row>
    <row r="185" spans="2:71" s="35" customFormat="1" ht="12">
      <c r="B185" s="454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</row>
    <row r="186" spans="2:71" s="35" customFormat="1" ht="12">
      <c r="B186" s="454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</row>
    <row r="187" spans="2:71" s="35" customFormat="1" ht="12">
      <c r="B187" s="454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</row>
    <row r="188" spans="2:71" s="35" customFormat="1" ht="12">
      <c r="B188" s="454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</row>
    <row r="189" spans="2:71" s="35" customFormat="1" ht="12">
      <c r="B189" s="454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</row>
    <row r="190" spans="2:71" s="35" customFormat="1" ht="12">
      <c r="B190" s="454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</row>
    <row r="191" spans="2:71" s="35" customFormat="1" ht="12">
      <c r="B191" s="454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</row>
    <row r="192" spans="2:71" s="35" customFormat="1" ht="12">
      <c r="B192" s="454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</row>
    <row r="193" spans="2:71" s="35" customFormat="1" ht="12">
      <c r="B193" s="454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</row>
    <row r="194" spans="2:71" s="35" customFormat="1" ht="12">
      <c r="B194" s="454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</row>
    <row r="195" spans="2:71" s="35" customFormat="1" ht="12">
      <c r="B195" s="454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</row>
    <row r="196" spans="2:71" s="35" customFormat="1" ht="12">
      <c r="B196" s="454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</row>
    <row r="197" spans="2:71" s="35" customFormat="1" ht="12">
      <c r="B197" s="454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</row>
    <row r="198" spans="2:71" s="35" customFormat="1" ht="12">
      <c r="B198" s="454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</row>
    <row r="199" spans="2:71" s="35" customFormat="1" ht="12">
      <c r="B199" s="454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</row>
    <row r="200" spans="2:71" s="35" customFormat="1" ht="12">
      <c r="B200" s="454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</row>
    <row r="201" spans="2:71" s="35" customFormat="1" ht="12">
      <c r="B201" s="454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</row>
    <row r="202" spans="2:71" s="35" customFormat="1" ht="12">
      <c r="B202" s="454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</row>
    <row r="203" spans="2:71" s="35" customFormat="1" ht="12">
      <c r="B203" s="454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</row>
    <row r="204" spans="2:71" s="35" customFormat="1" ht="12">
      <c r="B204" s="454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</row>
    <row r="205" spans="2:71" s="35" customFormat="1" ht="12">
      <c r="B205" s="454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</row>
    <row r="206" spans="2:71" s="35" customFormat="1" ht="12">
      <c r="B206" s="454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</row>
    <row r="207" spans="2:71" s="35" customFormat="1" ht="12">
      <c r="B207" s="454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</row>
    <row r="208" spans="2:71" s="35" customFormat="1" ht="12">
      <c r="B208" s="454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</row>
    <row r="209" spans="2:71" s="35" customFormat="1" ht="12">
      <c r="B209" s="454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</row>
    <row r="210" spans="2:71" s="35" customFormat="1" ht="12">
      <c r="B210" s="454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</row>
    <row r="211" spans="2:71" s="35" customFormat="1" ht="12">
      <c r="B211" s="454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</row>
    <row r="212" spans="2:71" s="35" customFormat="1" ht="12">
      <c r="B212" s="454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</row>
    <row r="213" spans="2:71" s="35" customFormat="1" ht="12">
      <c r="B213" s="454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</row>
    <row r="214" spans="2:71" s="35" customFormat="1" ht="12">
      <c r="B214" s="454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</row>
    <row r="215" spans="2:71" s="35" customFormat="1" ht="12">
      <c r="B215" s="454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</row>
    <row r="216" spans="2:71" s="35" customFormat="1" ht="12">
      <c r="B216" s="454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</row>
    <row r="217" spans="2:71" s="35" customFormat="1" ht="12">
      <c r="B217" s="454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</row>
    <row r="218" spans="2:71" s="35" customFormat="1" ht="12">
      <c r="B218" s="454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</row>
    <row r="219" spans="2:71" s="35" customFormat="1" ht="12">
      <c r="B219" s="454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</row>
    <row r="220" spans="2:71" s="35" customFormat="1" ht="12">
      <c r="B220" s="454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</row>
    <row r="221" spans="2:71" s="35" customFormat="1" ht="12">
      <c r="B221" s="454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</row>
    <row r="222" spans="2:71" s="35" customFormat="1" ht="12">
      <c r="B222" s="454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</row>
    <row r="223" spans="2:71" s="35" customFormat="1" ht="12">
      <c r="B223" s="454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</row>
    <row r="224" spans="2:71" s="35" customFormat="1" ht="12">
      <c r="B224" s="454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</row>
    <row r="225" spans="2:71" s="35" customFormat="1" ht="12">
      <c r="B225" s="454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</row>
    <row r="226" spans="2:71" s="35" customFormat="1" ht="12">
      <c r="B226" s="454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</row>
    <row r="227" spans="2:71" s="35" customFormat="1" ht="12">
      <c r="B227" s="454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</row>
    <row r="228" spans="2:71" s="35" customFormat="1" ht="12">
      <c r="B228" s="454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</row>
    <row r="229" spans="2:71" s="35" customFormat="1" ht="12">
      <c r="B229" s="454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</row>
    <row r="230" spans="2:71" s="35" customFormat="1" ht="12">
      <c r="B230" s="454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</row>
    <row r="231" spans="2:71" s="35" customFormat="1" ht="12">
      <c r="B231" s="454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</row>
    <row r="232" spans="2:71" s="35" customFormat="1" ht="12">
      <c r="B232" s="454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</row>
    <row r="233" spans="2:71" s="35" customFormat="1" ht="12">
      <c r="B233" s="454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</row>
    <row r="234" spans="2:71" s="35" customFormat="1" ht="12">
      <c r="B234" s="454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</row>
    <row r="235" spans="2:71" s="35" customFormat="1" ht="12">
      <c r="B235" s="454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</row>
    <row r="236" spans="2:71" s="35" customFormat="1" ht="12">
      <c r="B236" s="454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</row>
    <row r="237" spans="2:71" s="35" customFormat="1" ht="12">
      <c r="B237" s="454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</row>
    <row r="238" spans="2:71" s="35" customFormat="1" ht="12">
      <c r="B238" s="454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</row>
    <row r="239" spans="2:71" s="35" customFormat="1" ht="12">
      <c r="B239" s="454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</row>
    <row r="240" spans="2:71" s="35" customFormat="1" ht="12">
      <c r="B240" s="454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</row>
    <row r="241" spans="2:71" s="35" customFormat="1" ht="12">
      <c r="B241" s="454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</row>
    <row r="242" spans="2:71" s="35" customFormat="1" ht="12">
      <c r="B242" s="454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</row>
    <row r="243" spans="2:71" s="35" customFormat="1" ht="12">
      <c r="B243" s="454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</row>
    <row r="244" spans="2:71" s="35" customFormat="1" ht="12">
      <c r="B244" s="454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</row>
    <row r="245" spans="2:71" s="35" customFormat="1" ht="12">
      <c r="B245" s="454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</row>
    <row r="246" spans="2:71" s="35" customFormat="1" ht="12">
      <c r="B246" s="454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</row>
    <row r="247" spans="2:71" s="35" customFormat="1" ht="12">
      <c r="B247" s="454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</row>
    <row r="248" spans="2:71" s="35" customFormat="1" ht="12">
      <c r="B248" s="454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</row>
    <row r="249" spans="2:71" s="35" customFormat="1" ht="12">
      <c r="B249" s="454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</row>
    <row r="250" spans="2:71" s="35" customFormat="1" ht="12">
      <c r="B250" s="454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</row>
    <row r="251" spans="2:71" s="35" customFormat="1" ht="12">
      <c r="B251" s="454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</row>
    <row r="252" spans="2:71" s="35" customFormat="1" ht="12">
      <c r="B252" s="454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</row>
    <row r="253" spans="2:71" s="35" customFormat="1"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</row>
    <row r="254" spans="2:71" s="35" customFormat="1"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</row>
    <row r="255" spans="2:71" s="35" customFormat="1"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</row>
    <row r="256" spans="2:71" s="35" customFormat="1"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</row>
    <row r="257" spans="34:71" s="35" customFormat="1"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</row>
    <row r="258" spans="34:71" s="35" customFormat="1"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</row>
    <row r="259" spans="34:71" s="35" customFormat="1"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</row>
    <row r="260" spans="34:71" s="35" customFormat="1"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</row>
    <row r="261" spans="34:71" s="35" customFormat="1"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</row>
    <row r="262" spans="34:71" s="35" customFormat="1"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</row>
    <row r="263" spans="34:71" s="35" customFormat="1"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</row>
    <row r="264" spans="34:71" s="35" customFormat="1"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</row>
    <row r="265" spans="34:71" s="35" customFormat="1"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</row>
    <row r="266" spans="34:71" s="35" customFormat="1"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</row>
    <row r="267" spans="34:71" s="35" customFormat="1"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</row>
    <row r="268" spans="34:71" s="35" customFormat="1"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</row>
    <row r="269" spans="34:71" s="35" customFormat="1"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</row>
    <row r="270" spans="34:71" s="35" customFormat="1"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</row>
    <row r="271" spans="34:71" s="35" customFormat="1"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</row>
    <row r="272" spans="34:71" s="35" customFormat="1"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</row>
    <row r="273" spans="34:71" s="35" customFormat="1"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</row>
    <row r="274" spans="34:71" s="35" customFormat="1"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</row>
    <row r="275" spans="34:71" s="35" customFormat="1"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</row>
    <row r="276" spans="34:71" s="35" customFormat="1"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</row>
    <row r="277" spans="34:71" s="35" customFormat="1"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</row>
    <row r="278" spans="34:71" s="35" customFormat="1"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</row>
    <row r="279" spans="34:71" s="35" customFormat="1"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</row>
    <row r="280" spans="34:71" s="35" customFormat="1"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</row>
    <row r="281" spans="34:71" s="35" customFormat="1"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</row>
    <row r="282" spans="34:71" s="35" customFormat="1"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</row>
    <row r="283" spans="34:71" s="35" customFormat="1"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</row>
    <row r="284" spans="34:71" s="35" customFormat="1"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</row>
    <row r="285" spans="34:71" s="35" customFormat="1"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</row>
    <row r="286" spans="34:71" s="35" customFormat="1"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</row>
    <row r="287" spans="34:71" s="35" customFormat="1"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</row>
    <row r="288" spans="34:71" s="35" customFormat="1"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</row>
    <row r="289" spans="34:71" s="35" customFormat="1"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</row>
    <row r="290" spans="34:71" s="35" customFormat="1"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</row>
    <row r="291" spans="34:71" s="35" customFormat="1"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</row>
    <row r="292" spans="34:71" s="35" customFormat="1"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</row>
    <row r="293" spans="34:71" s="35" customFormat="1"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</row>
    <row r="294" spans="34:71" s="35" customFormat="1"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</row>
    <row r="295" spans="34:71" s="35" customFormat="1"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</row>
    <row r="296" spans="34:71" s="35" customFormat="1"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</row>
    <row r="297" spans="34:71" s="35" customFormat="1"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</row>
    <row r="298" spans="34:71" s="35" customFormat="1"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</row>
    <row r="299" spans="34:71" s="35" customFormat="1"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</row>
    <row r="300" spans="34:71" s="35" customFormat="1"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</row>
    <row r="301" spans="34:71" s="35" customFormat="1"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</row>
    <row r="302" spans="34:71" s="35" customFormat="1"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</row>
    <row r="303" spans="34:71" s="35" customFormat="1"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</row>
    <row r="304" spans="34:71" s="35" customFormat="1"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</row>
    <row r="305" spans="34:71" s="35" customFormat="1"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</row>
    <row r="306" spans="34:71" s="35" customFormat="1"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</row>
    <row r="307" spans="34:71" s="35" customFormat="1"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</row>
    <row r="308" spans="34:71" s="35" customFormat="1"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</row>
    <row r="309" spans="34:71" s="35" customFormat="1"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</row>
    <row r="310" spans="34:71" s="35" customFormat="1"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</row>
    <row r="311" spans="34:71" s="35" customFormat="1"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</row>
    <row r="312" spans="34:71" s="35" customFormat="1"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</row>
    <row r="313" spans="34:71" s="35" customFormat="1"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</row>
    <row r="314" spans="34:71" s="35" customFormat="1"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</row>
    <row r="315" spans="34:71" s="35" customFormat="1"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</row>
    <row r="316" spans="34:71" s="35" customFormat="1"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</row>
    <row r="317" spans="34:71" s="35" customFormat="1"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</row>
    <row r="318" spans="34:71" s="35" customFormat="1"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</row>
    <row r="319" spans="34:71" s="35" customFormat="1"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</row>
    <row r="320" spans="34:71" s="35" customFormat="1"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</row>
    <row r="321" spans="34:71" s="35" customFormat="1"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</row>
    <row r="322" spans="34:71" s="35" customFormat="1"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</row>
    <row r="323" spans="34:71" s="35" customFormat="1"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</row>
    <row r="324" spans="34:71" s="35" customFormat="1"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</row>
    <row r="325" spans="34:71" s="35" customFormat="1"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</row>
    <row r="326" spans="34:71" s="35" customFormat="1"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</row>
    <row r="327" spans="34:71" s="35" customFormat="1"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</row>
    <row r="328" spans="34:71" s="35" customFormat="1"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</row>
    <row r="329" spans="34:71" s="35" customFormat="1"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</row>
    <row r="330" spans="34:71" s="35" customFormat="1"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</row>
    <row r="331" spans="34:71" s="35" customFormat="1"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</row>
    <row r="332" spans="34:71" s="35" customFormat="1"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</row>
    <row r="333" spans="34:71" s="35" customFormat="1"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</row>
    <row r="334" spans="34:71" s="35" customFormat="1"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</row>
    <row r="335" spans="34:71" s="35" customFormat="1"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</row>
    <row r="336" spans="34:71" s="35" customFormat="1"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</row>
    <row r="337" spans="34:71" s="35" customFormat="1"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</row>
    <row r="338" spans="34:71" s="35" customFormat="1"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</row>
    <row r="339" spans="34:71" s="35" customFormat="1"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</row>
    <row r="340" spans="34:71" s="35" customFormat="1"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</row>
    <row r="341" spans="34:71" s="35" customFormat="1"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</row>
    <row r="342" spans="34:71" s="35" customFormat="1"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</row>
    <row r="343" spans="34:71" s="35" customFormat="1"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</row>
    <row r="344" spans="34:71" s="35" customFormat="1"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</row>
    <row r="345" spans="34:71" s="35" customFormat="1"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</row>
    <row r="346" spans="34:71" s="35" customFormat="1"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</row>
    <row r="347" spans="34:71" s="35" customFormat="1"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</row>
    <row r="348" spans="34:71" s="35" customFormat="1"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</row>
    <row r="349" spans="34:71" s="35" customFormat="1"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</row>
    <row r="350" spans="34:71" s="35" customFormat="1"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</row>
    <row r="351" spans="34:71" s="35" customFormat="1"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</row>
    <row r="352" spans="34:71" s="35" customFormat="1"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</row>
    <row r="353" spans="34:71" s="35" customFormat="1"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</row>
    <row r="354" spans="34:71" s="35" customFormat="1"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</row>
    <row r="355" spans="34:71" s="35" customFormat="1"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</row>
    <row r="356" spans="34:71" s="35" customFormat="1"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</row>
    <row r="357" spans="34:71" s="35" customFormat="1"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</row>
    <row r="358" spans="34:71" s="35" customFormat="1"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</row>
    <row r="359" spans="34:71" s="35" customFormat="1"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</row>
    <row r="360" spans="34:71" s="35" customFormat="1"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</row>
    <row r="361" spans="34:71" s="35" customFormat="1"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</row>
    <row r="362" spans="34:71" s="35" customFormat="1"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</row>
    <row r="363" spans="34:71" s="35" customFormat="1"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</row>
    <row r="364" spans="34:71" s="35" customFormat="1"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</row>
    <row r="365" spans="34:71" s="35" customFormat="1"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</row>
    <row r="366" spans="34:71" s="35" customFormat="1"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</row>
    <row r="367" spans="34:71" s="35" customFormat="1"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</row>
    <row r="368" spans="34:71" s="35" customFormat="1"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</row>
    <row r="369" spans="34:71" s="35" customFormat="1"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</row>
    <row r="370" spans="34:71" s="35" customFormat="1"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</row>
    <row r="371" spans="34:71" s="35" customFormat="1"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</row>
    <row r="372" spans="34:71" s="35" customFormat="1"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</row>
    <row r="373" spans="34:71" s="35" customFormat="1"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</row>
    <row r="374" spans="34:71" s="35" customFormat="1"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</row>
    <row r="375" spans="34:71" s="35" customFormat="1"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</row>
    <row r="376" spans="34:71" s="35" customFormat="1"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</row>
    <row r="377" spans="34:71" s="35" customFormat="1"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</row>
    <row r="378" spans="34:71" s="35" customFormat="1"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</row>
    <row r="379" spans="34:71" s="35" customFormat="1"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</row>
    <row r="380" spans="34:71" s="35" customFormat="1"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</row>
    <row r="381" spans="34:71" s="35" customFormat="1"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</row>
    <row r="382" spans="34:71" s="35" customFormat="1"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</row>
    <row r="383" spans="34:71" s="35" customFormat="1"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</row>
    <row r="384" spans="34:71" s="35" customFormat="1"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</row>
    <row r="385" spans="34:71" s="35" customFormat="1"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</row>
    <row r="386" spans="34:71" s="35" customFormat="1"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</row>
    <row r="387" spans="34:71" s="35" customFormat="1"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</row>
    <row r="388" spans="34:71" s="35" customFormat="1"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</row>
    <row r="389" spans="34:71" s="35" customFormat="1"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</row>
    <row r="390" spans="34:71" s="35" customFormat="1"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</row>
    <row r="391" spans="34:71" s="35" customFormat="1"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</row>
    <row r="392" spans="34:71" s="35" customFormat="1"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</row>
    <row r="393" spans="34:71" s="35" customFormat="1"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</row>
    <row r="394" spans="34:71" s="35" customFormat="1"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</row>
    <row r="395" spans="34:71" s="35" customFormat="1"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</row>
    <row r="396" spans="34:71" s="35" customFormat="1"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</row>
    <row r="397" spans="34:71" s="35" customFormat="1"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</row>
    <row r="398" spans="34:71" s="35" customFormat="1"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</row>
    <row r="399" spans="34:71" s="35" customFormat="1"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</row>
    <row r="400" spans="34:71" s="35" customFormat="1"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</row>
    <row r="401" spans="34:71" s="35" customFormat="1"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</row>
    <row r="402" spans="34:71" s="35" customFormat="1"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</row>
    <row r="403" spans="34:71" s="35" customFormat="1"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</row>
    <row r="404" spans="34:71" s="35" customFormat="1"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</row>
    <row r="405" spans="34:71" s="35" customFormat="1"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</row>
    <row r="406" spans="34:71" s="35" customFormat="1"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</row>
    <row r="407" spans="34:71" s="35" customFormat="1"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</row>
    <row r="408" spans="34:71" s="35" customFormat="1"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</row>
    <row r="409" spans="34:71" s="35" customFormat="1"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</row>
    <row r="410" spans="34:71" s="35" customFormat="1"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</row>
    <row r="411" spans="34:71" s="35" customFormat="1"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</row>
    <row r="412" spans="34:71" s="35" customFormat="1"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</row>
    <row r="413" spans="34:71" s="35" customFormat="1"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</row>
    <row r="414" spans="34:71" s="35" customFormat="1"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</row>
    <row r="415" spans="34:71" s="35" customFormat="1"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</row>
    <row r="416" spans="34:71" s="35" customFormat="1"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</row>
    <row r="417" spans="34:71" s="35" customFormat="1"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</row>
    <row r="418" spans="34:71" s="35" customFormat="1"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</row>
    <row r="419" spans="34:71" s="35" customFormat="1"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</row>
    <row r="420" spans="34:71" s="35" customFormat="1"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</row>
    <row r="421" spans="34:71" s="35" customFormat="1"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</row>
    <row r="422" spans="34:71" s="35" customFormat="1"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</row>
    <row r="423" spans="34:71" s="35" customFormat="1"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</row>
    <row r="424" spans="34:71" s="35" customFormat="1"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</row>
    <row r="425" spans="34:71" s="35" customFormat="1"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</row>
    <row r="426" spans="34:71" s="35" customFormat="1"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</row>
    <row r="427" spans="34:71" s="35" customFormat="1"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</row>
    <row r="428" spans="34:71" s="35" customFormat="1"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</row>
    <row r="429" spans="34:71" s="35" customFormat="1"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</row>
    <row r="430" spans="34:71" s="35" customFormat="1"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</row>
    <row r="431" spans="34:71" s="35" customFormat="1"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</row>
    <row r="432" spans="34:71" s="35" customFormat="1"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</row>
    <row r="433" spans="34:71" s="35" customFormat="1"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</row>
    <row r="434" spans="34:71" s="35" customFormat="1"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</row>
    <row r="435" spans="34:71" s="35" customFormat="1"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</row>
    <row r="436" spans="34:71" s="35" customFormat="1"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</row>
    <row r="437" spans="34:71" s="35" customFormat="1"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</row>
    <row r="438" spans="34:71" s="35" customFormat="1"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</row>
    <row r="439" spans="34:71" s="35" customFormat="1"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</row>
    <row r="440" spans="34:71" s="35" customFormat="1"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</row>
    <row r="441" spans="34:71" s="35" customFormat="1"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</row>
    <row r="442" spans="34:71" s="35" customFormat="1"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</row>
    <row r="443" spans="34:71" s="35" customFormat="1"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</row>
    <row r="444" spans="34:71" s="35" customFormat="1"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</row>
    <row r="445" spans="34:71" s="35" customFormat="1"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</row>
    <row r="446" spans="34:71" s="35" customFormat="1"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</row>
    <row r="447" spans="34:71" s="35" customFormat="1"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</row>
    <row r="448" spans="34:71" s="35" customFormat="1"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</row>
    <row r="449" spans="34:71" s="35" customFormat="1"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</row>
    <row r="450" spans="34:71" s="35" customFormat="1"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</row>
    <row r="451" spans="34:71" s="35" customFormat="1"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</row>
    <row r="452" spans="34:71" s="35" customFormat="1"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</row>
    <row r="453" spans="34:71" s="35" customFormat="1"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</row>
    <row r="454" spans="34:71" s="35" customFormat="1"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</row>
    <row r="455" spans="34:71" s="35" customFormat="1"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</row>
    <row r="456" spans="34:71" s="35" customFormat="1"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</row>
    <row r="457" spans="34:71" s="35" customFormat="1"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</row>
    <row r="458" spans="34:71" s="35" customFormat="1"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</row>
    <row r="459" spans="34:71" s="35" customFormat="1"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</row>
    <row r="460" spans="34:71" s="35" customFormat="1"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</row>
    <row r="461" spans="34:71" s="35" customFormat="1"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</row>
    <row r="462" spans="34:71" s="35" customFormat="1"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</row>
    <row r="463" spans="34:71" s="35" customFormat="1"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</row>
    <row r="464" spans="34:71" s="35" customFormat="1"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</row>
    <row r="465" spans="34:71" s="35" customFormat="1"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</row>
    <row r="466" spans="34:71" s="35" customFormat="1"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</row>
    <row r="467" spans="34:71" s="35" customFormat="1"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</row>
    <row r="468" spans="34:71" s="35" customFormat="1"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</row>
    <row r="469" spans="34:71" s="35" customFormat="1"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</row>
    <row r="470" spans="34:71" s="35" customFormat="1"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</row>
    <row r="471" spans="34:71" s="35" customFormat="1"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</row>
    <row r="472" spans="34:71" s="35" customFormat="1"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</row>
    <row r="473" spans="34:71" s="35" customFormat="1"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</row>
    <row r="474" spans="34:71" s="35" customFormat="1"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</row>
    <row r="475" spans="34:71" s="35" customFormat="1"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</row>
    <row r="476" spans="34:71" s="35" customFormat="1"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</row>
    <row r="477" spans="34:71" s="35" customFormat="1"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</row>
    <row r="478" spans="34:71" s="35" customFormat="1"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</row>
    <row r="479" spans="34:71" s="35" customFormat="1"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</row>
    <row r="480" spans="34:71" s="35" customFormat="1"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</row>
    <row r="481" spans="34:71" s="35" customFormat="1"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</row>
    <row r="482" spans="34:71" s="35" customFormat="1"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</row>
    <row r="483" spans="34:71" s="35" customFormat="1"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</row>
    <row r="484" spans="34:71" s="35" customFormat="1"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</row>
    <row r="485" spans="34:71" s="35" customFormat="1"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</row>
    <row r="486" spans="34:71" s="35" customFormat="1"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</row>
    <row r="487" spans="34:71" s="35" customFormat="1"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</row>
    <row r="488" spans="34:71" s="35" customFormat="1"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</row>
    <row r="489" spans="34:71" s="35" customFormat="1"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</row>
    <row r="490" spans="34:71" s="35" customFormat="1"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</row>
    <row r="491" spans="34:71" s="35" customFormat="1"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</row>
    <row r="492" spans="34:71" s="35" customFormat="1"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</row>
    <row r="493" spans="34:71" s="35" customFormat="1"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</row>
    <row r="494" spans="34:71" s="35" customFormat="1"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</row>
    <row r="495" spans="34:71" s="35" customFormat="1"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</row>
    <row r="496" spans="34:71" s="35" customFormat="1"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</row>
    <row r="497" spans="34:71" s="35" customFormat="1"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</row>
    <row r="498" spans="34:71" s="35" customFormat="1"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</row>
    <row r="499" spans="34:71" s="35" customFormat="1"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</row>
    <row r="500" spans="34:71" s="35" customFormat="1"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</row>
    <row r="501" spans="34:71" s="35" customFormat="1"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</row>
    <row r="502" spans="34:71" s="35" customFormat="1"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</row>
    <row r="503" spans="34:71" s="35" customFormat="1"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</row>
    <row r="504" spans="34:71" s="35" customFormat="1"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</row>
    <row r="505" spans="34:71" s="35" customFormat="1"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</row>
    <row r="506" spans="34:71" s="35" customFormat="1"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</row>
    <row r="507" spans="34:71" s="35" customFormat="1"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</row>
    <row r="508" spans="34:71" s="35" customFormat="1"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</row>
    <row r="509" spans="34:71" s="35" customFormat="1"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</row>
    <row r="510" spans="34:71" s="35" customFormat="1"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</row>
    <row r="511" spans="34:71" s="35" customFormat="1"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</row>
    <row r="512" spans="34:71" s="35" customFormat="1"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</row>
    <row r="513" spans="34:71" s="35" customFormat="1"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</row>
    <row r="514" spans="34:71" s="35" customFormat="1"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</row>
    <row r="515" spans="34:71" s="35" customFormat="1"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</row>
    <row r="516" spans="34:71" s="35" customFormat="1"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</row>
    <row r="517" spans="34:71" s="35" customFormat="1"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</row>
    <row r="518" spans="34:71" s="35" customFormat="1"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</row>
    <row r="519" spans="34:71" s="35" customFormat="1"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</row>
    <row r="520" spans="34:71" s="35" customFormat="1"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</row>
    <row r="521" spans="34:71" s="35" customFormat="1"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</row>
    <row r="522" spans="34:71" s="35" customFormat="1"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</row>
    <row r="523" spans="34:71" s="35" customFormat="1"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</row>
    <row r="524" spans="34:71" s="35" customFormat="1"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</row>
    <row r="525" spans="34:71" s="35" customFormat="1"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</row>
    <row r="526" spans="34:71" s="35" customFormat="1"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</row>
    <row r="527" spans="34:71" s="35" customFormat="1"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</row>
    <row r="528" spans="34:71" s="35" customFormat="1"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</row>
    <row r="529" spans="34:71" s="35" customFormat="1"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</row>
    <row r="530" spans="34:71" s="35" customFormat="1"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</row>
    <row r="531" spans="34:71" s="35" customFormat="1"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</row>
    <row r="532" spans="34:71" s="35" customFormat="1"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</row>
    <row r="533" spans="34:71" s="35" customFormat="1"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</row>
    <row r="534" spans="34:71" s="35" customFormat="1"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</row>
    <row r="535" spans="34:71" s="35" customFormat="1"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</row>
    <row r="536" spans="34:71" s="35" customFormat="1"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</row>
    <row r="537" spans="34:71" s="35" customFormat="1"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</row>
    <row r="538" spans="34:71" s="35" customFormat="1"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</row>
    <row r="539" spans="34:71" s="35" customFormat="1"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</row>
    <row r="540" spans="34:71" s="35" customFormat="1"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  <c r="AT540" s="43"/>
      <c r="AU540" s="43"/>
      <c r="AV540" s="43"/>
      <c r="AW540" s="43"/>
      <c r="AX540" s="43"/>
      <c r="AY540" s="43"/>
      <c r="AZ540" s="43"/>
      <c r="BA540" s="43"/>
      <c r="BB540" s="43"/>
      <c r="BC540" s="43"/>
      <c r="BD540" s="43"/>
      <c r="BE540" s="43"/>
      <c r="BF540" s="43"/>
      <c r="BG540" s="43"/>
      <c r="BH540" s="43"/>
      <c r="BI540" s="43"/>
      <c r="BJ540" s="43"/>
      <c r="BK540" s="43"/>
      <c r="BL540" s="43"/>
      <c r="BM540" s="43"/>
      <c r="BN540" s="43"/>
      <c r="BO540" s="43"/>
      <c r="BP540" s="43"/>
      <c r="BQ540" s="43"/>
      <c r="BR540" s="43"/>
      <c r="BS540" s="43"/>
    </row>
    <row r="541" spans="34:71" s="35" customFormat="1">
      <c r="AH541" s="43"/>
      <c r="AI541" s="43"/>
      <c r="AJ541" s="43"/>
      <c r="AK541" s="43"/>
      <c r="AL541" s="43"/>
      <c r="AM541" s="43"/>
      <c r="AN541" s="43"/>
      <c r="AO541" s="43"/>
      <c r="AP541" s="43"/>
      <c r="AQ541" s="43"/>
      <c r="AR541" s="43"/>
      <c r="AS541" s="43"/>
      <c r="AT541" s="43"/>
      <c r="AU541" s="43"/>
      <c r="AV541" s="43"/>
      <c r="AW541" s="43"/>
      <c r="AX541" s="43"/>
      <c r="AY541" s="43"/>
      <c r="AZ541" s="43"/>
      <c r="BA541" s="43"/>
      <c r="BB541" s="43"/>
      <c r="BC541" s="43"/>
      <c r="BD541" s="43"/>
      <c r="BE541" s="43"/>
      <c r="BF541" s="43"/>
      <c r="BG541" s="43"/>
      <c r="BH541" s="43"/>
      <c r="BI541" s="43"/>
      <c r="BJ541" s="43"/>
      <c r="BK541" s="43"/>
      <c r="BL541" s="43"/>
      <c r="BM541" s="43"/>
      <c r="BN541" s="43"/>
      <c r="BO541" s="43"/>
      <c r="BP541" s="43"/>
      <c r="BQ541" s="43"/>
      <c r="BR541" s="43"/>
      <c r="BS541" s="43"/>
    </row>
    <row r="542" spans="34:71" s="35" customFormat="1">
      <c r="AH542" s="43"/>
      <c r="AI542" s="43"/>
      <c r="AJ542" s="43"/>
      <c r="AK542" s="43"/>
      <c r="AL542" s="43"/>
      <c r="AM542" s="43"/>
      <c r="AN542" s="43"/>
      <c r="AO542" s="43"/>
      <c r="AP542" s="43"/>
      <c r="AQ542" s="43"/>
      <c r="AR542" s="43"/>
      <c r="AS542" s="43"/>
      <c r="AT542" s="43"/>
      <c r="AU542" s="43"/>
      <c r="AV542" s="43"/>
      <c r="AW542" s="43"/>
      <c r="AX542" s="43"/>
      <c r="AY542" s="43"/>
      <c r="AZ542" s="43"/>
      <c r="BA542" s="43"/>
      <c r="BB542" s="43"/>
      <c r="BC542" s="43"/>
      <c r="BD542" s="43"/>
      <c r="BE542" s="43"/>
      <c r="BF542" s="43"/>
      <c r="BG542" s="43"/>
      <c r="BH542" s="43"/>
      <c r="BI542" s="43"/>
      <c r="BJ542" s="43"/>
      <c r="BK542" s="43"/>
      <c r="BL542" s="43"/>
      <c r="BM542" s="43"/>
      <c r="BN542" s="43"/>
      <c r="BO542" s="43"/>
      <c r="BP542" s="43"/>
      <c r="BQ542" s="43"/>
      <c r="BR542" s="43"/>
      <c r="BS542" s="43"/>
    </row>
    <row r="543" spans="34:71" s="35" customFormat="1">
      <c r="AH543" s="43"/>
      <c r="AI543" s="43"/>
      <c r="AJ543" s="43"/>
      <c r="AK543" s="43"/>
      <c r="AL543" s="43"/>
      <c r="AM543" s="43"/>
      <c r="AN543" s="43"/>
      <c r="AO543" s="43"/>
      <c r="AP543" s="43"/>
      <c r="AQ543" s="43"/>
      <c r="AR543" s="43"/>
      <c r="AS543" s="43"/>
      <c r="AT543" s="43"/>
      <c r="AU543" s="43"/>
      <c r="AV543" s="43"/>
      <c r="AW543" s="43"/>
      <c r="AX543" s="43"/>
      <c r="AY543" s="43"/>
      <c r="AZ543" s="43"/>
      <c r="BA543" s="43"/>
      <c r="BB543" s="43"/>
      <c r="BC543" s="43"/>
      <c r="BD543" s="43"/>
      <c r="BE543" s="43"/>
      <c r="BF543" s="43"/>
      <c r="BG543" s="43"/>
      <c r="BH543" s="43"/>
      <c r="BI543" s="43"/>
      <c r="BJ543" s="43"/>
      <c r="BK543" s="43"/>
      <c r="BL543" s="43"/>
      <c r="BM543" s="43"/>
      <c r="BN543" s="43"/>
      <c r="BO543" s="43"/>
      <c r="BP543" s="43"/>
      <c r="BQ543" s="43"/>
      <c r="BR543" s="43"/>
      <c r="BS543" s="43"/>
    </row>
    <row r="544" spans="34:71" s="35" customFormat="1">
      <c r="AH544" s="43"/>
      <c r="AI544" s="43"/>
      <c r="AJ544" s="43"/>
      <c r="AK544" s="43"/>
      <c r="AL544" s="43"/>
      <c r="AM544" s="43"/>
      <c r="AN544" s="43"/>
      <c r="AO544" s="43"/>
      <c r="AP544" s="43"/>
      <c r="AQ544" s="43"/>
      <c r="AR544" s="43"/>
      <c r="AS544" s="43"/>
      <c r="AT544" s="43"/>
      <c r="AU544" s="43"/>
      <c r="AV544" s="43"/>
      <c r="AW544" s="43"/>
      <c r="AX544" s="43"/>
      <c r="AY544" s="43"/>
      <c r="AZ544" s="43"/>
      <c r="BA544" s="43"/>
      <c r="BB544" s="43"/>
      <c r="BC544" s="43"/>
      <c r="BD544" s="43"/>
      <c r="BE544" s="43"/>
      <c r="BF544" s="43"/>
      <c r="BG544" s="43"/>
      <c r="BH544" s="43"/>
      <c r="BI544" s="43"/>
      <c r="BJ544" s="43"/>
      <c r="BK544" s="43"/>
      <c r="BL544" s="43"/>
      <c r="BM544" s="43"/>
      <c r="BN544" s="43"/>
      <c r="BO544" s="43"/>
      <c r="BP544" s="43"/>
      <c r="BQ544" s="43"/>
      <c r="BR544" s="43"/>
      <c r="BS544" s="43"/>
    </row>
    <row r="545" spans="34:71" s="35" customFormat="1">
      <c r="AH545" s="43"/>
      <c r="AI545" s="43"/>
      <c r="AJ545" s="43"/>
      <c r="AK545" s="43"/>
      <c r="AL545" s="43"/>
      <c r="AM545" s="43"/>
      <c r="AN545" s="43"/>
      <c r="AO545" s="43"/>
      <c r="AP545" s="43"/>
      <c r="AQ545" s="43"/>
      <c r="AR545" s="43"/>
      <c r="AS545" s="43"/>
      <c r="AT545" s="43"/>
      <c r="AU545" s="43"/>
      <c r="AV545" s="43"/>
      <c r="AW545" s="43"/>
      <c r="AX545" s="43"/>
      <c r="AY545" s="43"/>
      <c r="AZ545" s="43"/>
      <c r="BA545" s="43"/>
      <c r="BB545" s="43"/>
      <c r="BC545" s="43"/>
      <c r="BD545" s="43"/>
      <c r="BE545" s="43"/>
      <c r="BF545" s="43"/>
      <c r="BG545" s="43"/>
      <c r="BH545" s="43"/>
      <c r="BI545" s="43"/>
      <c r="BJ545" s="43"/>
      <c r="BK545" s="43"/>
      <c r="BL545" s="43"/>
      <c r="BM545" s="43"/>
      <c r="BN545" s="43"/>
      <c r="BO545" s="43"/>
      <c r="BP545" s="43"/>
      <c r="BQ545" s="43"/>
      <c r="BR545" s="43"/>
      <c r="BS545" s="43"/>
    </row>
    <row r="546" spans="34:71" s="35" customFormat="1">
      <c r="AH546" s="43"/>
      <c r="AI546" s="43"/>
      <c r="AJ546" s="43"/>
      <c r="AK546" s="43"/>
      <c r="AL546" s="43"/>
      <c r="AM546" s="43"/>
      <c r="AN546" s="43"/>
      <c r="AO546" s="43"/>
      <c r="AP546" s="43"/>
      <c r="AQ546" s="43"/>
      <c r="AR546" s="43"/>
      <c r="AS546" s="43"/>
      <c r="AT546" s="43"/>
      <c r="AU546" s="43"/>
      <c r="AV546" s="43"/>
      <c r="AW546" s="43"/>
      <c r="AX546" s="43"/>
      <c r="AY546" s="43"/>
      <c r="AZ546" s="43"/>
      <c r="BA546" s="43"/>
      <c r="BB546" s="43"/>
      <c r="BC546" s="43"/>
      <c r="BD546" s="43"/>
      <c r="BE546" s="43"/>
      <c r="BF546" s="43"/>
      <c r="BG546" s="43"/>
      <c r="BH546" s="43"/>
      <c r="BI546" s="43"/>
      <c r="BJ546" s="43"/>
      <c r="BK546" s="43"/>
      <c r="BL546" s="43"/>
      <c r="BM546" s="43"/>
      <c r="BN546" s="43"/>
      <c r="BO546" s="43"/>
      <c r="BP546" s="43"/>
      <c r="BQ546" s="43"/>
      <c r="BR546" s="43"/>
      <c r="BS546" s="43"/>
    </row>
    <row r="547" spans="34:71" s="35" customFormat="1">
      <c r="AH547" s="43"/>
      <c r="AI547" s="43"/>
      <c r="AJ547" s="43"/>
      <c r="AK547" s="43"/>
      <c r="AL547" s="43"/>
      <c r="AM547" s="43"/>
      <c r="AN547" s="43"/>
      <c r="AO547" s="43"/>
      <c r="AP547" s="43"/>
      <c r="AQ547" s="43"/>
      <c r="AR547" s="43"/>
      <c r="AS547" s="43"/>
      <c r="AT547" s="43"/>
      <c r="AU547" s="43"/>
      <c r="AV547" s="43"/>
      <c r="AW547" s="43"/>
      <c r="AX547" s="43"/>
      <c r="AY547" s="43"/>
      <c r="AZ547" s="43"/>
      <c r="BA547" s="43"/>
      <c r="BB547" s="43"/>
      <c r="BC547" s="43"/>
      <c r="BD547" s="43"/>
      <c r="BE547" s="43"/>
      <c r="BF547" s="43"/>
      <c r="BG547" s="43"/>
      <c r="BH547" s="43"/>
      <c r="BI547" s="43"/>
      <c r="BJ547" s="43"/>
      <c r="BK547" s="43"/>
      <c r="BL547" s="43"/>
      <c r="BM547" s="43"/>
      <c r="BN547" s="43"/>
      <c r="BO547" s="43"/>
      <c r="BP547" s="43"/>
      <c r="BQ547" s="43"/>
      <c r="BR547" s="43"/>
      <c r="BS547" s="43"/>
    </row>
    <row r="548" spans="34:71" s="35" customFormat="1">
      <c r="AH548" s="43"/>
      <c r="AI548" s="43"/>
      <c r="AJ548" s="43"/>
      <c r="AK548" s="43"/>
      <c r="AL548" s="43"/>
      <c r="AM548" s="43"/>
      <c r="AN548" s="43"/>
      <c r="AO548" s="43"/>
      <c r="AP548" s="43"/>
      <c r="AQ548" s="43"/>
      <c r="AR548" s="43"/>
      <c r="AS548" s="43"/>
      <c r="AT548" s="43"/>
      <c r="AU548" s="43"/>
      <c r="AV548" s="43"/>
      <c r="AW548" s="43"/>
      <c r="AX548" s="43"/>
      <c r="AY548" s="43"/>
      <c r="AZ548" s="43"/>
      <c r="BA548" s="43"/>
      <c r="BB548" s="43"/>
      <c r="BC548" s="43"/>
      <c r="BD548" s="43"/>
      <c r="BE548" s="43"/>
      <c r="BF548" s="43"/>
      <c r="BG548" s="43"/>
      <c r="BH548" s="43"/>
      <c r="BI548" s="43"/>
      <c r="BJ548" s="43"/>
      <c r="BK548" s="43"/>
      <c r="BL548" s="43"/>
      <c r="BM548" s="43"/>
      <c r="BN548" s="43"/>
      <c r="BO548" s="43"/>
      <c r="BP548" s="43"/>
      <c r="BQ548" s="43"/>
      <c r="BR548" s="43"/>
      <c r="BS548" s="43"/>
    </row>
    <row r="549" spans="34:71" s="35" customFormat="1">
      <c r="AH549" s="43"/>
      <c r="AI549" s="43"/>
      <c r="AJ549" s="43"/>
      <c r="AK549" s="43"/>
      <c r="AL549" s="43"/>
      <c r="AM549" s="43"/>
      <c r="AN549" s="43"/>
      <c r="AO549" s="43"/>
      <c r="AP549" s="43"/>
      <c r="AQ549" s="43"/>
      <c r="AR549" s="43"/>
      <c r="AS549" s="43"/>
      <c r="AT549" s="43"/>
      <c r="AU549" s="43"/>
      <c r="AV549" s="43"/>
      <c r="AW549" s="43"/>
      <c r="AX549" s="43"/>
      <c r="AY549" s="43"/>
      <c r="AZ549" s="43"/>
      <c r="BA549" s="43"/>
      <c r="BB549" s="43"/>
      <c r="BC549" s="43"/>
      <c r="BD549" s="43"/>
      <c r="BE549" s="43"/>
      <c r="BF549" s="43"/>
      <c r="BG549" s="43"/>
      <c r="BH549" s="43"/>
      <c r="BI549" s="43"/>
      <c r="BJ549" s="43"/>
      <c r="BK549" s="43"/>
      <c r="BL549" s="43"/>
      <c r="BM549" s="43"/>
      <c r="BN549" s="43"/>
      <c r="BO549" s="43"/>
      <c r="BP549" s="43"/>
      <c r="BQ549" s="43"/>
      <c r="BR549" s="43"/>
      <c r="BS549" s="43"/>
    </row>
    <row r="550" spans="34:71" s="35" customFormat="1">
      <c r="AH550" s="43"/>
      <c r="AI550" s="43"/>
      <c r="AJ550" s="43"/>
      <c r="AK550" s="43"/>
      <c r="AL550" s="43"/>
      <c r="AM550" s="43"/>
      <c r="AN550" s="43"/>
      <c r="AO550" s="43"/>
      <c r="AP550" s="43"/>
      <c r="AQ550" s="43"/>
      <c r="AR550" s="43"/>
      <c r="AS550" s="43"/>
      <c r="AT550" s="43"/>
      <c r="AU550" s="43"/>
      <c r="AV550" s="43"/>
      <c r="AW550" s="43"/>
      <c r="AX550" s="43"/>
      <c r="AY550" s="43"/>
      <c r="AZ550" s="43"/>
      <c r="BA550" s="43"/>
      <c r="BB550" s="43"/>
      <c r="BC550" s="43"/>
      <c r="BD550" s="43"/>
      <c r="BE550" s="43"/>
      <c r="BF550" s="43"/>
      <c r="BG550" s="43"/>
      <c r="BH550" s="43"/>
      <c r="BI550" s="43"/>
      <c r="BJ550" s="43"/>
      <c r="BK550" s="43"/>
      <c r="BL550" s="43"/>
      <c r="BM550" s="43"/>
      <c r="BN550" s="43"/>
      <c r="BO550" s="43"/>
      <c r="BP550" s="43"/>
      <c r="BQ550" s="43"/>
      <c r="BR550" s="43"/>
      <c r="BS550" s="43"/>
    </row>
    <row r="551" spans="34:71" s="35" customFormat="1">
      <c r="AH551" s="43"/>
      <c r="AI551" s="43"/>
      <c r="AJ551" s="43"/>
      <c r="AK551" s="43"/>
      <c r="AL551" s="43"/>
      <c r="AM551" s="43"/>
      <c r="AN551" s="43"/>
      <c r="AO551" s="43"/>
      <c r="AP551" s="43"/>
      <c r="AQ551" s="43"/>
      <c r="AR551" s="43"/>
      <c r="AS551" s="43"/>
      <c r="AT551" s="43"/>
      <c r="AU551" s="43"/>
      <c r="AV551" s="43"/>
      <c r="AW551" s="43"/>
      <c r="AX551" s="43"/>
      <c r="AY551" s="43"/>
      <c r="AZ551" s="43"/>
      <c r="BA551" s="43"/>
      <c r="BB551" s="43"/>
      <c r="BC551" s="43"/>
      <c r="BD551" s="43"/>
      <c r="BE551" s="43"/>
      <c r="BF551" s="43"/>
      <c r="BG551" s="43"/>
      <c r="BH551" s="43"/>
      <c r="BI551" s="43"/>
      <c r="BJ551" s="43"/>
      <c r="BK551" s="43"/>
      <c r="BL551" s="43"/>
      <c r="BM551" s="43"/>
      <c r="BN551" s="43"/>
      <c r="BO551" s="43"/>
      <c r="BP551" s="43"/>
      <c r="BQ551" s="43"/>
      <c r="BR551" s="43"/>
      <c r="BS551" s="43"/>
    </row>
    <row r="552" spans="34:71" s="35" customFormat="1">
      <c r="AH552" s="43"/>
      <c r="AI552" s="43"/>
      <c r="AJ552" s="43"/>
      <c r="AK552" s="43"/>
      <c r="AL552" s="43"/>
      <c r="AM552" s="43"/>
      <c r="AN552" s="43"/>
      <c r="AO552" s="43"/>
      <c r="AP552" s="43"/>
      <c r="AQ552" s="43"/>
      <c r="AR552" s="43"/>
      <c r="AS552" s="43"/>
      <c r="AT552" s="43"/>
      <c r="AU552" s="43"/>
      <c r="AV552" s="43"/>
      <c r="AW552" s="43"/>
      <c r="AX552" s="43"/>
      <c r="AY552" s="43"/>
      <c r="AZ552" s="43"/>
      <c r="BA552" s="43"/>
      <c r="BB552" s="43"/>
      <c r="BC552" s="43"/>
      <c r="BD552" s="43"/>
      <c r="BE552" s="43"/>
      <c r="BF552" s="43"/>
      <c r="BG552" s="43"/>
      <c r="BH552" s="43"/>
      <c r="BI552" s="43"/>
      <c r="BJ552" s="43"/>
      <c r="BK552" s="43"/>
      <c r="BL552" s="43"/>
      <c r="BM552" s="43"/>
      <c r="BN552" s="43"/>
      <c r="BO552" s="43"/>
      <c r="BP552" s="43"/>
      <c r="BQ552" s="43"/>
      <c r="BR552" s="43"/>
      <c r="BS552" s="43"/>
    </row>
    <row r="553" spans="34:71" s="35" customFormat="1">
      <c r="AH553" s="43"/>
      <c r="AI553" s="43"/>
      <c r="AJ553" s="43"/>
      <c r="AK553" s="43"/>
      <c r="AL553" s="43"/>
      <c r="AM553" s="43"/>
      <c r="AN553" s="43"/>
      <c r="AO553" s="43"/>
      <c r="AP553" s="43"/>
      <c r="AQ553" s="43"/>
      <c r="AR553" s="43"/>
      <c r="AS553" s="43"/>
      <c r="AT553" s="43"/>
      <c r="AU553" s="43"/>
      <c r="AV553" s="43"/>
      <c r="AW553" s="43"/>
      <c r="AX553" s="43"/>
      <c r="AY553" s="43"/>
      <c r="AZ553" s="43"/>
      <c r="BA553" s="43"/>
      <c r="BB553" s="43"/>
      <c r="BC553" s="43"/>
      <c r="BD553" s="43"/>
      <c r="BE553" s="43"/>
      <c r="BF553" s="43"/>
      <c r="BG553" s="43"/>
      <c r="BH553" s="43"/>
      <c r="BI553" s="43"/>
      <c r="BJ553" s="43"/>
      <c r="BK553" s="43"/>
      <c r="BL553" s="43"/>
      <c r="BM553" s="43"/>
      <c r="BN553" s="43"/>
      <c r="BO553" s="43"/>
      <c r="BP553" s="43"/>
      <c r="BQ553" s="43"/>
      <c r="BR553" s="43"/>
      <c r="BS553" s="43"/>
    </row>
    <row r="554" spans="34:71" s="35" customFormat="1">
      <c r="AH554" s="43"/>
      <c r="AI554" s="43"/>
      <c r="AJ554" s="43"/>
      <c r="AK554" s="43"/>
      <c r="AL554" s="43"/>
      <c r="AM554" s="43"/>
      <c r="AN554" s="43"/>
      <c r="AO554" s="43"/>
      <c r="AP554" s="43"/>
      <c r="AQ554" s="43"/>
      <c r="AR554" s="43"/>
      <c r="AS554" s="43"/>
      <c r="AT554" s="43"/>
      <c r="AU554" s="43"/>
      <c r="AV554" s="43"/>
      <c r="AW554" s="43"/>
      <c r="AX554" s="43"/>
      <c r="AY554" s="43"/>
      <c r="AZ554" s="43"/>
      <c r="BA554" s="43"/>
      <c r="BB554" s="43"/>
      <c r="BC554" s="43"/>
      <c r="BD554" s="43"/>
      <c r="BE554" s="43"/>
      <c r="BF554" s="43"/>
      <c r="BG554" s="43"/>
      <c r="BH554" s="43"/>
      <c r="BI554" s="43"/>
      <c r="BJ554" s="43"/>
      <c r="BK554" s="43"/>
      <c r="BL554" s="43"/>
      <c r="BM554" s="43"/>
      <c r="BN554" s="43"/>
      <c r="BO554" s="43"/>
      <c r="BP554" s="43"/>
      <c r="BQ554" s="43"/>
      <c r="BR554" s="43"/>
      <c r="BS554" s="43"/>
    </row>
    <row r="555" spans="34:71" s="35" customFormat="1">
      <c r="AH555" s="43"/>
      <c r="AI555" s="43"/>
      <c r="AJ555" s="43"/>
      <c r="AK555" s="43"/>
      <c r="AL555" s="43"/>
      <c r="AM555" s="43"/>
      <c r="AN555" s="43"/>
      <c r="AO555" s="43"/>
      <c r="AP555" s="43"/>
      <c r="AQ555" s="43"/>
      <c r="AR555" s="43"/>
      <c r="AS555" s="43"/>
      <c r="AT555" s="43"/>
      <c r="AU555" s="43"/>
      <c r="AV555" s="43"/>
      <c r="AW555" s="43"/>
      <c r="AX555" s="43"/>
      <c r="AY555" s="43"/>
      <c r="AZ555" s="43"/>
      <c r="BA555" s="43"/>
      <c r="BB555" s="43"/>
      <c r="BC555" s="43"/>
      <c r="BD555" s="43"/>
      <c r="BE555" s="43"/>
      <c r="BF555" s="43"/>
      <c r="BG555" s="43"/>
      <c r="BH555" s="43"/>
      <c r="BI555" s="43"/>
      <c r="BJ555" s="43"/>
      <c r="BK555" s="43"/>
      <c r="BL555" s="43"/>
      <c r="BM555" s="43"/>
      <c r="BN555" s="43"/>
      <c r="BO555" s="43"/>
      <c r="BP555" s="43"/>
      <c r="BQ555" s="43"/>
      <c r="BR555" s="43"/>
      <c r="BS555" s="43"/>
    </row>
    <row r="556" spans="34:71" s="35" customFormat="1">
      <c r="AH556" s="43"/>
      <c r="AI556" s="43"/>
      <c r="AJ556" s="43"/>
      <c r="AK556" s="43"/>
      <c r="AL556" s="43"/>
      <c r="AM556" s="43"/>
      <c r="AN556" s="43"/>
      <c r="AO556" s="43"/>
      <c r="AP556" s="43"/>
      <c r="AQ556" s="43"/>
      <c r="AR556" s="43"/>
      <c r="AS556" s="43"/>
      <c r="AT556" s="43"/>
      <c r="AU556" s="43"/>
      <c r="AV556" s="43"/>
      <c r="AW556" s="43"/>
      <c r="AX556" s="43"/>
      <c r="AY556" s="43"/>
      <c r="AZ556" s="43"/>
      <c r="BA556" s="43"/>
      <c r="BB556" s="43"/>
      <c r="BC556" s="43"/>
      <c r="BD556" s="43"/>
      <c r="BE556" s="43"/>
      <c r="BF556" s="43"/>
      <c r="BG556" s="43"/>
      <c r="BH556" s="43"/>
      <c r="BI556" s="43"/>
      <c r="BJ556" s="43"/>
      <c r="BK556" s="43"/>
      <c r="BL556" s="43"/>
      <c r="BM556" s="43"/>
      <c r="BN556" s="43"/>
      <c r="BO556" s="43"/>
      <c r="BP556" s="43"/>
      <c r="BQ556" s="43"/>
      <c r="BR556" s="43"/>
      <c r="BS556" s="43"/>
    </row>
    <row r="557" spans="34:71" s="35" customFormat="1">
      <c r="AH557" s="43"/>
      <c r="AI557" s="43"/>
      <c r="AJ557" s="43"/>
      <c r="AK557" s="43"/>
      <c r="AL557" s="43"/>
      <c r="AM557" s="43"/>
      <c r="AN557" s="43"/>
      <c r="AO557" s="43"/>
      <c r="AP557" s="43"/>
      <c r="AQ557" s="43"/>
      <c r="AR557" s="43"/>
      <c r="AS557" s="43"/>
      <c r="AT557" s="43"/>
      <c r="AU557" s="43"/>
      <c r="AV557" s="43"/>
      <c r="AW557" s="43"/>
      <c r="AX557" s="43"/>
      <c r="AY557" s="43"/>
      <c r="AZ557" s="43"/>
      <c r="BA557" s="43"/>
      <c r="BB557" s="43"/>
      <c r="BC557" s="43"/>
      <c r="BD557" s="43"/>
      <c r="BE557" s="43"/>
      <c r="BF557" s="43"/>
      <c r="BG557" s="43"/>
      <c r="BH557" s="43"/>
      <c r="BI557" s="43"/>
      <c r="BJ557" s="43"/>
      <c r="BK557" s="43"/>
      <c r="BL557" s="43"/>
      <c r="BM557" s="43"/>
      <c r="BN557" s="43"/>
      <c r="BO557" s="43"/>
      <c r="BP557" s="43"/>
      <c r="BQ557" s="43"/>
      <c r="BR557" s="43"/>
      <c r="BS557" s="43"/>
    </row>
    <row r="558" spans="34:71" s="35" customFormat="1">
      <c r="AH558" s="43"/>
      <c r="AI558" s="43"/>
      <c r="AJ558" s="43"/>
      <c r="AK558" s="43"/>
      <c r="AL558" s="43"/>
      <c r="AM558" s="43"/>
      <c r="AN558" s="43"/>
      <c r="AO558" s="43"/>
      <c r="AP558" s="43"/>
      <c r="AQ558" s="43"/>
      <c r="AR558" s="43"/>
      <c r="AS558" s="43"/>
      <c r="AT558" s="43"/>
      <c r="AU558" s="43"/>
      <c r="AV558" s="43"/>
      <c r="AW558" s="43"/>
      <c r="AX558" s="43"/>
      <c r="AY558" s="43"/>
      <c r="AZ558" s="43"/>
      <c r="BA558" s="43"/>
      <c r="BB558" s="43"/>
      <c r="BC558" s="43"/>
      <c r="BD558" s="43"/>
      <c r="BE558" s="43"/>
      <c r="BF558" s="43"/>
      <c r="BG558" s="43"/>
      <c r="BH558" s="43"/>
      <c r="BI558" s="43"/>
      <c r="BJ558" s="43"/>
      <c r="BK558" s="43"/>
      <c r="BL558" s="43"/>
      <c r="BM558" s="43"/>
      <c r="BN558" s="43"/>
      <c r="BO558" s="43"/>
      <c r="BP558" s="43"/>
      <c r="BQ558" s="43"/>
      <c r="BR558" s="43"/>
      <c r="BS558" s="43"/>
    </row>
    <row r="559" spans="34:71" s="35" customFormat="1">
      <c r="AH559" s="43"/>
      <c r="AI559" s="43"/>
      <c r="AJ559" s="43"/>
      <c r="AK559" s="43"/>
      <c r="AL559" s="43"/>
      <c r="AM559" s="43"/>
      <c r="AN559" s="43"/>
      <c r="AO559" s="43"/>
      <c r="AP559" s="43"/>
      <c r="AQ559" s="43"/>
      <c r="AR559" s="43"/>
      <c r="AS559" s="43"/>
      <c r="AT559" s="43"/>
      <c r="AU559" s="43"/>
      <c r="AV559" s="43"/>
      <c r="AW559" s="43"/>
      <c r="AX559" s="43"/>
      <c r="AY559" s="43"/>
      <c r="AZ559" s="43"/>
      <c r="BA559" s="43"/>
      <c r="BB559" s="43"/>
      <c r="BC559" s="43"/>
      <c r="BD559" s="43"/>
      <c r="BE559" s="43"/>
      <c r="BF559" s="43"/>
      <c r="BG559" s="43"/>
      <c r="BH559" s="43"/>
      <c r="BI559" s="43"/>
      <c r="BJ559" s="43"/>
      <c r="BK559" s="43"/>
      <c r="BL559" s="43"/>
      <c r="BM559" s="43"/>
      <c r="BN559" s="43"/>
      <c r="BO559" s="43"/>
      <c r="BP559" s="43"/>
      <c r="BQ559" s="43"/>
      <c r="BR559" s="43"/>
      <c r="BS559" s="43"/>
    </row>
    <row r="560" spans="34:71" s="35" customFormat="1">
      <c r="AH560" s="43"/>
      <c r="AI560" s="43"/>
      <c r="AJ560" s="43"/>
      <c r="AK560" s="43"/>
      <c r="AL560" s="43"/>
      <c r="AM560" s="43"/>
      <c r="AN560" s="43"/>
      <c r="AO560" s="43"/>
      <c r="AP560" s="43"/>
      <c r="AQ560" s="43"/>
      <c r="AR560" s="43"/>
      <c r="AS560" s="43"/>
      <c r="AT560" s="43"/>
      <c r="AU560" s="43"/>
      <c r="AV560" s="43"/>
      <c r="AW560" s="43"/>
      <c r="AX560" s="43"/>
      <c r="AY560" s="43"/>
      <c r="AZ560" s="43"/>
      <c r="BA560" s="43"/>
      <c r="BB560" s="43"/>
      <c r="BC560" s="43"/>
      <c r="BD560" s="43"/>
      <c r="BE560" s="43"/>
      <c r="BF560" s="43"/>
      <c r="BG560" s="43"/>
      <c r="BH560" s="43"/>
      <c r="BI560" s="43"/>
      <c r="BJ560" s="43"/>
      <c r="BK560" s="43"/>
      <c r="BL560" s="43"/>
      <c r="BM560" s="43"/>
      <c r="BN560" s="43"/>
      <c r="BO560" s="43"/>
      <c r="BP560" s="43"/>
      <c r="BQ560" s="43"/>
      <c r="BR560" s="43"/>
      <c r="BS560" s="43"/>
    </row>
    <row r="561" spans="34:71" s="35" customFormat="1">
      <c r="AH561" s="43"/>
      <c r="AI561" s="43"/>
      <c r="AJ561" s="43"/>
      <c r="AK561" s="43"/>
      <c r="AL561" s="43"/>
      <c r="AM561" s="43"/>
      <c r="AN561" s="43"/>
      <c r="AO561" s="43"/>
      <c r="AP561" s="43"/>
      <c r="AQ561" s="43"/>
      <c r="AR561" s="43"/>
      <c r="AS561" s="43"/>
      <c r="AT561" s="43"/>
      <c r="AU561" s="43"/>
      <c r="AV561" s="43"/>
      <c r="AW561" s="43"/>
      <c r="AX561" s="43"/>
      <c r="AY561" s="43"/>
      <c r="AZ561" s="43"/>
      <c r="BA561" s="43"/>
      <c r="BB561" s="43"/>
      <c r="BC561" s="43"/>
      <c r="BD561" s="43"/>
      <c r="BE561" s="43"/>
      <c r="BF561" s="43"/>
      <c r="BG561" s="43"/>
      <c r="BH561" s="43"/>
      <c r="BI561" s="43"/>
      <c r="BJ561" s="43"/>
      <c r="BK561" s="43"/>
      <c r="BL561" s="43"/>
      <c r="BM561" s="43"/>
      <c r="BN561" s="43"/>
      <c r="BO561" s="43"/>
      <c r="BP561" s="43"/>
      <c r="BQ561" s="43"/>
      <c r="BR561" s="43"/>
      <c r="BS561" s="43"/>
    </row>
    <row r="562" spans="34:71" s="35" customFormat="1">
      <c r="AH562" s="43"/>
      <c r="AI562" s="43"/>
      <c r="AJ562" s="43"/>
      <c r="AK562" s="43"/>
      <c r="AL562" s="43"/>
      <c r="AM562" s="43"/>
      <c r="AN562" s="43"/>
      <c r="AO562" s="43"/>
      <c r="AP562" s="43"/>
      <c r="AQ562" s="43"/>
      <c r="AR562" s="43"/>
      <c r="AS562" s="43"/>
      <c r="AT562" s="43"/>
      <c r="AU562" s="43"/>
      <c r="AV562" s="43"/>
      <c r="AW562" s="43"/>
      <c r="AX562" s="43"/>
      <c r="AY562" s="43"/>
      <c r="AZ562" s="43"/>
      <c r="BA562" s="43"/>
      <c r="BB562" s="43"/>
      <c r="BC562" s="43"/>
      <c r="BD562" s="43"/>
      <c r="BE562" s="43"/>
      <c r="BF562" s="43"/>
      <c r="BG562" s="43"/>
      <c r="BH562" s="43"/>
      <c r="BI562" s="43"/>
      <c r="BJ562" s="43"/>
      <c r="BK562" s="43"/>
      <c r="BL562" s="43"/>
      <c r="BM562" s="43"/>
      <c r="BN562" s="43"/>
      <c r="BO562" s="43"/>
      <c r="BP562" s="43"/>
      <c r="BQ562" s="43"/>
      <c r="BR562" s="43"/>
      <c r="BS562" s="43"/>
    </row>
    <row r="563" spans="34:71" s="35" customFormat="1">
      <c r="AH563" s="43"/>
      <c r="AI563" s="43"/>
      <c r="AJ563" s="43"/>
      <c r="AK563" s="43"/>
      <c r="AL563" s="43"/>
      <c r="AM563" s="43"/>
      <c r="AN563" s="43"/>
      <c r="AO563" s="43"/>
      <c r="AP563" s="43"/>
      <c r="AQ563" s="43"/>
      <c r="AR563" s="43"/>
      <c r="AS563" s="43"/>
      <c r="AT563" s="43"/>
      <c r="AU563" s="43"/>
      <c r="AV563" s="43"/>
      <c r="AW563" s="43"/>
      <c r="AX563" s="43"/>
      <c r="AY563" s="43"/>
      <c r="AZ563" s="43"/>
      <c r="BA563" s="43"/>
      <c r="BB563" s="43"/>
      <c r="BC563" s="43"/>
      <c r="BD563" s="43"/>
      <c r="BE563" s="43"/>
      <c r="BF563" s="43"/>
      <c r="BG563" s="43"/>
      <c r="BH563" s="43"/>
      <c r="BI563" s="43"/>
      <c r="BJ563" s="43"/>
      <c r="BK563" s="43"/>
      <c r="BL563" s="43"/>
      <c r="BM563" s="43"/>
      <c r="BN563" s="43"/>
      <c r="BO563" s="43"/>
      <c r="BP563" s="43"/>
      <c r="BQ563" s="43"/>
      <c r="BR563" s="43"/>
      <c r="BS563" s="43"/>
    </row>
    <row r="564" spans="34:71" s="35" customFormat="1">
      <c r="AH564" s="43"/>
      <c r="AI564" s="43"/>
      <c r="AJ564" s="43"/>
      <c r="AK564" s="43"/>
      <c r="AL564" s="43"/>
      <c r="AM564" s="43"/>
      <c r="AN564" s="43"/>
      <c r="AO564" s="43"/>
      <c r="AP564" s="43"/>
      <c r="AQ564" s="43"/>
      <c r="AR564" s="43"/>
      <c r="AS564" s="43"/>
      <c r="AT564" s="43"/>
      <c r="AU564" s="43"/>
      <c r="AV564" s="43"/>
      <c r="AW564" s="43"/>
      <c r="AX564" s="43"/>
      <c r="AY564" s="43"/>
      <c r="AZ564" s="43"/>
      <c r="BA564" s="43"/>
      <c r="BB564" s="43"/>
      <c r="BC564" s="43"/>
      <c r="BD564" s="43"/>
      <c r="BE564" s="43"/>
      <c r="BF564" s="43"/>
      <c r="BG564" s="43"/>
      <c r="BH564" s="43"/>
      <c r="BI564" s="43"/>
      <c r="BJ564" s="43"/>
      <c r="BK564" s="43"/>
      <c r="BL564" s="43"/>
      <c r="BM564" s="43"/>
      <c r="BN564" s="43"/>
      <c r="BO564" s="43"/>
      <c r="BP564" s="43"/>
      <c r="BQ564" s="43"/>
      <c r="BR564" s="43"/>
      <c r="BS564" s="43"/>
    </row>
    <row r="565" spans="34:71" s="35" customFormat="1">
      <c r="AH565" s="43"/>
      <c r="AI565" s="43"/>
      <c r="AJ565" s="43"/>
      <c r="AK565" s="43"/>
      <c r="AL565" s="43"/>
      <c r="AM565" s="43"/>
      <c r="AN565" s="43"/>
      <c r="AO565" s="43"/>
      <c r="AP565" s="43"/>
      <c r="AQ565" s="43"/>
      <c r="AR565" s="43"/>
      <c r="AS565" s="43"/>
      <c r="AT565" s="43"/>
      <c r="AU565" s="43"/>
      <c r="AV565" s="43"/>
      <c r="AW565" s="43"/>
      <c r="AX565" s="43"/>
      <c r="AY565" s="43"/>
      <c r="AZ565" s="43"/>
      <c r="BA565" s="43"/>
      <c r="BB565" s="43"/>
      <c r="BC565" s="43"/>
      <c r="BD565" s="43"/>
      <c r="BE565" s="43"/>
      <c r="BF565" s="43"/>
      <c r="BG565" s="43"/>
      <c r="BH565" s="43"/>
      <c r="BI565" s="43"/>
      <c r="BJ565" s="43"/>
      <c r="BK565" s="43"/>
      <c r="BL565" s="43"/>
      <c r="BM565" s="43"/>
      <c r="BN565" s="43"/>
      <c r="BO565" s="43"/>
      <c r="BP565" s="43"/>
      <c r="BQ565" s="43"/>
      <c r="BR565" s="43"/>
      <c r="BS565" s="43"/>
    </row>
    <row r="566" spans="34:71" s="35" customFormat="1">
      <c r="AH566" s="43"/>
      <c r="AI566" s="43"/>
      <c r="AJ566" s="43"/>
      <c r="AK566" s="43"/>
      <c r="AL566" s="43"/>
      <c r="AM566" s="43"/>
      <c r="AN566" s="43"/>
      <c r="AO566" s="43"/>
      <c r="AP566" s="43"/>
      <c r="AQ566" s="43"/>
      <c r="AR566" s="43"/>
      <c r="AS566" s="43"/>
      <c r="AT566" s="43"/>
      <c r="AU566" s="43"/>
      <c r="AV566" s="43"/>
      <c r="AW566" s="43"/>
      <c r="AX566" s="43"/>
      <c r="AY566" s="43"/>
      <c r="AZ566" s="43"/>
      <c r="BA566" s="43"/>
      <c r="BB566" s="43"/>
      <c r="BC566" s="43"/>
      <c r="BD566" s="43"/>
      <c r="BE566" s="43"/>
      <c r="BF566" s="43"/>
      <c r="BG566" s="43"/>
      <c r="BH566" s="43"/>
      <c r="BI566" s="43"/>
      <c r="BJ566" s="43"/>
      <c r="BK566" s="43"/>
      <c r="BL566" s="43"/>
      <c r="BM566" s="43"/>
      <c r="BN566" s="43"/>
      <c r="BO566" s="43"/>
      <c r="BP566" s="43"/>
      <c r="BQ566" s="43"/>
      <c r="BR566" s="43"/>
      <c r="BS566" s="43"/>
    </row>
    <row r="567" spans="34:71" s="35" customFormat="1">
      <c r="AH567" s="43"/>
      <c r="AI567" s="43"/>
      <c r="AJ567" s="43"/>
      <c r="AK567" s="43"/>
      <c r="AL567" s="43"/>
      <c r="AM567" s="43"/>
      <c r="AN567" s="43"/>
      <c r="AO567" s="43"/>
      <c r="AP567" s="43"/>
      <c r="AQ567" s="43"/>
      <c r="AR567" s="43"/>
      <c r="AS567" s="43"/>
      <c r="AT567" s="43"/>
      <c r="AU567" s="43"/>
      <c r="AV567" s="43"/>
      <c r="AW567" s="43"/>
      <c r="AX567" s="43"/>
      <c r="AY567" s="43"/>
      <c r="AZ567" s="43"/>
      <c r="BA567" s="43"/>
      <c r="BB567" s="43"/>
      <c r="BC567" s="43"/>
      <c r="BD567" s="43"/>
      <c r="BE567" s="43"/>
      <c r="BF567" s="43"/>
      <c r="BG567" s="43"/>
      <c r="BH567" s="43"/>
      <c r="BI567" s="43"/>
      <c r="BJ567" s="43"/>
      <c r="BK567" s="43"/>
      <c r="BL567" s="43"/>
      <c r="BM567" s="43"/>
      <c r="BN567" s="43"/>
      <c r="BO567" s="43"/>
      <c r="BP567" s="43"/>
      <c r="BQ567" s="43"/>
      <c r="BR567" s="43"/>
      <c r="BS567" s="43"/>
    </row>
    <row r="568" spans="34:71" s="35" customFormat="1">
      <c r="AH568" s="43"/>
      <c r="AI568" s="43"/>
      <c r="AJ568" s="43"/>
      <c r="AK568" s="43"/>
      <c r="AL568" s="43"/>
      <c r="AM568" s="43"/>
      <c r="AN568" s="43"/>
      <c r="AO568" s="43"/>
      <c r="AP568" s="43"/>
      <c r="AQ568" s="43"/>
      <c r="AR568" s="43"/>
      <c r="AS568" s="43"/>
      <c r="AT568" s="43"/>
      <c r="AU568" s="43"/>
      <c r="AV568" s="43"/>
      <c r="AW568" s="43"/>
      <c r="AX568" s="43"/>
      <c r="AY568" s="43"/>
      <c r="AZ568" s="43"/>
      <c r="BA568" s="43"/>
      <c r="BB568" s="43"/>
      <c r="BC568" s="43"/>
      <c r="BD568" s="43"/>
      <c r="BE568" s="43"/>
      <c r="BF568" s="43"/>
      <c r="BG568" s="43"/>
      <c r="BH568" s="43"/>
      <c r="BI568" s="43"/>
      <c r="BJ568" s="43"/>
      <c r="BK568" s="43"/>
      <c r="BL568" s="43"/>
      <c r="BM568" s="43"/>
      <c r="BN568" s="43"/>
      <c r="BO568" s="43"/>
      <c r="BP568" s="43"/>
      <c r="BQ568" s="43"/>
      <c r="BR568" s="43"/>
      <c r="BS568" s="43"/>
    </row>
    <row r="569" spans="34:71" s="35" customFormat="1">
      <c r="AH569" s="43"/>
      <c r="AI569" s="43"/>
      <c r="AJ569" s="43"/>
      <c r="AK569" s="43"/>
      <c r="AL569" s="43"/>
      <c r="AM569" s="43"/>
      <c r="AN569" s="43"/>
      <c r="AO569" s="43"/>
      <c r="AP569" s="43"/>
      <c r="AQ569" s="43"/>
      <c r="AR569" s="43"/>
      <c r="AS569" s="43"/>
      <c r="AT569" s="43"/>
      <c r="AU569" s="43"/>
      <c r="AV569" s="43"/>
      <c r="AW569" s="43"/>
      <c r="AX569" s="43"/>
      <c r="AY569" s="43"/>
      <c r="AZ569" s="43"/>
      <c r="BA569" s="43"/>
      <c r="BB569" s="43"/>
      <c r="BC569" s="43"/>
      <c r="BD569" s="43"/>
      <c r="BE569" s="43"/>
      <c r="BF569" s="43"/>
      <c r="BG569" s="43"/>
      <c r="BH569" s="43"/>
      <c r="BI569" s="43"/>
      <c r="BJ569" s="43"/>
      <c r="BK569" s="43"/>
      <c r="BL569" s="43"/>
      <c r="BM569" s="43"/>
      <c r="BN569" s="43"/>
      <c r="BO569" s="43"/>
      <c r="BP569" s="43"/>
      <c r="BQ569" s="43"/>
      <c r="BR569" s="43"/>
      <c r="BS569" s="43"/>
    </row>
    <row r="570" spans="34:71" s="35" customFormat="1">
      <c r="AH570" s="43"/>
      <c r="AI570" s="43"/>
      <c r="AJ570" s="43"/>
      <c r="AK570" s="43"/>
      <c r="AL570" s="43"/>
      <c r="AM570" s="43"/>
      <c r="AN570" s="43"/>
      <c r="AO570" s="43"/>
      <c r="AP570" s="43"/>
      <c r="AQ570" s="43"/>
      <c r="AR570" s="43"/>
      <c r="AS570" s="43"/>
      <c r="AT570" s="43"/>
      <c r="AU570" s="43"/>
      <c r="AV570" s="43"/>
      <c r="AW570" s="43"/>
      <c r="AX570" s="43"/>
      <c r="AY570" s="43"/>
      <c r="AZ570" s="43"/>
      <c r="BA570" s="43"/>
      <c r="BB570" s="43"/>
      <c r="BC570" s="43"/>
      <c r="BD570" s="43"/>
      <c r="BE570" s="43"/>
      <c r="BF570" s="43"/>
      <c r="BG570" s="43"/>
      <c r="BH570" s="43"/>
      <c r="BI570" s="43"/>
      <c r="BJ570" s="43"/>
      <c r="BK570" s="43"/>
      <c r="BL570" s="43"/>
      <c r="BM570" s="43"/>
      <c r="BN570" s="43"/>
      <c r="BO570" s="43"/>
      <c r="BP570" s="43"/>
      <c r="BQ570" s="43"/>
      <c r="BR570" s="43"/>
      <c r="BS570" s="43"/>
    </row>
    <row r="571" spans="34:71" s="35" customFormat="1">
      <c r="AH571" s="43"/>
      <c r="AI571" s="43"/>
      <c r="AJ571" s="43"/>
      <c r="AK571" s="43"/>
      <c r="AL571" s="43"/>
      <c r="AM571" s="43"/>
      <c r="AN571" s="43"/>
      <c r="AO571" s="43"/>
      <c r="AP571" s="43"/>
      <c r="AQ571" s="43"/>
      <c r="AR571" s="43"/>
      <c r="AS571" s="43"/>
      <c r="AT571" s="43"/>
      <c r="AU571" s="43"/>
      <c r="AV571" s="43"/>
      <c r="AW571" s="43"/>
      <c r="AX571" s="43"/>
      <c r="AY571" s="43"/>
      <c r="AZ571" s="43"/>
      <c r="BA571" s="43"/>
      <c r="BB571" s="43"/>
      <c r="BC571" s="43"/>
      <c r="BD571" s="43"/>
      <c r="BE571" s="43"/>
      <c r="BF571" s="43"/>
      <c r="BG571" s="43"/>
      <c r="BH571" s="43"/>
      <c r="BI571" s="43"/>
      <c r="BJ571" s="43"/>
      <c r="BK571" s="43"/>
      <c r="BL571" s="43"/>
      <c r="BM571" s="43"/>
      <c r="BN571" s="43"/>
      <c r="BO571" s="43"/>
      <c r="BP571" s="43"/>
      <c r="BQ571" s="43"/>
      <c r="BR571" s="43"/>
      <c r="BS571" s="43"/>
    </row>
    <row r="572" spans="34:71" s="35" customFormat="1">
      <c r="AH572" s="43"/>
      <c r="AI572" s="43"/>
      <c r="AJ572" s="43"/>
      <c r="AK572" s="43"/>
      <c r="AL572" s="43"/>
      <c r="AM572" s="43"/>
      <c r="AN572" s="43"/>
      <c r="AO572" s="43"/>
      <c r="AP572" s="43"/>
      <c r="AQ572" s="43"/>
      <c r="AR572" s="43"/>
      <c r="AS572" s="43"/>
      <c r="AT572" s="43"/>
      <c r="AU572" s="43"/>
      <c r="AV572" s="43"/>
      <c r="AW572" s="43"/>
      <c r="AX572" s="43"/>
      <c r="AY572" s="43"/>
      <c r="AZ572" s="43"/>
      <c r="BA572" s="43"/>
      <c r="BB572" s="43"/>
      <c r="BC572" s="43"/>
      <c r="BD572" s="43"/>
      <c r="BE572" s="43"/>
      <c r="BF572" s="43"/>
      <c r="BG572" s="43"/>
      <c r="BH572" s="43"/>
      <c r="BI572" s="43"/>
      <c r="BJ572" s="43"/>
      <c r="BK572" s="43"/>
      <c r="BL572" s="43"/>
      <c r="BM572" s="43"/>
      <c r="BN572" s="43"/>
      <c r="BO572" s="43"/>
      <c r="BP572" s="43"/>
      <c r="BQ572" s="43"/>
      <c r="BR572" s="43"/>
      <c r="BS572" s="43"/>
    </row>
    <row r="573" spans="34:71" s="35" customFormat="1">
      <c r="AH573" s="43"/>
      <c r="AI573" s="43"/>
      <c r="AJ573" s="43"/>
      <c r="AK573" s="43"/>
      <c r="AL573" s="43"/>
      <c r="AM573" s="43"/>
      <c r="AN573" s="43"/>
      <c r="AO573" s="43"/>
      <c r="AP573" s="43"/>
      <c r="AQ573" s="43"/>
      <c r="AR573" s="43"/>
      <c r="AS573" s="43"/>
      <c r="AT573" s="43"/>
      <c r="AU573" s="43"/>
      <c r="AV573" s="43"/>
      <c r="AW573" s="43"/>
      <c r="AX573" s="43"/>
      <c r="AY573" s="43"/>
      <c r="AZ573" s="43"/>
      <c r="BA573" s="43"/>
      <c r="BB573" s="43"/>
      <c r="BC573" s="43"/>
      <c r="BD573" s="43"/>
      <c r="BE573" s="43"/>
      <c r="BF573" s="43"/>
      <c r="BG573" s="43"/>
      <c r="BH573" s="43"/>
      <c r="BI573" s="43"/>
      <c r="BJ573" s="43"/>
      <c r="BK573" s="43"/>
      <c r="BL573" s="43"/>
      <c r="BM573" s="43"/>
      <c r="BN573" s="43"/>
      <c r="BO573" s="43"/>
      <c r="BP573" s="43"/>
      <c r="BQ573" s="43"/>
      <c r="BR573" s="43"/>
      <c r="BS573" s="43"/>
    </row>
    <row r="574" spans="34:71" s="35" customFormat="1">
      <c r="AH574" s="43"/>
      <c r="AI574" s="43"/>
      <c r="AJ574" s="43"/>
      <c r="AK574" s="43"/>
      <c r="AL574" s="43"/>
      <c r="AM574" s="43"/>
      <c r="AN574" s="43"/>
      <c r="AO574" s="43"/>
      <c r="AP574" s="43"/>
      <c r="AQ574" s="43"/>
      <c r="AR574" s="43"/>
      <c r="AS574" s="43"/>
      <c r="AT574" s="43"/>
      <c r="AU574" s="43"/>
      <c r="AV574" s="43"/>
      <c r="AW574" s="43"/>
      <c r="AX574" s="43"/>
      <c r="AY574" s="43"/>
      <c r="AZ574" s="43"/>
      <c r="BA574" s="43"/>
      <c r="BB574" s="43"/>
      <c r="BC574" s="43"/>
      <c r="BD574" s="43"/>
      <c r="BE574" s="43"/>
      <c r="BF574" s="43"/>
      <c r="BG574" s="43"/>
      <c r="BH574" s="43"/>
      <c r="BI574" s="43"/>
      <c r="BJ574" s="43"/>
      <c r="BK574" s="43"/>
      <c r="BL574" s="43"/>
      <c r="BM574" s="43"/>
      <c r="BN574" s="43"/>
      <c r="BO574" s="43"/>
      <c r="BP574" s="43"/>
      <c r="BQ574" s="43"/>
      <c r="BR574" s="43"/>
      <c r="BS574" s="43"/>
    </row>
    <row r="575" spans="34:71" s="35" customFormat="1">
      <c r="AH575" s="43"/>
      <c r="AI575" s="43"/>
      <c r="AJ575" s="43"/>
      <c r="AK575" s="43"/>
      <c r="AL575" s="43"/>
      <c r="AM575" s="43"/>
      <c r="AN575" s="43"/>
      <c r="AO575" s="43"/>
      <c r="AP575" s="43"/>
      <c r="AQ575" s="43"/>
      <c r="AR575" s="43"/>
      <c r="AS575" s="43"/>
      <c r="AT575" s="43"/>
      <c r="AU575" s="43"/>
      <c r="AV575" s="43"/>
      <c r="AW575" s="43"/>
      <c r="AX575" s="43"/>
      <c r="AY575" s="43"/>
      <c r="AZ575" s="43"/>
      <c r="BA575" s="43"/>
      <c r="BB575" s="43"/>
      <c r="BC575" s="43"/>
      <c r="BD575" s="43"/>
      <c r="BE575" s="43"/>
      <c r="BF575" s="43"/>
      <c r="BG575" s="43"/>
      <c r="BH575" s="43"/>
      <c r="BI575" s="43"/>
      <c r="BJ575" s="43"/>
      <c r="BK575" s="43"/>
      <c r="BL575" s="43"/>
      <c r="BM575" s="43"/>
      <c r="BN575" s="43"/>
      <c r="BO575" s="43"/>
      <c r="BP575" s="43"/>
      <c r="BQ575" s="43"/>
      <c r="BR575" s="43"/>
      <c r="BS575" s="43"/>
    </row>
    <row r="576" spans="34:71" s="35" customFormat="1">
      <c r="AH576" s="43"/>
      <c r="AI576" s="43"/>
      <c r="AJ576" s="43"/>
      <c r="AK576" s="43"/>
      <c r="AL576" s="43"/>
      <c r="AM576" s="43"/>
      <c r="AN576" s="43"/>
      <c r="AO576" s="43"/>
      <c r="AP576" s="43"/>
      <c r="AQ576" s="43"/>
      <c r="AR576" s="43"/>
      <c r="AS576" s="43"/>
      <c r="AT576" s="43"/>
      <c r="AU576" s="43"/>
      <c r="AV576" s="43"/>
      <c r="AW576" s="43"/>
      <c r="AX576" s="43"/>
      <c r="AY576" s="43"/>
      <c r="AZ576" s="43"/>
      <c r="BA576" s="43"/>
      <c r="BB576" s="43"/>
      <c r="BC576" s="43"/>
      <c r="BD576" s="43"/>
      <c r="BE576" s="43"/>
      <c r="BF576" s="43"/>
      <c r="BG576" s="43"/>
      <c r="BH576" s="43"/>
      <c r="BI576" s="43"/>
      <c r="BJ576" s="43"/>
      <c r="BK576" s="43"/>
      <c r="BL576" s="43"/>
      <c r="BM576" s="43"/>
      <c r="BN576" s="43"/>
      <c r="BO576" s="43"/>
      <c r="BP576" s="43"/>
      <c r="BQ576" s="43"/>
      <c r="BR576" s="43"/>
      <c r="BS576" s="43"/>
    </row>
    <row r="577" spans="34:71" s="35" customFormat="1">
      <c r="AH577" s="43"/>
      <c r="AI577" s="43"/>
      <c r="AJ577" s="43"/>
      <c r="AK577" s="43"/>
      <c r="AL577" s="43"/>
      <c r="AM577" s="43"/>
      <c r="AN577" s="43"/>
      <c r="AO577" s="43"/>
      <c r="AP577" s="43"/>
      <c r="AQ577" s="43"/>
      <c r="AR577" s="43"/>
      <c r="AS577" s="43"/>
      <c r="AT577" s="43"/>
      <c r="AU577" s="43"/>
      <c r="AV577" s="43"/>
      <c r="AW577" s="43"/>
      <c r="AX577" s="43"/>
      <c r="AY577" s="43"/>
      <c r="AZ577" s="43"/>
      <c r="BA577" s="43"/>
      <c r="BB577" s="43"/>
      <c r="BC577" s="43"/>
      <c r="BD577" s="43"/>
      <c r="BE577" s="43"/>
      <c r="BF577" s="43"/>
      <c r="BG577" s="43"/>
      <c r="BH577" s="43"/>
      <c r="BI577" s="43"/>
      <c r="BJ577" s="43"/>
      <c r="BK577" s="43"/>
      <c r="BL577" s="43"/>
      <c r="BM577" s="43"/>
      <c r="BN577" s="43"/>
      <c r="BO577" s="43"/>
      <c r="BP577" s="43"/>
      <c r="BQ577" s="43"/>
      <c r="BR577" s="43"/>
      <c r="BS577" s="43"/>
    </row>
    <row r="578" spans="34:71" s="35" customFormat="1">
      <c r="AH578" s="43"/>
      <c r="AI578" s="43"/>
      <c r="AJ578" s="43"/>
      <c r="AK578" s="43"/>
      <c r="AL578" s="43"/>
      <c r="AM578" s="43"/>
      <c r="AN578" s="43"/>
      <c r="AO578" s="43"/>
      <c r="AP578" s="43"/>
      <c r="AQ578" s="43"/>
      <c r="AR578" s="43"/>
      <c r="AS578" s="43"/>
      <c r="AT578" s="43"/>
      <c r="AU578" s="43"/>
      <c r="AV578" s="43"/>
      <c r="AW578" s="43"/>
      <c r="AX578" s="43"/>
      <c r="AY578" s="43"/>
      <c r="AZ578" s="43"/>
      <c r="BA578" s="43"/>
      <c r="BB578" s="43"/>
      <c r="BC578" s="43"/>
      <c r="BD578" s="43"/>
      <c r="BE578" s="43"/>
      <c r="BF578" s="43"/>
      <c r="BG578" s="43"/>
      <c r="BH578" s="43"/>
      <c r="BI578" s="43"/>
      <c r="BJ578" s="43"/>
      <c r="BK578" s="43"/>
      <c r="BL578" s="43"/>
      <c r="BM578" s="43"/>
      <c r="BN578" s="43"/>
      <c r="BO578" s="43"/>
      <c r="BP578" s="43"/>
      <c r="BQ578" s="43"/>
      <c r="BR578" s="43"/>
      <c r="BS578" s="43"/>
    </row>
    <row r="579" spans="34:71" s="35" customFormat="1">
      <c r="AH579" s="43"/>
      <c r="AI579" s="43"/>
      <c r="AJ579" s="43"/>
      <c r="AK579" s="43"/>
      <c r="AL579" s="43"/>
      <c r="AM579" s="43"/>
      <c r="AN579" s="43"/>
      <c r="AO579" s="43"/>
      <c r="AP579" s="43"/>
      <c r="AQ579" s="43"/>
      <c r="AR579" s="43"/>
      <c r="AS579" s="43"/>
      <c r="AT579" s="43"/>
      <c r="AU579" s="43"/>
      <c r="AV579" s="43"/>
      <c r="AW579" s="43"/>
      <c r="AX579" s="43"/>
      <c r="AY579" s="43"/>
      <c r="AZ579" s="43"/>
      <c r="BA579" s="43"/>
      <c r="BB579" s="43"/>
      <c r="BC579" s="43"/>
      <c r="BD579" s="43"/>
      <c r="BE579" s="43"/>
      <c r="BF579" s="43"/>
      <c r="BG579" s="43"/>
      <c r="BH579" s="43"/>
      <c r="BI579" s="43"/>
      <c r="BJ579" s="43"/>
      <c r="BK579" s="43"/>
      <c r="BL579" s="43"/>
      <c r="BM579" s="43"/>
      <c r="BN579" s="43"/>
      <c r="BO579" s="43"/>
      <c r="BP579" s="43"/>
      <c r="BQ579" s="43"/>
      <c r="BR579" s="43"/>
      <c r="BS579" s="43"/>
    </row>
    <row r="580" spans="34:71" s="35" customFormat="1">
      <c r="AH580" s="43"/>
      <c r="AI580" s="43"/>
      <c r="AJ580" s="43"/>
      <c r="AK580" s="43"/>
      <c r="AL580" s="43"/>
      <c r="AM580" s="43"/>
      <c r="AN580" s="43"/>
      <c r="AO580" s="43"/>
      <c r="AP580" s="43"/>
      <c r="AQ580" s="43"/>
      <c r="AR580" s="43"/>
      <c r="AS580" s="43"/>
      <c r="AT580" s="43"/>
      <c r="AU580" s="43"/>
      <c r="AV580" s="43"/>
      <c r="AW580" s="43"/>
      <c r="AX580" s="43"/>
      <c r="AY580" s="43"/>
      <c r="AZ580" s="43"/>
      <c r="BA580" s="43"/>
      <c r="BB580" s="43"/>
      <c r="BC580" s="43"/>
      <c r="BD580" s="43"/>
      <c r="BE580" s="43"/>
      <c r="BF580" s="43"/>
      <c r="BG580" s="43"/>
      <c r="BH580" s="43"/>
      <c r="BI580" s="43"/>
      <c r="BJ580" s="43"/>
      <c r="BK580" s="43"/>
      <c r="BL580" s="43"/>
      <c r="BM580" s="43"/>
      <c r="BN580" s="43"/>
      <c r="BO580" s="43"/>
      <c r="BP580" s="43"/>
      <c r="BQ580" s="43"/>
      <c r="BR580" s="43"/>
      <c r="BS580" s="43"/>
    </row>
    <row r="581" spans="34:71" s="35" customFormat="1">
      <c r="AH581" s="43"/>
      <c r="AI581" s="43"/>
      <c r="AJ581" s="43"/>
      <c r="AK581" s="43"/>
      <c r="AL581" s="43"/>
      <c r="AM581" s="43"/>
      <c r="AN581" s="43"/>
      <c r="AO581" s="43"/>
      <c r="AP581" s="43"/>
      <c r="AQ581" s="43"/>
      <c r="AR581" s="43"/>
      <c r="AS581" s="43"/>
      <c r="AT581" s="43"/>
      <c r="AU581" s="43"/>
      <c r="AV581" s="43"/>
      <c r="AW581" s="43"/>
      <c r="AX581" s="43"/>
      <c r="AY581" s="43"/>
      <c r="AZ581" s="43"/>
      <c r="BA581" s="43"/>
      <c r="BB581" s="43"/>
      <c r="BC581" s="43"/>
      <c r="BD581" s="43"/>
      <c r="BE581" s="43"/>
      <c r="BF581" s="43"/>
      <c r="BG581" s="43"/>
      <c r="BH581" s="43"/>
      <c r="BI581" s="43"/>
      <c r="BJ581" s="43"/>
      <c r="BK581" s="43"/>
      <c r="BL581" s="43"/>
      <c r="BM581" s="43"/>
      <c r="BN581" s="43"/>
      <c r="BO581" s="43"/>
      <c r="BP581" s="43"/>
      <c r="BQ581" s="43"/>
      <c r="BR581" s="43"/>
      <c r="BS581" s="43"/>
    </row>
    <row r="582" spans="34:71" s="35" customFormat="1">
      <c r="AH582" s="43"/>
      <c r="AI582" s="43"/>
      <c r="AJ582" s="43"/>
      <c r="AK582" s="43"/>
      <c r="AL582" s="43"/>
      <c r="AM582" s="43"/>
      <c r="AN582" s="43"/>
      <c r="AO582" s="43"/>
      <c r="AP582" s="43"/>
      <c r="AQ582" s="43"/>
      <c r="AR582" s="43"/>
      <c r="AS582" s="43"/>
      <c r="AT582" s="43"/>
      <c r="AU582" s="43"/>
      <c r="AV582" s="43"/>
      <c r="AW582" s="43"/>
      <c r="AX582" s="43"/>
      <c r="AY582" s="43"/>
      <c r="AZ582" s="43"/>
      <c r="BA582" s="43"/>
      <c r="BB582" s="43"/>
      <c r="BC582" s="43"/>
      <c r="BD582" s="43"/>
      <c r="BE582" s="43"/>
      <c r="BF582" s="43"/>
      <c r="BG582" s="43"/>
      <c r="BH582" s="43"/>
      <c r="BI582" s="43"/>
      <c r="BJ582" s="43"/>
      <c r="BK582" s="43"/>
      <c r="BL582" s="43"/>
      <c r="BM582" s="43"/>
      <c r="BN582" s="43"/>
      <c r="BO582" s="43"/>
      <c r="BP582" s="43"/>
      <c r="BQ582" s="43"/>
      <c r="BR582" s="43"/>
      <c r="BS582" s="43"/>
    </row>
    <row r="583" spans="34:71" s="35" customFormat="1">
      <c r="AH583" s="43"/>
      <c r="AI583" s="43"/>
      <c r="AJ583" s="43"/>
      <c r="AK583" s="43"/>
      <c r="AL583" s="43"/>
      <c r="AM583" s="43"/>
      <c r="AN583" s="43"/>
      <c r="AO583" s="43"/>
      <c r="AP583" s="43"/>
      <c r="AQ583" s="43"/>
      <c r="AR583" s="43"/>
      <c r="AS583" s="43"/>
      <c r="AT583" s="43"/>
      <c r="AU583" s="43"/>
      <c r="AV583" s="43"/>
      <c r="AW583" s="43"/>
      <c r="AX583" s="43"/>
      <c r="AY583" s="43"/>
      <c r="AZ583" s="43"/>
      <c r="BA583" s="43"/>
      <c r="BB583" s="43"/>
      <c r="BC583" s="43"/>
      <c r="BD583" s="43"/>
      <c r="BE583" s="43"/>
      <c r="BF583" s="43"/>
      <c r="BG583" s="43"/>
      <c r="BH583" s="43"/>
      <c r="BI583" s="43"/>
      <c r="BJ583" s="43"/>
      <c r="BK583" s="43"/>
      <c r="BL583" s="43"/>
      <c r="BM583" s="43"/>
      <c r="BN583" s="43"/>
      <c r="BO583" s="43"/>
      <c r="BP583" s="43"/>
      <c r="BQ583" s="43"/>
      <c r="BR583" s="43"/>
      <c r="BS583" s="43"/>
    </row>
    <row r="584" spans="34:71" s="35" customFormat="1">
      <c r="AH584" s="43"/>
      <c r="AI584" s="43"/>
      <c r="AJ584" s="43"/>
      <c r="AK584" s="43"/>
      <c r="AL584" s="43"/>
      <c r="AM584" s="43"/>
      <c r="AN584" s="43"/>
      <c r="AO584" s="43"/>
      <c r="AP584" s="43"/>
      <c r="AQ584" s="43"/>
      <c r="AR584" s="43"/>
      <c r="AS584" s="43"/>
      <c r="AT584" s="43"/>
      <c r="AU584" s="43"/>
      <c r="AV584" s="43"/>
      <c r="AW584" s="43"/>
      <c r="AX584" s="43"/>
      <c r="AY584" s="43"/>
      <c r="AZ584" s="43"/>
      <c r="BA584" s="43"/>
      <c r="BB584" s="43"/>
      <c r="BC584" s="43"/>
      <c r="BD584" s="43"/>
      <c r="BE584" s="43"/>
      <c r="BF584" s="43"/>
      <c r="BG584" s="43"/>
      <c r="BH584" s="43"/>
      <c r="BI584" s="43"/>
      <c r="BJ584" s="43"/>
      <c r="BK584" s="43"/>
      <c r="BL584" s="43"/>
      <c r="BM584" s="43"/>
      <c r="BN584" s="43"/>
      <c r="BO584" s="43"/>
      <c r="BP584" s="43"/>
      <c r="BQ584" s="43"/>
      <c r="BR584" s="43"/>
      <c r="BS584" s="43"/>
    </row>
    <row r="585" spans="34:71" s="35" customFormat="1">
      <c r="AH585" s="43"/>
      <c r="AI585" s="43"/>
      <c r="AJ585" s="43"/>
      <c r="AK585" s="43"/>
      <c r="AL585" s="43"/>
      <c r="AM585" s="43"/>
      <c r="AN585" s="43"/>
      <c r="AO585" s="43"/>
      <c r="AP585" s="43"/>
      <c r="AQ585" s="43"/>
      <c r="AR585" s="43"/>
      <c r="AS585" s="43"/>
      <c r="AT585" s="43"/>
      <c r="AU585" s="43"/>
      <c r="AV585" s="43"/>
      <c r="AW585" s="43"/>
      <c r="AX585" s="43"/>
      <c r="AY585" s="43"/>
      <c r="AZ585" s="43"/>
      <c r="BA585" s="43"/>
      <c r="BB585" s="43"/>
      <c r="BC585" s="43"/>
      <c r="BD585" s="43"/>
      <c r="BE585" s="43"/>
      <c r="BF585" s="43"/>
      <c r="BG585" s="43"/>
      <c r="BH585" s="43"/>
      <c r="BI585" s="43"/>
      <c r="BJ585" s="43"/>
      <c r="BK585" s="43"/>
      <c r="BL585" s="43"/>
      <c r="BM585" s="43"/>
      <c r="BN585" s="43"/>
      <c r="BO585" s="43"/>
      <c r="BP585" s="43"/>
      <c r="BQ585" s="43"/>
      <c r="BR585" s="43"/>
      <c r="BS585" s="43"/>
    </row>
    <row r="586" spans="34:71" s="35" customFormat="1">
      <c r="AH586" s="43"/>
      <c r="AI586" s="43"/>
      <c r="AJ586" s="43"/>
      <c r="AK586" s="43"/>
      <c r="AL586" s="43"/>
      <c r="AM586" s="43"/>
      <c r="AN586" s="43"/>
      <c r="AO586" s="43"/>
      <c r="AP586" s="43"/>
      <c r="AQ586" s="43"/>
      <c r="AR586" s="43"/>
      <c r="AS586" s="43"/>
      <c r="AT586" s="43"/>
      <c r="AU586" s="43"/>
      <c r="AV586" s="43"/>
      <c r="AW586" s="43"/>
      <c r="AX586" s="43"/>
      <c r="AY586" s="43"/>
      <c r="AZ586" s="43"/>
      <c r="BA586" s="43"/>
      <c r="BB586" s="43"/>
      <c r="BC586" s="43"/>
      <c r="BD586" s="43"/>
      <c r="BE586" s="43"/>
      <c r="BF586" s="43"/>
      <c r="BG586" s="43"/>
      <c r="BH586" s="43"/>
      <c r="BI586" s="43"/>
      <c r="BJ586" s="43"/>
      <c r="BK586" s="43"/>
      <c r="BL586" s="43"/>
      <c r="BM586" s="43"/>
      <c r="BN586" s="43"/>
      <c r="BO586" s="43"/>
      <c r="BP586" s="43"/>
      <c r="BQ586" s="43"/>
      <c r="BR586" s="43"/>
      <c r="BS586" s="43"/>
    </row>
    <row r="587" spans="34:71" s="35" customFormat="1">
      <c r="AH587" s="43"/>
      <c r="AI587" s="43"/>
      <c r="AJ587" s="43"/>
      <c r="AK587" s="43"/>
      <c r="AL587" s="43"/>
      <c r="AM587" s="43"/>
      <c r="AN587" s="43"/>
      <c r="AO587" s="43"/>
      <c r="AP587" s="43"/>
      <c r="AQ587" s="43"/>
      <c r="AR587" s="43"/>
      <c r="AS587" s="43"/>
      <c r="AT587" s="43"/>
      <c r="AU587" s="43"/>
      <c r="AV587" s="43"/>
      <c r="AW587" s="43"/>
      <c r="AX587" s="43"/>
      <c r="AY587" s="43"/>
      <c r="AZ587" s="43"/>
      <c r="BA587" s="43"/>
      <c r="BB587" s="43"/>
      <c r="BC587" s="43"/>
      <c r="BD587" s="43"/>
      <c r="BE587" s="43"/>
      <c r="BF587" s="43"/>
      <c r="BG587" s="43"/>
      <c r="BH587" s="43"/>
      <c r="BI587" s="43"/>
      <c r="BJ587" s="43"/>
      <c r="BK587" s="43"/>
      <c r="BL587" s="43"/>
      <c r="BM587" s="43"/>
      <c r="BN587" s="43"/>
      <c r="BO587" s="43"/>
      <c r="BP587" s="43"/>
      <c r="BQ587" s="43"/>
      <c r="BR587" s="43"/>
      <c r="BS587" s="43"/>
    </row>
    <row r="588" spans="34:71" s="35" customFormat="1">
      <c r="AH588" s="43"/>
      <c r="AI588" s="43"/>
      <c r="AJ588" s="43"/>
      <c r="AK588" s="43"/>
      <c r="AL588" s="43"/>
      <c r="AM588" s="43"/>
      <c r="AN588" s="43"/>
      <c r="AO588" s="43"/>
      <c r="AP588" s="43"/>
      <c r="AQ588" s="43"/>
      <c r="AR588" s="43"/>
      <c r="AS588" s="43"/>
      <c r="AT588" s="43"/>
      <c r="AU588" s="43"/>
      <c r="AV588" s="43"/>
      <c r="AW588" s="43"/>
      <c r="AX588" s="43"/>
      <c r="AY588" s="43"/>
      <c r="AZ588" s="43"/>
      <c r="BA588" s="43"/>
      <c r="BB588" s="43"/>
      <c r="BC588" s="43"/>
      <c r="BD588" s="43"/>
      <c r="BE588" s="43"/>
      <c r="BF588" s="43"/>
      <c r="BG588" s="43"/>
      <c r="BH588" s="43"/>
      <c r="BI588" s="43"/>
      <c r="BJ588" s="43"/>
      <c r="BK588" s="43"/>
      <c r="BL588" s="43"/>
      <c r="BM588" s="43"/>
      <c r="BN588" s="43"/>
      <c r="BO588" s="43"/>
      <c r="BP588" s="43"/>
      <c r="BQ588" s="43"/>
      <c r="BR588" s="43"/>
      <c r="BS588" s="43"/>
    </row>
    <row r="589" spans="34:71" s="35" customFormat="1">
      <c r="AH589" s="43"/>
      <c r="AI589" s="43"/>
      <c r="AJ589" s="43"/>
      <c r="AK589" s="43"/>
      <c r="AL589" s="43"/>
      <c r="AM589" s="43"/>
      <c r="AN589" s="43"/>
      <c r="AO589" s="43"/>
      <c r="AP589" s="43"/>
      <c r="AQ589" s="43"/>
      <c r="AR589" s="43"/>
      <c r="AS589" s="43"/>
      <c r="AT589" s="43"/>
      <c r="AU589" s="43"/>
      <c r="AV589" s="43"/>
      <c r="AW589" s="43"/>
      <c r="AX589" s="43"/>
      <c r="AY589" s="43"/>
      <c r="AZ589" s="43"/>
      <c r="BA589" s="43"/>
      <c r="BB589" s="43"/>
      <c r="BC589" s="43"/>
      <c r="BD589" s="43"/>
      <c r="BE589" s="43"/>
      <c r="BF589" s="43"/>
      <c r="BG589" s="43"/>
      <c r="BH589" s="43"/>
      <c r="BI589" s="43"/>
      <c r="BJ589" s="43"/>
      <c r="BK589" s="43"/>
      <c r="BL589" s="43"/>
      <c r="BM589" s="43"/>
      <c r="BN589" s="43"/>
      <c r="BO589" s="43"/>
      <c r="BP589" s="43"/>
      <c r="BQ589" s="43"/>
      <c r="BR589" s="43"/>
      <c r="BS589" s="43"/>
    </row>
    <row r="590" spans="34:71" s="35" customFormat="1">
      <c r="AH590" s="43"/>
      <c r="AI590" s="43"/>
      <c r="AJ590" s="43"/>
      <c r="AK590" s="43"/>
      <c r="AL590" s="43"/>
      <c r="AM590" s="43"/>
      <c r="AN590" s="43"/>
      <c r="AO590" s="43"/>
      <c r="AP590" s="43"/>
      <c r="AQ590" s="43"/>
      <c r="AR590" s="43"/>
      <c r="AS590" s="43"/>
      <c r="AT590" s="43"/>
      <c r="AU590" s="43"/>
      <c r="AV590" s="43"/>
      <c r="AW590" s="43"/>
      <c r="AX590" s="43"/>
      <c r="AY590" s="43"/>
      <c r="AZ590" s="43"/>
      <c r="BA590" s="43"/>
      <c r="BB590" s="43"/>
      <c r="BC590" s="43"/>
      <c r="BD590" s="43"/>
      <c r="BE590" s="43"/>
      <c r="BF590" s="43"/>
      <c r="BG590" s="43"/>
      <c r="BH590" s="43"/>
      <c r="BI590" s="43"/>
      <c r="BJ590" s="43"/>
      <c r="BK590" s="43"/>
      <c r="BL590" s="43"/>
      <c r="BM590" s="43"/>
      <c r="BN590" s="43"/>
      <c r="BO590" s="43"/>
      <c r="BP590" s="43"/>
      <c r="BQ590" s="43"/>
      <c r="BR590" s="43"/>
      <c r="BS590" s="43"/>
    </row>
    <row r="591" spans="34:71" s="35" customFormat="1">
      <c r="AH591" s="43"/>
      <c r="AI591" s="43"/>
      <c r="AJ591" s="43"/>
      <c r="AK591" s="43"/>
      <c r="AL591" s="43"/>
      <c r="AM591" s="43"/>
      <c r="AN591" s="43"/>
      <c r="AO591" s="43"/>
      <c r="AP591" s="43"/>
      <c r="AQ591" s="43"/>
      <c r="AR591" s="43"/>
      <c r="AS591" s="43"/>
      <c r="AT591" s="43"/>
      <c r="AU591" s="43"/>
      <c r="AV591" s="43"/>
      <c r="AW591" s="43"/>
      <c r="AX591" s="43"/>
      <c r="AY591" s="43"/>
      <c r="AZ591" s="43"/>
      <c r="BA591" s="43"/>
      <c r="BB591" s="43"/>
      <c r="BC591" s="43"/>
      <c r="BD591" s="43"/>
      <c r="BE591" s="43"/>
      <c r="BF591" s="43"/>
      <c r="BG591" s="43"/>
      <c r="BH591" s="43"/>
      <c r="BI591" s="43"/>
      <c r="BJ591" s="43"/>
      <c r="BK591" s="43"/>
      <c r="BL591" s="43"/>
      <c r="BM591" s="43"/>
      <c r="BN591" s="43"/>
      <c r="BO591" s="43"/>
      <c r="BP591" s="43"/>
      <c r="BQ591" s="43"/>
      <c r="BR591" s="43"/>
      <c r="BS591" s="43"/>
    </row>
    <row r="592" spans="34:71" s="35" customFormat="1">
      <c r="AH592" s="43"/>
      <c r="AI592" s="43"/>
      <c r="AJ592" s="43"/>
      <c r="AK592" s="43"/>
      <c r="AL592" s="43"/>
      <c r="AM592" s="43"/>
      <c r="AN592" s="43"/>
      <c r="AO592" s="43"/>
      <c r="AP592" s="43"/>
      <c r="AQ592" s="43"/>
      <c r="AR592" s="43"/>
      <c r="AS592" s="43"/>
      <c r="AT592" s="43"/>
      <c r="AU592" s="43"/>
      <c r="AV592" s="43"/>
      <c r="AW592" s="43"/>
      <c r="AX592" s="43"/>
      <c r="AY592" s="43"/>
      <c r="AZ592" s="43"/>
      <c r="BA592" s="43"/>
      <c r="BB592" s="43"/>
      <c r="BC592" s="43"/>
      <c r="BD592" s="43"/>
      <c r="BE592" s="43"/>
      <c r="BF592" s="43"/>
      <c r="BG592" s="43"/>
      <c r="BH592" s="43"/>
      <c r="BI592" s="43"/>
      <c r="BJ592" s="43"/>
      <c r="BK592" s="43"/>
      <c r="BL592" s="43"/>
      <c r="BM592" s="43"/>
      <c r="BN592" s="43"/>
      <c r="BO592" s="43"/>
      <c r="BP592" s="43"/>
      <c r="BQ592" s="43"/>
      <c r="BR592" s="43"/>
      <c r="BS592" s="43"/>
    </row>
    <row r="593" spans="34:71" s="35" customFormat="1">
      <c r="AH593" s="43"/>
      <c r="AI593" s="43"/>
      <c r="AJ593" s="43"/>
      <c r="AK593" s="43"/>
      <c r="AL593" s="43"/>
      <c r="AM593" s="43"/>
      <c r="AN593" s="43"/>
      <c r="AO593" s="43"/>
      <c r="AP593" s="43"/>
      <c r="AQ593" s="43"/>
      <c r="AR593" s="43"/>
      <c r="AS593" s="43"/>
      <c r="AT593" s="43"/>
      <c r="AU593" s="43"/>
      <c r="AV593" s="43"/>
      <c r="AW593" s="43"/>
      <c r="AX593" s="43"/>
      <c r="AY593" s="43"/>
      <c r="AZ593" s="43"/>
      <c r="BA593" s="43"/>
      <c r="BB593" s="43"/>
      <c r="BC593" s="43"/>
      <c r="BD593" s="43"/>
      <c r="BE593" s="43"/>
      <c r="BF593" s="43"/>
      <c r="BG593" s="43"/>
      <c r="BH593" s="43"/>
      <c r="BI593" s="43"/>
      <c r="BJ593" s="43"/>
      <c r="BK593" s="43"/>
      <c r="BL593" s="43"/>
      <c r="BM593" s="43"/>
      <c r="BN593" s="43"/>
      <c r="BO593" s="43"/>
      <c r="BP593" s="43"/>
      <c r="BQ593" s="43"/>
      <c r="BR593" s="43"/>
      <c r="BS593" s="43"/>
    </row>
    <row r="594" spans="34:71" s="35" customFormat="1">
      <c r="AH594" s="43"/>
      <c r="AI594" s="43"/>
      <c r="AJ594" s="43"/>
      <c r="AK594" s="43"/>
      <c r="AL594" s="43"/>
      <c r="AM594" s="43"/>
      <c r="AN594" s="43"/>
      <c r="AO594" s="43"/>
      <c r="AP594" s="43"/>
      <c r="AQ594" s="43"/>
      <c r="AR594" s="43"/>
      <c r="AS594" s="43"/>
      <c r="AT594" s="43"/>
      <c r="AU594" s="43"/>
      <c r="AV594" s="43"/>
      <c r="AW594" s="43"/>
      <c r="AX594" s="43"/>
      <c r="AY594" s="43"/>
      <c r="AZ594" s="43"/>
      <c r="BA594" s="43"/>
      <c r="BB594" s="43"/>
      <c r="BC594" s="43"/>
      <c r="BD594" s="43"/>
      <c r="BE594" s="43"/>
      <c r="BF594" s="43"/>
      <c r="BG594" s="43"/>
      <c r="BH594" s="43"/>
      <c r="BI594" s="43"/>
      <c r="BJ594" s="43"/>
      <c r="BK594" s="43"/>
      <c r="BL594" s="43"/>
      <c r="BM594" s="43"/>
      <c r="BN594" s="43"/>
      <c r="BO594" s="43"/>
      <c r="BP594" s="43"/>
      <c r="BQ594" s="43"/>
      <c r="BR594" s="43"/>
      <c r="BS594" s="43"/>
    </row>
    <row r="595" spans="34:71" s="35" customFormat="1">
      <c r="AH595" s="43"/>
      <c r="AI595" s="43"/>
      <c r="AJ595" s="43"/>
      <c r="AK595" s="43"/>
      <c r="AL595" s="43"/>
      <c r="AM595" s="43"/>
      <c r="AN595" s="43"/>
      <c r="AO595" s="43"/>
      <c r="AP595" s="43"/>
      <c r="AQ595" s="43"/>
      <c r="AR595" s="43"/>
      <c r="AS595" s="43"/>
      <c r="AT595" s="43"/>
      <c r="AU595" s="43"/>
      <c r="AV595" s="43"/>
      <c r="AW595" s="43"/>
      <c r="AX595" s="43"/>
      <c r="AY595" s="43"/>
      <c r="AZ595" s="43"/>
      <c r="BA595" s="43"/>
      <c r="BB595" s="43"/>
      <c r="BC595" s="43"/>
      <c r="BD595" s="43"/>
      <c r="BE595" s="43"/>
      <c r="BF595" s="43"/>
      <c r="BG595" s="43"/>
      <c r="BH595" s="43"/>
      <c r="BI595" s="43"/>
      <c r="BJ595" s="43"/>
      <c r="BK595" s="43"/>
      <c r="BL595" s="43"/>
      <c r="BM595" s="43"/>
      <c r="BN595" s="43"/>
      <c r="BO595" s="43"/>
      <c r="BP595" s="43"/>
      <c r="BQ595" s="43"/>
      <c r="BR595" s="43"/>
      <c r="BS595" s="43"/>
    </row>
    <row r="596" spans="34:71" s="35" customFormat="1">
      <c r="AH596" s="43"/>
      <c r="AI596" s="43"/>
      <c r="AJ596" s="43"/>
      <c r="AK596" s="43"/>
      <c r="AL596" s="43"/>
      <c r="AM596" s="43"/>
      <c r="AN596" s="43"/>
      <c r="AO596" s="43"/>
      <c r="AP596" s="43"/>
      <c r="AQ596" s="43"/>
      <c r="AR596" s="43"/>
      <c r="AS596" s="43"/>
      <c r="AT596" s="43"/>
      <c r="AU596" s="43"/>
      <c r="AV596" s="43"/>
      <c r="AW596" s="43"/>
      <c r="AX596" s="43"/>
      <c r="AY596" s="43"/>
      <c r="AZ596" s="43"/>
      <c r="BA596" s="43"/>
      <c r="BB596" s="43"/>
      <c r="BC596" s="43"/>
      <c r="BD596" s="43"/>
      <c r="BE596" s="43"/>
      <c r="BF596" s="43"/>
      <c r="BG596" s="43"/>
      <c r="BH596" s="43"/>
      <c r="BI596" s="43"/>
      <c r="BJ596" s="43"/>
      <c r="BK596" s="43"/>
      <c r="BL596" s="43"/>
      <c r="BM596" s="43"/>
      <c r="BN596" s="43"/>
      <c r="BO596" s="43"/>
      <c r="BP596" s="43"/>
      <c r="BQ596" s="43"/>
      <c r="BR596" s="43"/>
      <c r="BS596" s="43"/>
    </row>
    <row r="597" spans="34:71" s="35" customFormat="1">
      <c r="AH597" s="43"/>
      <c r="AI597" s="43"/>
      <c r="AJ597" s="43"/>
      <c r="AK597" s="43"/>
      <c r="AL597" s="43"/>
      <c r="AM597" s="43"/>
      <c r="AN597" s="43"/>
      <c r="AO597" s="43"/>
      <c r="AP597" s="43"/>
      <c r="AQ597" s="43"/>
      <c r="AR597" s="43"/>
      <c r="AS597" s="43"/>
      <c r="AT597" s="43"/>
      <c r="AU597" s="43"/>
      <c r="AV597" s="43"/>
      <c r="AW597" s="43"/>
      <c r="AX597" s="43"/>
      <c r="AY597" s="43"/>
      <c r="AZ597" s="43"/>
      <c r="BA597" s="43"/>
      <c r="BB597" s="43"/>
      <c r="BC597" s="43"/>
      <c r="BD597" s="43"/>
      <c r="BE597" s="43"/>
      <c r="BF597" s="43"/>
      <c r="BG597" s="43"/>
      <c r="BH597" s="43"/>
      <c r="BI597" s="43"/>
      <c r="BJ597" s="43"/>
      <c r="BK597" s="43"/>
      <c r="BL597" s="43"/>
      <c r="BM597" s="43"/>
      <c r="BN597" s="43"/>
      <c r="BO597" s="43"/>
      <c r="BP597" s="43"/>
      <c r="BQ597" s="43"/>
      <c r="BR597" s="43"/>
      <c r="BS597" s="43"/>
    </row>
    <row r="598" spans="34:71" s="35" customFormat="1">
      <c r="AH598" s="43"/>
      <c r="AI598" s="43"/>
      <c r="AJ598" s="43"/>
      <c r="AK598" s="43"/>
      <c r="AL598" s="43"/>
      <c r="AM598" s="43"/>
      <c r="AN598" s="43"/>
      <c r="AO598" s="43"/>
      <c r="AP598" s="43"/>
      <c r="AQ598" s="43"/>
      <c r="AR598" s="43"/>
      <c r="AS598" s="43"/>
      <c r="AT598" s="43"/>
      <c r="AU598" s="43"/>
      <c r="AV598" s="43"/>
      <c r="AW598" s="43"/>
      <c r="AX598" s="43"/>
      <c r="AY598" s="43"/>
      <c r="AZ598" s="43"/>
      <c r="BA598" s="43"/>
      <c r="BB598" s="43"/>
      <c r="BC598" s="43"/>
      <c r="BD598" s="43"/>
      <c r="BE598" s="43"/>
      <c r="BF598" s="43"/>
      <c r="BG598" s="43"/>
      <c r="BH598" s="43"/>
      <c r="BI598" s="43"/>
      <c r="BJ598" s="43"/>
      <c r="BK598" s="43"/>
      <c r="BL598" s="43"/>
      <c r="BM598" s="43"/>
      <c r="BN598" s="43"/>
      <c r="BO598" s="43"/>
      <c r="BP598" s="43"/>
      <c r="BQ598" s="43"/>
      <c r="BR598" s="43"/>
      <c r="BS598" s="43"/>
    </row>
    <row r="599" spans="34:71" s="35" customFormat="1">
      <c r="AH599" s="43"/>
      <c r="AI599" s="43"/>
      <c r="AJ599" s="43"/>
      <c r="AK599" s="43"/>
      <c r="AL599" s="43"/>
      <c r="AM599" s="43"/>
      <c r="AN599" s="43"/>
      <c r="AO599" s="43"/>
      <c r="AP599" s="43"/>
      <c r="AQ599" s="43"/>
      <c r="AR599" s="43"/>
      <c r="AS599" s="43"/>
      <c r="AT599" s="43"/>
      <c r="AU599" s="43"/>
      <c r="AV599" s="43"/>
      <c r="AW599" s="43"/>
      <c r="AX599" s="43"/>
      <c r="AY599" s="43"/>
      <c r="AZ599" s="43"/>
      <c r="BA599" s="43"/>
      <c r="BB599" s="43"/>
      <c r="BC599" s="43"/>
      <c r="BD599" s="43"/>
      <c r="BE599" s="43"/>
      <c r="BF599" s="43"/>
      <c r="BG599" s="43"/>
      <c r="BH599" s="43"/>
      <c r="BI599" s="43"/>
      <c r="BJ599" s="43"/>
      <c r="BK599" s="43"/>
      <c r="BL599" s="43"/>
      <c r="BM599" s="43"/>
      <c r="BN599" s="43"/>
      <c r="BO599" s="43"/>
      <c r="BP599" s="43"/>
      <c r="BQ599" s="43"/>
      <c r="BR599" s="43"/>
      <c r="BS599" s="43"/>
    </row>
    <row r="600" spans="34:71" s="35" customFormat="1">
      <c r="AH600" s="43"/>
      <c r="AI600" s="43"/>
      <c r="AJ600" s="43"/>
      <c r="AK600" s="43"/>
      <c r="AL600" s="43"/>
      <c r="AM600" s="43"/>
      <c r="AN600" s="43"/>
      <c r="AO600" s="43"/>
      <c r="AP600" s="43"/>
      <c r="AQ600" s="43"/>
      <c r="AR600" s="43"/>
      <c r="AS600" s="43"/>
      <c r="AT600" s="43"/>
      <c r="AU600" s="43"/>
      <c r="AV600" s="43"/>
      <c r="AW600" s="43"/>
      <c r="AX600" s="43"/>
      <c r="AY600" s="43"/>
      <c r="AZ600" s="43"/>
      <c r="BA600" s="43"/>
      <c r="BB600" s="43"/>
      <c r="BC600" s="43"/>
      <c r="BD600" s="43"/>
      <c r="BE600" s="43"/>
      <c r="BF600" s="43"/>
      <c r="BG600" s="43"/>
      <c r="BH600" s="43"/>
      <c r="BI600" s="43"/>
      <c r="BJ600" s="43"/>
      <c r="BK600" s="43"/>
      <c r="BL600" s="43"/>
      <c r="BM600" s="43"/>
      <c r="BN600" s="43"/>
      <c r="BO600" s="43"/>
      <c r="BP600" s="43"/>
      <c r="BQ600" s="43"/>
      <c r="BR600" s="43"/>
      <c r="BS600" s="43"/>
    </row>
    <row r="601" spans="34:71" s="35" customFormat="1">
      <c r="AH601" s="43"/>
      <c r="AI601" s="43"/>
      <c r="AJ601" s="43"/>
      <c r="AK601" s="43"/>
      <c r="AL601" s="43"/>
      <c r="AM601" s="43"/>
      <c r="AN601" s="43"/>
      <c r="AO601" s="43"/>
      <c r="AP601" s="43"/>
      <c r="AQ601" s="43"/>
      <c r="AR601" s="43"/>
      <c r="AS601" s="43"/>
      <c r="AT601" s="43"/>
      <c r="AU601" s="43"/>
      <c r="AV601" s="43"/>
      <c r="AW601" s="43"/>
      <c r="AX601" s="43"/>
      <c r="AY601" s="43"/>
      <c r="AZ601" s="43"/>
      <c r="BA601" s="43"/>
      <c r="BB601" s="43"/>
      <c r="BC601" s="43"/>
      <c r="BD601" s="43"/>
      <c r="BE601" s="43"/>
      <c r="BF601" s="43"/>
      <c r="BG601" s="43"/>
      <c r="BH601" s="43"/>
      <c r="BI601" s="43"/>
      <c r="BJ601" s="43"/>
      <c r="BK601" s="43"/>
      <c r="BL601" s="43"/>
      <c r="BM601" s="43"/>
      <c r="BN601" s="43"/>
      <c r="BO601" s="43"/>
      <c r="BP601" s="43"/>
      <c r="BQ601" s="43"/>
      <c r="BR601" s="43"/>
      <c r="BS601" s="43"/>
    </row>
    <row r="602" spans="34:71" s="35" customFormat="1">
      <c r="AH602" s="43"/>
      <c r="AI602" s="43"/>
      <c r="AJ602" s="43"/>
      <c r="AK602" s="43"/>
      <c r="AL602" s="43"/>
      <c r="AM602" s="43"/>
      <c r="AN602" s="43"/>
      <c r="AO602" s="43"/>
      <c r="AP602" s="43"/>
      <c r="AQ602" s="43"/>
      <c r="AR602" s="43"/>
      <c r="AS602" s="43"/>
      <c r="AT602" s="43"/>
      <c r="AU602" s="43"/>
      <c r="AV602" s="43"/>
      <c r="AW602" s="43"/>
      <c r="AX602" s="43"/>
      <c r="AY602" s="43"/>
      <c r="AZ602" s="43"/>
      <c r="BA602" s="43"/>
      <c r="BB602" s="43"/>
      <c r="BC602" s="43"/>
      <c r="BD602" s="43"/>
      <c r="BE602" s="43"/>
      <c r="BF602" s="43"/>
      <c r="BG602" s="43"/>
      <c r="BH602" s="43"/>
      <c r="BI602" s="43"/>
      <c r="BJ602" s="43"/>
      <c r="BK602" s="43"/>
      <c r="BL602" s="43"/>
      <c r="BM602" s="43"/>
      <c r="BN602" s="43"/>
      <c r="BO602" s="43"/>
      <c r="BP602" s="43"/>
      <c r="BQ602" s="43"/>
      <c r="BR602" s="43"/>
      <c r="BS602" s="43"/>
    </row>
    <row r="603" spans="34:71" s="35" customFormat="1">
      <c r="AH603" s="43"/>
      <c r="AI603" s="43"/>
      <c r="AJ603" s="43"/>
      <c r="AK603" s="43"/>
      <c r="AL603" s="43"/>
      <c r="AM603" s="43"/>
      <c r="AN603" s="43"/>
      <c r="AO603" s="43"/>
      <c r="AP603" s="43"/>
      <c r="AQ603" s="43"/>
      <c r="AR603" s="43"/>
      <c r="AS603" s="43"/>
      <c r="AT603" s="43"/>
      <c r="AU603" s="43"/>
      <c r="AV603" s="43"/>
      <c r="AW603" s="43"/>
      <c r="AX603" s="43"/>
      <c r="AY603" s="43"/>
      <c r="AZ603" s="43"/>
      <c r="BA603" s="43"/>
      <c r="BB603" s="43"/>
      <c r="BC603" s="43"/>
      <c r="BD603" s="43"/>
      <c r="BE603" s="43"/>
      <c r="BF603" s="43"/>
      <c r="BG603" s="43"/>
      <c r="BH603" s="43"/>
      <c r="BI603" s="43"/>
      <c r="BJ603" s="43"/>
      <c r="BK603" s="43"/>
      <c r="BL603" s="43"/>
      <c r="BM603" s="43"/>
      <c r="BN603" s="43"/>
      <c r="BO603" s="43"/>
      <c r="BP603" s="43"/>
      <c r="BQ603" s="43"/>
      <c r="BR603" s="43"/>
      <c r="BS603" s="43"/>
    </row>
    <row r="604" spans="34:71" s="35" customFormat="1">
      <c r="AH604" s="43"/>
      <c r="AI604" s="43"/>
      <c r="AJ604" s="43"/>
      <c r="AK604" s="43"/>
      <c r="AL604" s="43"/>
      <c r="AM604" s="43"/>
      <c r="AN604" s="43"/>
      <c r="AO604" s="43"/>
      <c r="AP604" s="43"/>
      <c r="AQ604" s="43"/>
      <c r="AR604" s="43"/>
      <c r="AS604" s="43"/>
      <c r="AT604" s="43"/>
      <c r="AU604" s="43"/>
      <c r="AV604" s="43"/>
      <c r="AW604" s="43"/>
      <c r="AX604" s="43"/>
      <c r="AY604" s="43"/>
      <c r="AZ604" s="43"/>
      <c r="BA604" s="43"/>
      <c r="BB604" s="43"/>
      <c r="BC604" s="43"/>
      <c r="BD604" s="43"/>
      <c r="BE604" s="43"/>
      <c r="BF604" s="43"/>
      <c r="BG604" s="43"/>
      <c r="BH604" s="43"/>
      <c r="BI604" s="43"/>
      <c r="BJ604" s="43"/>
      <c r="BK604" s="43"/>
      <c r="BL604" s="43"/>
      <c r="BM604" s="43"/>
      <c r="BN604" s="43"/>
      <c r="BO604" s="43"/>
      <c r="BP604" s="43"/>
      <c r="BQ604" s="43"/>
      <c r="BR604" s="43"/>
      <c r="BS604" s="43"/>
    </row>
    <row r="605" spans="34:71" s="35" customFormat="1">
      <c r="AH605" s="43"/>
      <c r="AI605" s="43"/>
      <c r="AJ605" s="43"/>
      <c r="AK605" s="43"/>
      <c r="AL605" s="43"/>
      <c r="AM605" s="43"/>
      <c r="AN605" s="43"/>
      <c r="AO605" s="43"/>
      <c r="AP605" s="43"/>
      <c r="AQ605" s="43"/>
      <c r="AR605" s="43"/>
      <c r="AS605" s="43"/>
      <c r="AT605" s="43"/>
      <c r="AU605" s="43"/>
      <c r="AV605" s="43"/>
      <c r="AW605" s="43"/>
      <c r="AX605" s="43"/>
      <c r="AY605" s="43"/>
      <c r="AZ605" s="43"/>
      <c r="BA605" s="43"/>
      <c r="BB605" s="43"/>
      <c r="BC605" s="43"/>
      <c r="BD605" s="43"/>
      <c r="BE605" s="43"/>
      <c r="BF605" s="43"/>
      <c r="BG605" s="43"/>
      <c r="BH605" s="43"/>
      <c r="BI605" s="43"/>
      <c r="BJ605" s="43"/>
      <c r="BK605" s="43"/>
      <c r="BL605" s="43"/>
      <c r="BM605" s="43"/>
      <c r="BN605" s="43"/>
      <c r="BO605" s="43"/>
      <c r="BP605" s="43"/>
      <c r="BQ605" s="43"/>
      <c r="BR605" s="43"/>
      <c r="BS605" s="43"/>
    </row>
    <row r="606" spans="34:71" s="35" customFormat="1">
      <c r="AH606" s="43"/>
      <c r="AI606" s="43"/>
      <c r="AJ606" s="43"/>
      <c r="AK606" s="43"/>
      <c r="AL606" s="43"/>
      <c r="AM606" s="43"/>
      <c r="AN606" s="43"/>
      <c r="AO606" s="43"/>
      <c r="AP606" s="43"/>
      <c r="AQ606" s="43"/>
      <c r="AR606" s="43"/>
      <c r="AS606" s="43"/>
      <c r="AT606" s="43"/>
      <c r="AU606" s="43"/>
      <c r="AV606" s="43"/>
      <c r="AW606" s="43"/>
      <c r="AX606" s="43"/>
      <c r="AY606" s="43"/>
      <c r="AZ606" s="43"/>
      <c r="BA606" s="43"/>
      <c r="BB606" s="43"/>
      <c r="BC606" s="43"/>
      <c r="BD606" s="43"/>
      <c r="BE606" s="43"/>
      <c r="BF606" s="43"/>
      <c r="BG606" s="43"/>
      <c r="BH606" s="43"/>
      <c r="BI606" s="43"/>
      <c r="BJ606" s="43"/>
      <c r="BK606" s="43"/>
      <c r="BL606" s="43"/>
      <c r="BM606" s="43"/>
      <c r="BN606" s="43"/>
      <c r="BO606" s="43"/>
      <c r="BP606" s="43"/>
      <c r="BQ606" s="43"/>
      <c r="BR606" s="43"/>
      <c r="BS606" s="43"/>
    </row>
    <row r="607" spans="34:71" s="35" customFormat="1">
      <c r="AH607" s="43"/>
      <c r="AI607" s="43"/>
      <c r="AJ607" s="43"/>
      <c r="AK607" s="43"/>
      <c r="AL607" s="43"/>
      <c r="AM607" s="43"/>
      <c r="AN607" s="43"/>
      <c r="AO607" s="43"/>
      <c r="AP607" s="43"/>
      <c r="AQ607" s="43"/>
      <c r="AR607" s="43"/>
      <c r="AS607" s="43"/>
      <c r="AT607" s="43"/>
      <c r="AU607" s="43"/>
      <c r="AV607" s="43"/>
      <c r="AW607" s="43"/>
      <c r="AX607" s="43"/>
      <c r="AY607" s="43"/>
      <c r="AZ607" s="43"/>
      <c r="BA607" s="43"/>
      <c r="BB607" s="43"/>
      <c r="BC607" s="43"/>
      <c r="BD607" s="43"/>
      <c r="BE607" s="43"/>
      <c r="BF607" s="43"/>
      <c r="BG607" s="43"/>
      <c r="BH607" s="43"/>
      <c r="BI607" s="43"/>
      <c r="BJ607" s="43"/>
      <c r="BK607" s="43"/>
      <c r="BL607" s="43"/>
      <c r="BM607" s="43"/>
      <c r="BN607" s="43"/>
      <c r="BO607" s="43"/>
      <c r="BP607" s="43"/>
      <c r="BQ607" s="43"/>
      <c r="BR607" s="43"/>
      <c r="BS607" s="43"/>
    </row>
    <row r="608" spans="34:71" s="35" customFormat="1">
      <c r="AH608" s="43"/>
      <c r="AI608" s="43"/>
      <c r="AJ608" s="43"/>
      <c r="AK608" s="43"/>
      <c r="AL608" s="43"/>
      <c r="AM608" s="43"/>
      <c r="AN608" s="43"/>
      <c r="AO608" s="43"/>
      <c r="AP608" s="43"/>
      <c r="AQ608" s="43"/>
      <c r="AR608" s="43"/>
      <c r="AS608" s="43"/>
      <c r="AT608" s="43"/>
      <c r="AU608" s="43"/>
      <c r="AV608" s="43"/>
      <c r="AW608" s="43"/>
      <c r="AX608" s="43"/>
      <c r="AY608" s="43"/>
      <c r="AZ608" s="43"/>
      <c r="BA608" s="43"/>
      <c r="BB608" s="43"/>
      <c r="BC608" s="43"/>
      <c r="BD608" s="43"/>
      <c r="BE608" s="43"/>
      <c r="BF608" s="43"/>
      <c r="BG608" s="43"/>
      <c r="BH608" s="43"/>
      <c r="BI608" s="43"/>
      <c r="BJ608" s="43"/>
      <c r="BK608" s="43"/>
      <c r="BL608" s="43"/>
      <c r="BM608" s="43"/>
      <c r="BN608" s="43"/>
      <c r="BO608" s="43"/>
      <c r="BP608" s="43"/>
      <c r="BQ608" s="43"/>
      <c r="BR608" s="43"/>
      <c r="BS608" s="43"/>
    </row>
    <row r="609" spans="34:71" s="35" customFormat="1">
      <c r="AH609" s="43"/>
      <c r="AI609" s="43"/>
      <c r="AJ609" s="43"/>
      <c r="AK609" s="43"/>
      <c r="AL609" s="43"/>
      <c r="AM609" s="43"/>
      <c r="AN609" s="43"/>
      <c r="AO609" s="43"/>
      <c r="AP609" s="43"/>
      <c r="AQ609" s="43"/>
      <c r="AR609" s="43"/>
      <c r="AS609" s="43"/>
      <c r="AT609" s="43"/>
      <c r="AU609" s="43"/>
      <c r="AV609" s="43"/>
      <c r="AW609" s="43"/>
      <c r="AX609" s="43"/>
      <c r="AY609" s="43"/>
      <c r="AZ609" s="43"/>
      <c r="BA609" s="43"/>
      <c r="BB609" s="43"/>
      <c r="BC609" s="43"/>
      <c r="BD609" s="43"/>
      <c r="BE609" s="43"/>
      <c r="BF609" s="43"/>
      <c r="BG609" s="43"/>
      <c r="BH609" s="43"/>
      <c r="BI609" s="43"/>
      <c r="BJ609" s="43"/>
      <c r="BK609" s="43"/>
      <c r="BL609" s="43"/>
      <c r="BM609" s="43"/>
      <c r="BN609" s="43"/>
      <c r="BO609" s="43"/>
      <c r="BP609" s="43"/>
      <c r="BQ609" s="43"/>
      <c r="BR609" s="43"/>
      <c r="BS609" s="43"/>
    </row>
    <row r="610" spans="34:71" s="35" customFormat="1">
      <c r="AH610" s="43"/>
      <c r="AI610" s="43"/>
      <c r="AJ610" s="43"/>
      <c r="AK610" s="43"/>
      <c r="AL610" s="43"/>
      <c r="AM610" s="43"/>
      <c r="AN610" s="43"/>
      <c r="AO610" s="43"/>
      <c r="AP610" s="43"/>
      <c r="AQ610" s="43"/>
      <c r="AR610" s="43"/>
      <c r="AS610" s="43"/>
      <c r="AT610" s="43"/>
      <c r="AU610" s="43"/>
      <c r="AV610" s="43"/>
      <c r="AW610" s="43"/>
      <c r="AX610" s="43"/>
      <c r="AY610" s="43"/>
      <c r="AZ610" s="43"/>
      <c r="BA610" s="43"/>
      <c r="BB610" s="43"/>
      <c r="BC610" s="43"/>
      <c r="BD610" s="43"/>
      <c r="BE610" s="43"/>
      <c r="BF610" s="43"/>
      <c r="BG610" s="43"/>
      <c r="BH610" s="43"/>
      <c r="BI610" s="43"/>
      <c r="BJ610" s="43"/>
      <c r="BK610" s="43"/>
      <c r="BL610" s="43"/>
      <c r="BM610" s="43"/>
      <c r="BN610" s="43"/>
      <c r="BO610" s="43"/>
      <c r="BP610" s="43"/>
      <c r="BQ610" s="43"/>
      <c r="BR610" s="43"/>
      <c r="BS610" s="43"/>
    </row>
    <row r="611" spans="34:71" s="35" customFormat="1">
      <c r="AH611" s="43"/>
      <c r="AI611" s="43"/>
      <c r="AJ611" s="43"/>
      <c r="AK611" s="43"/>
      <c r="AL611" s="43"/>
      <c r="AM611" s="43"/>
      <c r="AN611" s="43"/>
      <c r="AO611" s="43"/>
      <c r="AP611" s="43"/>
      <c r="AQ611" s="43"/>
      <c r="AR611" s="43"/>
      <c r="AS611" s="43"/>
      <c r="AT611" s="43"/>
      <c r="AU611" s="43"/>
      <c r="AV611" s="43"/>
      <c r="AW611" s="43"/>
      <c r="AX611" s="43"/>
      <c r="AY611" s="43"/>
      <c r="AZ611" s="43"/>
      <c r="BA611" s="43"/>
      <c r="BB611" s="43"/>
      <c r="BC611" s="43"/>
      <c r="BD611" s="43"/>
      <c r="BE611" s="43"/>
      <c r="BF611" s="43"/>
      <c r="BG611" s="43"/>
      <c r="BH611" s="43"/>
      <c r="BI611" s="43"/>
      <c r="BJ611" s="43"/>
      <c r="BK611" s="43"/>
      <c r="BL611" s="43"/>
      <c r="BM611" s="43"/>
      <c r="BN611" s="43"/>
      <c r="BO611" s="43"/>
      <c r="BP611" s="43"/>
      <c r="BQ611" s="43"/>
      <c r="BR611" s="43"/>
      <c r="BS611" s="43"/>
    </row>
    <row r="612" spans="34:71" s="35" customFormat="1">
      <c r="AH612" s="43"/>
      <c r="AI612" s="43"/>
      <c r="AJ612" s="43"/>
      <c r="AK612" s="43"/>
      <c r="AL612" s="43"/>
      <c r="AM612" s="43"/>
      <c r="AN612" s="43"/>
      <c r="AO612" s="43"/>
      <c r="AP612" s="43"/>
      <c r="AQ612" s="43"/>
      <c r="AR612" s="43"/>
      <c r="AS612" s="43"/>
      <c r="AT612" s="43"/>
      <c r="AU612" s="43"/>
      <c r="AV612" s="43"/>
      <c r="AW612" s="43"/>
      <c r="AX612" s="43"/>
      <c r="AY612" s="43"/>
      <c r="AZ612" s="43"/>
      <c r="BA612" s="43"/>
      <c r="BB612" s="43"/>
      <c r="BC612" s="43"/>
      <c r="BD612" s="43"/>
      <c r="BE612" s="43"/>
      <c r="BF612" s="43"/>
      <c r="BG612" s="43"/>
      <c r="BH612" s="43"/>
      <c r="BI612" s="43"/>
      <c r="BJ612" s="43"/>
      <c r="BK612" s="43"/>
      <c r="BL612" s="43"/>
      <c r="BM612" s="43"/>
      <c r="BN612" s="43"/>
      <c r="BO612" s="43"/>
      <c r="BP612" s="43"/>
      <c r="BQ612" s="43"/>
      <c r="BR612" s="43"/>
      <c r="BS612" s="43"/>
    </row>
    <row r="613" spans="34:71" s="35" customFormat="1">
      <c r="AH613" s="43"/>
      <c r="AI613" s="43"/>
      <c r="AJ613" s="43"/>
      <c r="AK613" s="43"/>
      <c r="AL613" s="43"/>
      <c r="AM613" s="43"/>
      <c r="AN613" s="43"/>
      <c r="AO613" s="43"/>
      <c r="AP613" s="43"/>
      <c r="AQ613" s="43"/>
      <c r="AR613" s="43"/>
      <c r="AS613" s="43"/>
      <c r="AT613" s="43"/>
      <c r="AU613" s="43"/>
      <c r="AV613" s="43"/>
      <c r="AW613" s="43"/>
      <c r="AX613" s="43"/>
      <c r="AY613" s="43"/>
      <c r="AZ613" s="43"/>
      <c r="BA613" s="43"/>
      <c r="BB613" s="43"/>
      <c r="BC613" s="43"/>
      <c r="BD613" s="43"/>
      <c r="BE613" s="43"/>
      <c r="BF613" s="43"/>
      <c r="BG613" s="43"/>
      <c r="BH613" s="43"/>
      <c r="BI613" s="43"/>
      <c r="BJ613" s="43"/>
      <c r="BK613" s="43"/>
      <c r="BL613" s="43"/>
      <c r="BM613" s="43"/>
      <c r="BN613" s="43"/>
      <c r="BO613" s="43"/>
      <c r="BP613" s="43"/>
      <c r="BQ613" s="43"/>
      <c r="BR613" s="43"/>
      <c r="BS613" s="43"/>
    </row>
    <row r="614" spans="34:71" s="35" customFormat="1">
      <c r="AH614" s="43"/>
      <c r="AI614" s="43"/>
      <c r="AJ614" s="43"/>
      <c r="AK614" s="43"/>
      <c r="AL614" s="43"/>
      <c r="AM614" s="43"/>
      <c r="AN614" s="43"/>
      <c r="AO614" s="43"/>
      <c r="AP614" s="43"/>
      <c r="AQ614" s="43"/>
      <c r="AR614" s="43"/>
      <c r="AS614" s="43"/>
      <c r="AT614" s="43"/>
      <c r="AU614" s="43"/>
      <c r="AV614" s="43"/>
      <c r="AW614" s="43"/>
      <c r="AX614" s="43"/>
      <c r="AY614" s="43"/>
      <c r="AZ614" s="43"/>
      <c r="BA614" s="43"/>
      <c r="BB614" s="43"/>
      <c r="BC614" s="43"/>
      <c r="BD614" s="43"/>
      <c r="BE614" s="43"/>
      <c r="BF614" s="43"/>
      <c r="BG614" s="43"/>
      <c r="BH614" s="43"/>
      <c r="BI614" s="43"/>
      <c r="BJ614" s="43"/>
      <c r="BK614" s="43"/>
      <c r="BL614" s="43"/>
      <c r="BM614" s="43"/>
      <c r="BN614" s="43"/>
      <c r="BO614" s="43"/>
      <c r="BP614" s="43"/>
      <c r="BQ614" s="43"/>
      <c r="BR614" s="43"/>
      <c r="BS614" s="43"/>
    </row>
    <row r="615" spans="34:71" s="35" customFormat="1">
      <c r="AH615" s="43"/>
      <c r="AI615" s="43"/>
      <c r="AJ615" s="43"/>
      <c r="AK615" s="43"/>
      <c r="AL615" s="43"/>
      <c r="AM615" s="43"/>
      <c r="AN615" s="43"/>
      <c r="AO615" s="43"/>
      <c r="AP615" s="43"/>
      <c r="AQ615" s="43"/>
      <c r="AR615" s="43"/>
      <c r="AS615" s="43"/>
      <c r="AT615" s="43"/>
      <c r="AU615" s="43"/>
      <c r="AV615" s="43"/>
      <c r="AW615" s="43"/>
      <c r="AX615" s="43"/>
      <c r="AY615" s="43"/>
      <c r="AZ615" s="43"/>
      <c r="BA615" s="43"/>
      <c r="BB615" s="43"/>
      <c r="BC615" s="43"/>
      <c r="BD615" s="43"/>
      <c r="BE615" s="43"/>
      <c r="BF615" s="43"/>
      <c r="BG615" s="43"/>
      <c r="BH615" s="43"/>
      <c r="BI615" s="43"/>
      <c r="BJ615" s="43"/>
      <c r="BK615" s="43"/>
      <c r="BL615" s="43"/>
      <c r="BM615" s="43"/>
      <c r="BN615" s="43"/>
      <c r="BO615" s="43"/>
      <c r="BP615" s="43"/>
      <c r="BQ615" s="43"/>
      <c r="BR615" s="43"/>
      <c r="BS615" s="43"/>
    </row>
    <row r="616" spans="34:71" s="35" customFormat="1">
      <c r="AH616" s="43"/>
      <c r="AI616" s="43"/>
      <c r="AJ616" s="43"/>
      <c r="AK616" s="43"/>
      <c r="AL616" s="43"/>
      <c r="AM616" s="43"/>
      <c r="AN616" s="43"/>
      <c r="AO616" s="43"/>
      <c r="AP616" s="43"/>
      <c r="AQ616" s="43"/>
      <c r="AR616" s="43"/>
      <c r="AS616" s="43"/>
      <c r="AT616" s="43"/>
      <c r="AU616" s="43"/>
      <c r="AV616" s="43"/>
      <c r="AW616" s="43"/>
      <c r="AX616" s="43"/>
      <c r="AY616" s="43"/>
      <c r="AZ616" s="43"/>
      <c r="BA616" s="43"/>
      <c r="BB616" s="43"/>
      <c r="BC616" s="43"/>
      <c r="BD616" s="43"/>
      <c r="BE616" s="43"/>
      <c r="BF616" s="43"/>
      <c r="BG616" s="43"/>
      <c r="BH616" s="43"/>
      <c r="BI616" s="43"/>
      <c r="BJ616" s="43"/>
      <c r="BK616" s="43"/>
      <c r="BL616" s="43"/>
      <c r="BM616" s="43"/>
      <c r="BN616" s="43"/>
      <c r="BO616" s="43"/>
      <c r="BP616" s="43"/>
      <c r="BQ616" s="43"/>
      <c r="BR616" s="43"/>
      <c r="BS616" s="43"/>
    </row>
    <row r="617" spans="34:71" s="35" customFormat="1">
      <c r="AH617" s="43"/>
      <c r="AI617" s="43"/>
      <c r="AJ617" s="43"/>
      <c r="AK617" s="43"/>
      <c r="AL617" s="43"/>
      <c r="AM617" s="43"/>
      <c r="AN617" s="43"/>
      <c r="AO617" s="43"/>
      <c r="AP617" s="43"/>
      <c r="AQ617" s="43"/>
      <c r="AR617" s="43"/>
      <c r="AS617" s="43"/>
      <c r="AT617" s="43"/>
      <c r="AU617" s="43"/>
      <c r="AV617" s="43"/>
      <c r="AW617" s="43"/>
      <c r="AX617" s="43"/>
      <c r="AY617" s="43"/>
      <c r="AZ617" s="43"/>
      <c r="BA617" s="43"/>
      <c r="BB617" s="43"/>
      <c r="BC617" s="43"/>
      <c r="BD617" s="43"/>
      <c r="BE617" s="43"/>
      <c r="BF617" s="43"/>
      <c r="BG617" s="43"/>
      <c r="BH617" s="43"/>
      <c r="BI617" s="43"/>
      <c r="BJ617" s="43"/>
      <c r="BK617" s="43"/>
      <c r="BL617" s="43"/>
      <c r="BM617" s="43"/>
      <c r="BN617" s="43"/>
      <c r="BO617" s="43"/>
      <c r="BP617" s="43"/>
      <c r="BQ617" s="43"/>
      <c r="BR617" s="43"/>
      <c r="BS617" s="43"/>
    </row>
    <row r="618" spans="34:71" s="35" customFormat="1">
      <c r="AH618" s="43"/>
      <c r="AI618" s="43"/>
      <c r="AJ618" s="43"/>
      <c r="AK618" s="43"/>
      <c r="AL618" s="43"/>
      <c r="AM618" s="43"/>
      <c r="AN618" s="43"/>
      <c r="AO618" s="43"/>
      <c r="AP618" s="43"/>
      <c r="AQ618" s="43"/>
      <c r="AR618" s="43"/>
      <c r="AS618" s="43"/>
      <c r="AT618" s="43"/>
      <c r="AU618" s="43"/>
      <c r="AV618" s="43"/>
      <c r="AW618" s="43"/>
      <c r="AX618" s="43"/>
      <c r="AY618" s="43"/>
      <c r="AZ618" s="43"/>
      <c r="BA618" s="43"/>
      <c r="BB618" s="43"/>
      <c r="BC618" s="43"/>
      <c r="BD618" s="43"/>
      <c r="BE618" s="43"/>
      <c r="BF618" s="43"/>
      <c r="BG618" s="43"/>
      <c r="BH618" s="43"/>
      <c r="BI618" s="43"/>
      <c r="BJ618" s="43"/>
      <c r="BK618" s="43"/>
      <c r="BL618" s="43"/>
      <c r="BM618" s="43"/>
      <c r="BN618" s="43"/>
      <c r="BO618" s="43"/>
      <c r="BP618" s="43"/>
      <c r="BQ618" s="43"/>
      <c r="BR618" s="43"/>
      <c r="BS618" s="43"/>
    </row>
    <row r="619" spans="34:71" s="35" customFormat="1">
      <c r="AH619" s="43"/>
      <c r="AI619" s="43"/>
      <c r="AJ619" s="43"/>
      <c r="AK619" s="43"/>
      <c r="AL619" s="43"/>
      <c r="AM619" s="43"/>
      <c r="AN619" s="43"/>
      <c r="AO619" s="43"/>
      <c r="AP619" s="43"/>
      <c r="AQ619" s="43"/>
      <c r="AR619" s="43"/>
      <c r="AS619" s="43"/>
      <c r="AT619" s="43"/>
      <c r="AU619" s="43"/>
      <c r="AV619" s="43"/>
      <c r="AW619" s="43"/>
      <c r="AX619" s="43"/>
      <c r="AY619" s="43"/>
      <c r="AZ619" s="43"/>
      <c r="BA619" s="43"/>
      <c r="BB619" s="43"/>
      <c r="BC619" s="43"/>
      <c r="BD619" s="43"/>
      <c r="BE619" s="43"/>
      <c r="BF619" s="43"/>
      <c r="BG619" s="43"/>
      <c r="BH619" s="43"/>
      <c r="BI619" s="43"/>
      <c r="BJ619" s="43"/>
      <c r="BK619" s="43"/>
      <c r="BL619" s="43"/>
      <c r="BM619" s="43"/>
      <c r="BN619" s="43"/>
      <c r="BO619" s="43"/>
      <c r="BP619" s="43"/>
      <c r="BQ619" s="43"/>
      <c r="BR619" s="43"/>
      <c r="BS619" s="43"/>
    </row>
    <row r="620" spans="34:71" s="35" customFormat="1">
      <c r="AH620" s="43"/>
      <c r="AI620" s="43"/>
      <c r="AJ620" s="43"/>
      <c r="AK620" s="43"/>
      <c r="AL620" s="43"/>
      <c r="AM620" s="43"/>
      <c r="AN620" s="43"/>
      <c r="AO620" s="43"/>
      <c r="AP620" s="43"/>
      <c r="AQ620" s="43"/>
      <c r="AR620" s="43"/>
      <c r="AS620" s="43"/>
      <c r="AT620" s="43"/>
      <c r="AU620" s="43"/>
      <c r="AV620" s="43"/>
      <c r="AW620" s="43"/>
      <c r="AX620" s="43"/>
      <c r="AY620" s="43"/>
      <c r="AZ620" s="43"/>
      <c r="BA620" s="43"/>
      <c r="BB620" s="43"/>
      <c r="BC620" s="43"/>
      <c r="BD620" s="43"/>
      <c r="BE620" s="43"/>
      <c r="BF620" s="43"/>
      <c r="BG620" s="43"/>
      <c r="BH620" s="43"/>
      <c r="BI620" s="43"/>
      <c r="BJ620" s="43"/>
      <c r="BK620" s="43"/>
      <c r="BL620" s="43"/>
      <c r="BM620" s="43"/>
      <c r="BN620" s="43"/>
      <c r="BO620" s="43"/>
      <c r="BP620" s="43"/>
      <c r="BQ620" s="43"/>
      <c r="BR620" s="43"/>
      <c r="BS620" s="43"/>
    </row>
    <row r="621" spans="34:71" s="35" customFormat="1">
      <c r="AH621" s="43"/>
      <c r="AI621" s="43"/>
      <c r="AJ621" s="43"/>
      <c r="AK621" s="43"/>
      <c r="AL621" s="43"/>
      <c r="AM621" s="43"/>
      <c r="AN621" s="43"/>
      <c r="AO621" s="43"/>
      <c r="AP621" s="43"/>
      <c r="AQ621" s="43"/>
      <c r="AR621" s="43"/>
      <c r="AS621" s="43"/>
      <c r="AT621" s="43"/>
      <c r="AU621" s="43"/>
      <c r="AV621" s="43"/>
      <c r="AW621" s="43"/>
      <c r="AX621" s="43"/>
      <c r="AY621" s="43"/>
      <c r="AZ621" s="43"/>
      <c r="BA621" s="43"/>
      <c r="BB621" s="43"/>
      <c r="BC621" s="43"/>
      <c r="BD621" s="43"/>
      <c r="BE621" s="43"/>
      <c r="BF621" s="43"/>
      <c r="BG621" s="43"/>
      <c r="BH621" s="43"/>
      <c r="BI621" s="43"/>
      <c r="BJ621" s="43"/>
      <c r="BK621" s="43"/>
      <c r="BL621" s="43"/>
      <c r="BM621" s="43"/>
      <c r="BN621" s="43"/>
      <c r="BO621" s="43"/>
      <c r="BP621" s="43"/>
      <c r="BQ621" s="43"/>
      <c r="BR621" s="43"/>
      <c r="BS621" s="43"/>
    </row>
    <row r="622" spans="34:71" s="35" customFormat="1">
      <c r="AH622" s="43"/>
      <c r="AI622" s="43"/>
      <c r="AJ622" s="43"/>
      <c r="AK622" s="43"/>
      <c r="AL622" s="43"/>
      <c r="AM622" s="43"/>
      <c r="AN622" s="43"/>
      <c r="AO622" s="43"/>
      <c r="AP622" s="43"/>
      <c r="AQ622" s="43"/>
      <c r="AR622" s="43"/>
      <c r="AS622" s="43"/>
      <c r="AT622" s="43"/>
      <c r="AU622" s="43"/>
      <c r="AV622" s="43"/>
      <c r="AW622" s="43"/>
      <c r="AX622" s="43"/>
      <c r="AY622" s="43"/>
      <c r="AZ622" s="43"/>
      <c r="BA622" s="43"/>
      <c r="BB622" s="43"/>
      <c r="BC622" s="43"/>
      <c r="BD622" s="43"/>
      <c r="BE622" s="43"/>
      <c r="BF622" s="43"/>
      <c r="BG622" s="43"/>
      <c r="BH622" s="43"/>
      <c r="BI622" s="43"/>
      <c r="BJ622" s="43"/>
      <c r="BK622" s="43"/>
      <c r="BL622" s="43"/>
      <c r="BM622" s="43"/>
      <c r="BN622" s="43"/>
      <c r="BO622" s="43"/>
      <c r="BP622" s="43"/>
      <c r="BQ622" s="43"/>
      <c r="BR622" s="43"/>
      <c r="BS622" s="43"/>
    </row>
    <row r="623" spans="34:71" s="35" customFormat="1">
      <c r="AH623" s="43"/>
      <c r="AI623" s="43"/>
      <c r="AJ623" s="43"/>
      <c r="AK623" s="43"/>
      <c r="AL623" s="43"/>
      <c r="AM623" s="43"/>
      <c r="AN623" s="43"/>
      <c r="AO623" s="43"/>
      <c r="AP623" s="43"/>
      <c r="AQ623" s="43"/>
      <c r="AR623" s="43"/>
      <c r="AS623" s="43"/>
      <c r="AT623" s="43"/>
      <c r="AU623" s="43"/>
      <c r="AV623" s="43"/>
      <c r="AW623" s="43"/>
      <c r="AX623" s="43"/>
      <c r="AY623" s="43"/>
      <c r="AZ623" s="43"/>
      <c r="BA623" s="43"/>
      <c r="BB623" s="43"/>
      <c r="BC623" s="43"/>
      <c r="BD623" s="43"/>
      <c r="BE623" s="43"/>
      <c r="BF623" s="43"/>
      <c r="BG623" s="43"/>
      <c r="BH623" s="43"/>
      <c r="BI623" s="43"/>
      <c r="BJ623" s="43"/>
      <c r="BK623" s="43"/>
      <c r="BL623" s="43"/>
      <c r="BM623" s="43"/>
      <c r="BN623" s="43"/>
      <c r="BO623" s="43"/>
      <c r="BP623" s="43"/>
      <c r="BQ623" s="43"/>
      <c r="BR623" s="43"/>
      <c r="BS623" s="43"/>
    </row>
    <row r="624" spans="34:71" s="35" customFormat="1">
      <c r="AH624" s="43"/>
      <c r="AI624" s="43"/>
      <c r="AJ624" s="43"/>
      <c r="AK624" s="43"/>
      <c r="AL624" s="43"/>
      <c r="AM624" s="43"/>
      <c r="AN624" s="43"/>
      <c r="AO624" s="43"/>
      <c r="AP624" s="43"/>
      <c r="AQ624" s="43"/>
      <c r="AR624" s="43"/>
      <c r="AS624" s="43"/>
      <c r="AT624" s="43"/>
      <c r="AU624" s="43"/>
      <c r="AV624" s="43"/>
      <c r="AW624" s="43"/>
      <c r="AX624" s="43"/>
      <c r="AY624" s="43"/>
      <c r="AZ624" s="43"/>
      <c r="BA624" s="43"/>
      <c r="BB624" s="43"/>
      <c r="BC624" s="43"/>
      <c r="BD624" s="43"/>
      <c r="BE624" s="43"/>
      <c r="BF624" s="43"/>
      <c r="BG624" s="43"/>
      <c r="BH624" s="43"/>
      <c r="BI624" s="43"/>
      <c r="BJ624" s="43"/>
      <c r="BK624" s="43"/>
      <c r="BL624" s="43"/>
      <c r="BM624" s="43"/>
      <c r="BN624" s="43"/>
      <c r="BO624" s="43"/>
      <c r="BP624" s="43"/>
      <c r="BQ624" s="43"/>
      <c r="BR624" s="43"/>
      <c r="BS624" s="43"/>
    </row>
    <row r="625" spans="34:71" s="35" customFormat="1">
      <c r="AH625" s="43"/>
      <c r="AI625" s="43"/>
      <c r="AJ625" s="43"/>
      <c r="AK625" s="43"/>
      <c r="AL625" s="43"/>
      <c r="AM625" s="43"/>
      <c r="AN625" s="43"/>
      <c r="AO625" s="43"/>
      <c r="AP625" s="43"/>
      <c r="AQ625" s="43"/>
      <c r="AR625" s="43"/>
      <c r="AS625" s="43"/>
      <c r="AT625" s="43"/>
      <c r="AU625" s="43"/>
      <c r="AV625" s="43"/>
      <c r="AW625" s="43"/>
      <c r="AX625" s="43"/>
      <c r="AY625" s="43"/>
      <c r="AZ625" s="43"/>
      <c r="BA625" s="43"/>
      <c r="BB625" s="43"/>
      <c r="BC625" s="43"/>
      <c r="BD625" s="43"/>
      <c r="BE625" s="43"/>
      <c r="BF625" s="43"/>
      <c r="BG625" s="43"/>
      <c r="BH625" s="43"/>
      <c r="BI625" s="43"/>
      <c r="BJ625" s="43"/>
      <c r="BK625" s="43"/>
      <c r="BL625" s="43"/>
      <c r="BM625" s="43"/>
      <c r="BN625" s="43"/>
      <c r="BO625" s="43"/>
      <c r="BP625" s="43"/>
      <c r="BQ625" s="43"/>
      <c r="BR625" s="43"/>
      <c r="BS625" s="43"/>
    </row>
    <row r="626" spans="34:71" s="35" customFormat="1">
      <c r="AH626" s="43"/>
      <c r="AI626" s="43"/>
      <c r="AJ626" s="43"/>
      <c r="AK626" s="43"/>
      <c r="AL626" s="43"/>
      <c r="AM626" s="43"/>
      <c r="AN626" s="43"/>
      <c r="AO626" s="43"/>
      <c r="AP626" s="43"/>
      <c r="AQ626" s="43"/>
      <c r="AR626" s="43"/>
      <c r="AS626" s="43"/>
      <c r="AT626" s="43"/>
      <c r="AU626" s="43"/>
      <c r="AV626" s="43"/>
      <c r="AW626" s="43"/>
      <c r="AX626" s="43"/>
      <c r="AY626" s="43"/>
      <c r="AZ626" s="43"/>
      <c r="BA626" s="43"/>
      <c r="BB626" s="43"/>
      <c r="BC626" s="43"/>
      <c r="BD626" s="43"/>
      <c r="BE626" s="43"/>
      <c r="BF626" s="43"/>
      <c r="BG626" s="43"/>
      <c r="BH626" s="43"/>
      <c r="BI626" s="43"/>
      <c r="BJ626" s="43"/>
      <c r="BK626" s="43"/>
      <c r="BL626" s="43"/>
      <c r="BM626" s="43"/>
      <c r="BN626" s="43"/>
      <c r="BO626" s="43"/>
      <c r="BP626" s="43"/>
      <c r="BQ626" s="43"/>
      <c r="BR626" s="43"/>
      <c r="BS626" s="43"/>
    </row>
    <row r="627" spans="34:71" s="35" customFormat="1">
      <c r="AH627" s="43"/>
      <c r="AI627" s="43"/>
      <c r="AJ627" s="43"/>
      <c r="AK627" s="43"/>
      <c r="AL627" s="43"/>
      <c r="AM627" s="43"/>
      <c r="AN627" s="43"/>
      <c r="AO627" s="43"/>
      <c r="AP627" s="43"/>
      <c r="AQ627" s="43"/>
      <c r="AR627" s="43"/>
      <c r="AS627" s="43"/>
      <c r="AT627" s="43"/>
      <c r="AU627" s="43"/>
      <c r="AV627" s="43"/>
      <c r="AW627" s="43"/>
      <c r="AX627" s="43"/>
      <c r="AY627" s="43"/>
      <c r="AZ627" s="43"/>
      <c r="BA627" s="43"/>
      <c r="BB627" s="43"/>
      <c r="BC627" s="43"/>
      <c r="BD627" s="43"/>
      <c r="BE627" s="43"/>
      <c r="BF627" s="43"/>
      <c r="BG627" s="43"/>
      <c r="BH627" s="43"/>
      <c r="BI627" s="43"/>
      <c r="BJ627" s="43"/>
      <c r="BK627" s="43"/>
      <c r="BL627" s="43"/>
      <c r="BM627" s="43"/>
      <c r="BN627" s="43"/>
      <c r="BO627" s="43"/>
      <c r="BP627" s="43"/>
      <c r="BQ627" s="43"/>
      <c r="BR627" s="43"/>
      <c r="BS627" s="43"/>
    </row>
    <row r="628" spans="34:71" s="35" customFormat="1">
      <c r="AH628" s="43"/>
      <c r="AI628" s="43"/>
      <c r="AJ628" s="43"/>
      <c r="AK628" s="43"/>
      <c r="AL628" s="43"/>
      <c r="AM628" s="43"/>
      <c r="AN628" s="43"/>
      <c r="AO628" s="43"/>
      <c r="AP628" s="43"/>
      <c r="AQ628" s="43"/>
      <c r="AR628" s="43"/>
      <c r="AS628" s="43"/>
      <c r="AT628" s="43"/>
      <c r="AU628" s="43"/>
      <c r="AV628" s="43"/>
      <c r="AW628" s="43"/>
      <c r="AX628" s="43"/>
      <c r="AY628" s="43"/>
      <c r="AZ628" s="43"/>
      <c r="BA628" s="43"/>
      <c r="BB628" s="43"/>
      <c r="BC628" s="43"/>
      <c r="BD628" s="43"/>
      <c r="BE628" s="43"/>
      <c r="BF628" s="43"/>
      <c r="BG628" s="43"/>
      <c r="BH628" s="43"/>
      <c r="BI628" s="43"/>
      <c r="BJ628" s="43"/>
      <c r="BK628" s="43"/>
      <c r="BL628" s="43"/>
      <c r="BM628" s="43"/>
      <c r="BN628" s="43"/>
      <c r="BO628" s="43"/>
      <c r="BP628" s="43"/>
      <c r="BQ628" s="43"/>
      <c r="BR628" s="43"/>
      <c r="BS628" s="43"/>
    </row>
    <row r="629" spans="34:71" s="35" customFormat="1">
      <c r="AH629" s="43"/>
      <c r="AI629" s="43"/>
      <c r="AJ629" s="43"/>
      <c r="AK629" s="43"/>
      <c r="AL629" s="43"/>
      <c r="AM629" s="43"/>
      <c r="AN629" s="43"/>
      <c r="AO629" s="43"/>
      <c r="AP629" s="43"/>
      <c r="AQ629" s="43"/>
      <c r="AR629" s="43"/>
      <c r="AS629" s="43"/>
      <c r="AT629" s="43"/>
      <c r="AU629" s="43"/>
      <c r="AV629" s="43"/>
      <c r="AW629" s="43"/>
      <c r="AX629" s="43"/>
      <c r="AY629" s="43"/>
      <c r="AZ629" s="43"/>
      <c r="BA629" s="43"/>
      <c r="BB629" s="43"/>
      <c r="BC629" s="43"/>
      <c r="BD629" s="43"/>
      <c r="BE629" s="43"/>
      <c r="BF629" s="43"/>
      <c r="BG629" s="43"/>
      <c r="BH629" s="43"/>
      <c r="BI629" s="43"/>
      <c r="BJ629" s="43"/>
      <c r="BK629" s="43"/>
      <c r="BL629" s="43"/>
      <c r="BM629" s="43"/>
      <c r="BN629" s="43"/>
      <c r="BO629" s="43"/>
      <c r="BP629" s="43"/>
      <c r="BQ629" s="43"/>
      <c r="BR629" s="43"/>
      <c r="BS629" s="43"/>
    </row>
    <row r="630" spans="34:71" s="35" customFormat="1">
      <c r="AH630" s="43"/>
      <c r="AI630" s="43"/>
      <c r="AJ630" s="43"/>
      <c r="AK630" s="43"/>
      <c r="AL630" s="43"/>
      <c r="AM630" s="43"/>
      <c r="AN630" s="43"/>
      <c r="AO630" s="43"/>
      <c r="AP630" s="43"/>
      <c r="AQ630" s="43"/>
      <c r="AR630" s="43"/>
      <c r="AS630" s="43"/>
      <c r="AT630" s="43"/>
      <c r="AU630" s="43"/>
      <c r="AV630" s="43"/>
      <c r="AW630" s="43"/>
      <c r="AX630" s="43"/>
      <c r="AY630" s="43"/>
      <c r="AZ630" s="43"/>
      <c r="BA630" s="43"/>
      <c r="BB630" s="43"/>
      <c r="BC630" s="43"/>
      <c r="BD630" s="43"/>
      <c r="BE630" s="43"/>
      <c r="BF630" s="43"/>
      <c r="BG630" s="43"/>
      <c r="BH630" s="43"/>
      <c r="BI630" s="43"/>
      <c r="BJ630" s="43"/>
      <c r="BK630" s="43"/>
      <c r="BL630" s="43"/>
      <c r="BM630" s="43"/>
      <c r="BN630" s="43"/>
      <c r="BO630" s="43"/>
      <c r="BP630" s="43"/>
      <c r="BQ630" s="43"/>
      <c r="BR630" s="43"/>
      <c r="BS630" s="43"/>
    </row>
    <row r="631" spans="34:71" s="35" customFormat="1">
      <c r="AH631" s="43"/>
      <c r="AI631" s="43"/>
      <c r="AJ631" s="43"/>
      <c r="AK631" s="43"/>
      <c r="AL631" s="43"/>
      <c r="AM631" s="43"/>
      <c r="AN631" s="43"/>
      <c r="AO631" s="43"/>
      <c r="AP631" s="43"/>
      <c r="AQ631" s="43"/>
      <c r="AR631" s="43"/>
      <c r="AS631" s="43"/>
      <c r="AT631" s="43"/>
      <c r="AU631" s="43"/>
      <c r="AV631" s="43"/>
      <c r="AW631" s="43"/>
      <c r="AX631" s="43"/>
      <c r="AY631" s="43"/>
      <c r="AZ631" s="43"/>
      <c r="BA631" s="43"/>
      <c r="BB631" s="43"/>
      <c r="BC631" s="43"/>
      <c r="BD631" s="43"/>
      <c r="BE631" s="43"/>
      <c r="BF631" s="43"/>
      <c r="BG631" s="43"/>
      <c r="BH631" s="43"/>
      <c r="BI631" s="43"/>
      <c r="BJ631" s="43"/>
      <c r="BK631" s="43"/>
      <c r="BL631" s="43"/>
      <c r="BM631" s="43"/>
      <c r="BN631" s="43"/>
      <c r="BO631" s="43"/>
      <c r="BP631" s="43"/>
      <c r="BQ631" s="43"/>
      <c r="BR631" s="43"/>
      <c r="BS631" s="43"/>
    </row>
    <row r="632" spans="34:71" s="35" customFormat="1">
      <c r="AH632" s="43"/>
      <c r="AI632" s="43"/>
      <c r="AJ632" s="43"/>
      <c r="AK632" s="43"/>
      <c r="AL632" s="43"/>
      <c r="AM632" s="43"/>
      <c r="AN632" s="43"/>
      <c r="AO632" s="43"/>
      <c r="AP632" s="43"/>
      <c r="AQ632" s="43"/>
      <c r="AR632" s="43"/>
      <c r="AS632" s="43"/>
      <c r="AT632" s="43"/>
      <c r="AU632" s="43"/>
      <c r="AV632" s="43"/>
      <c r="AW632" s="43"/>
      <c r="AX632" s="43"/>
      <c r="AY632" s="43"/>
      <c r="AZ632" s="43"/>
      <c r="BA632" s="43"/>
      <c r="BB632" s="43"/>
      <c r="BC632" s="43"/>
      <c r="BD632" s="43"/>
      <c r="BE632" s="43"/>
      <c r="BF632" s="43"/>
      <c r="BG632" s="43"/>
      <c r="BH632" s="43"/>
      <c r="BI632" s="43"/>
      <c r="BJ632" s="43"/>
      <c r="BK632" s="43"/>
      <c r="BL632" s="43"/>
      <c r="BM632" s="43"/>
      <c r="BN632" s="43"/>
      <c r="BO632" s="43"/>
      <c r="BP632" s="43"/>
      <c r="BQ632" s="43"/>
      <c r="BR632" s="43"/>
      <c r="BS632" s="43"/>
    </row>
    <row r="633" spans="34:71" s="35" customFormat="1">
      <c r="AH633" s="43"/>
      <c r="AI633" s="43"/>
      <c r="AJ633" s="43"/>
      <c r="AK633" s="43"/>
      <c r="AL633" s="43"/>
      <c r="AM633" s="43"/>
      <c r="AN633" s="43"/>
      <c r="AO633" s="43"/>
      <c r="AP633" s="43"/>
      <c r="AQ633" s="43"/>
      <c r="AR633" s="43"/>
      <c r="AS633" s="43"/>
      <c r="AT633" s="43"/>
      <c r="AU633" s="43"/>
      <c r="AV633" s="43"/>
      <c r="AW633" s="43"/>
      <c r="AX633" s="43"/>
      <c r="AY633" s="43"/>
      <c r="AZ633" s="43"/>
      <c r="BA633" s="43"/>
      <c r="BB633" s="43"/>
      <c r="BC633" s="43"/>
      <c r="BD633" s="43"/>
      <c r="BE633" s="43"/>
      <c r="BF633" s="43"/>
      <c r="BG633" s="43"/>
      <c r="BH633" s="43"/>
      <c r="BI633" s="43"/>
      <c r="BJ633" s="43"/>
      <c r="BK633" s="43"/>
      <c r="BL633" s="43"/>
      <c r="BM633" s="43"/>
      <c r="BN633" s="43"/>
      <c r="BO633" s="43"/>
      <c r="BP633" s="43"/>
      <c r="BQ633" s="43"/>
      <c r="BR633" s="43"/>
      <c r="BS633" s="43"/>
    </row>
    <row r="634" spans="34:71" s="35" customFormat="1">
      <c r="AH634" s="43"/>
      <c r="AI634" s="43"/>
      <c r="AJ634" s="43"/>
      <c r="AK634" s="43"/>
      <c r="AL634" s="43"/>
      <c r="AM634" s="43"/>
      <c r="AN634" s="43"/>
      <c r="AO634" s="43"/>
      <c r="AP634" s="43"/>
      <c r="AQ634" s="43"/>
      <c r="AR634" s="43"/>
      <c r="AS634" s="43"/>
      <c r="AT634" s="43"/>
      <c r="AU634" s="43"/>
      <c r="AV634" s="43"/>
      <c r="AW634" s="43"/>
      <c r="AX634" s="43"/>
      <c r="AY634" s="43"/>
      <c r="AZ634" s="43"/>
      <c r="BA634" s="43"/>
      <c r="BB634" s="43"/>
      <c r="BC634" s="43"/>
      <c r="BD634" s="43"/>
      <c r="BE634" s="43"/>
      <c r="BF634" s="43"/>
      <c r="BG634" s="43"/>
      <c r="BH634" s="43"/>
      <c r="BI634" s="43"/>
      <c r="BJ634" s="43"/>
      <c r="BK634" s="43"/>
      <c r="BL634" s="43"/>
      <c r="BM634" s="43"/>
      <c r="BN634" s="43"/>
      <c r="BO634" s="43"/>
      <c r="BP634" s="43"/>
      <c r="BQ634" s="43"/>
      <c r="BR634" s="43"/>
      <c r="BS634" s="43"/>
    </row>
    <row r="635" spans="34:71" s="35" customFormat="1">
      <c r="AH635" s="43"/>
      <c r="AI635" s="43"/>
      <c r="AJ635" s="43"/>
      <c r="AK635" s="43"/>
      <c r="AL635" s="43"/>
      <c r="AM635" s="43"/>
      <c r="AN635" s="43"/>
      <c r="AO635" s="43"/>
      <c r="AP635" s="43"/>
      <c r="AQ635" s="43"/>
      <c r="AR635" s="43"/>
      <c r="AS635" s="43"/>
      <c r="AT635" s="43"/>
      <c r="AU635" s="43"/>
      <c r="AV635" s="43"/>
      <c r="AW635" s="43"/>
      <c r="AX635" s="43"/>
      <c r="AY635" s="43"/>
      <c r="AZ635" s="43"/>
      <c r="BA635" s="43"/>
      <c r="BB635" s="43"/>
      <c r="BC635" s="43"/>
      <c r="BD635" s="43"/>
      <c r="BE635" s="43"/>
      <c r="BF635" s="43"/>
      <c r="BG635" s="43"/>
      <c r="BH635" s="43"/>
      <c r="BI635" s="43"/>
      <c r="BJ635" s="43"/>
      <c r="BK635" s="43"/>
      <c r="BL635" s="43"/>
      <c r="BM635" s="43"/>
      <c r="BN635" s="43"/>
      <c r="BO635" s="43"/>
      <c r="BP635" s="43"/>
      <c r="BQ635" s="43"/>
      <c r="BR635" s="43"/>
      <c r="BS635" s="43"/>
    </row>
    <row r="636" spans="34:71" s="35" customFormat="1">
      <c r="AH636" s="43"/>
      <c r="AI636" s="43"/>
      <c r="AJ636" s="43"/>
      <c r="AK636" s="43"/>
      <c r="AL636" s="43"/>
      <c r="AM636" s="43"/>
      <c r="AN636" s="43"/>
      <c r="AO636" s="43"/>
      <c r="AP636" s="43"/>
      <c r="AQ636" s="43"/>
      <c r="AR636" s="43"/>
      <c r="AS636" s="43"/>
      <c r="AT636" s="43"/>
      <c r="AU636" s="43"/>
      <c r="AV636" s="43"/>
      <c r="AW636" s="43"/>
      <c r="AX636" s="43"/>
      <c r="AY636" s="43"/>
      <c r="AZ636" s="43"/>
      <c r="BA636" s="43"/>
      <c r="BB636" s="43"/>
      <c r="BC636" s="43"/>
      <c r="BD636" s="43"/>
      <c r="BE636" s="43"/>
      <c r="BF636" s="43"/>
      <c r="BG636" s="43"/>
      <c r="BH636" s="43"/>
      <c r="BI636" s="43"/>
      <c r="BJ636" s="43"/>
      <c r="BK636" s="43"/>
      <c r="BL636" s="43"/>
      <c r="BM636" s="43"/>
      <c r="BN636" s="43"/>
      <c r="BO636" s="43"/>
      <c r="BP636" s="43"/>
      <c r="BQ636" s="43"/>
      <c r="BR636" s="43"/>
      <c r="BS636" s="43"/>
    </row>
    <row r="637" spans="34:71" s="35" customFormat="1">
      <c r="AH637" s="43"/>
      <c r="AI637" s="43"/>
      <c r="AJ637" s="43"/>
      <c r="AK637" s="43"/>
      <c r="AL637" s="43"/>
      <c r="AM637" s="43"/>
      <c r="AN637" s="43"/>
      <c r="AO637" s="43"/>
      <c r="AP637" s="43"/>
      <c r="AQ637" s="43"/>
      <c r="AR637" s="43"/>
      <c r="AS637" s="43"/>
      <c r="AT637" s="43"/>
      <c r="AU637" s="43"/>
      <c r="AV637" s="43"/>
      <c r="AW637" s="43"/>
      <c r="AX637" s="43"/>
      <c r="AY637" s="43"/>
      <c r="AZ637" s="43"/>
      <c r="BA637" s="43"/>
      <c r="BB637" s="43"/>
      <c r="BC637" s="43"/>
      <c r="BD637" s="43"/>
      <c r="BE637" s="43"/>
      <c r="BF637" s="43"/>
      <c r="BG637" s="43"/>
      <c r="BH637" s="43"/>
      <c r="BI637" s="43"/>
      <c r="BJ637" s="43"/>
      <c r="BK637" s="43"/>
      <c r="BL637" s="43"/>
      <c r="BM637" s="43"/>
      <c r="BN637" s="43"/>
      <c r="BO637" s="43"/>
      <c r="BP637" s="43"/>
      <c r="BQ637" s="43"/>
      <c r="BR637" s="43"/>
      <c r="BS637" s="43"/>
    </row>
    <row r="638" spans="34:71" s="35" customFormat="1">
      <c r="AH638" s="43"/>
      <c r="AI638" s="43"/>
      <c r="AJ638" s="43"/>
      <c r="AK638" s="43"/>
      <c r="AL638" s="43"/>
      <c r="AM638" s="43"/>
      <c r="AN638" s="43"/>
      <c r="AO638" s="43"/>
      <c r="AP638" s="43"/>
      <c r="AQ638" s="43"/>
      <c r="AR638" s="43"/>
      <c r="AS638" s="43"/>
      <c r="AT638" s="43"/>
      <c r="AU638" s="43"/>
      <c r="AV638" s="43"/>
      <c r="AW638" s="43"/>
      <c r="AX638" s="43"/>
      <c r="AY638" s="43"/>
      <c r="AZ638" s="43"/>
      <c r="BA638" s="43"/>
      <c r="BB638" s="43"/>
      <c r="BC638" s="43"/>
      <c r="BD638" s="43"/>
      <c r="BE638" s="43"/>
      <c r="BF638" s="43"/>
      <c r="BG638" s="43"/>
      <c r="BH638" s="43"/>
      <c r="BI638" s="43"/>
      <c r="BJ638" s="43"/>
      <c r="BK638" s="43"/>
      <c r="BL638" s="43"/>
      <c r="BM638" s="43"/>
      <c r="BN638" s="43"/>
      <c r="BO638" s="43"/>
      <c r="BP638" s="43"/>
      <c r="BQ638" s="43"/>
      <c r="BR638" s="43"/>
      <c r="BS638" s="43"/>
    </row>
    <row r="639" spans="34:71" s="35" customFormat="1">
      <c r="AH639" s="43"/>
      <c r="AI639" s="43"/>
      <c r="AJ639" s="43"/>
      <c r="AK639" s="43"/>
      <c r="AL639" s="43"/>
      <c r="AM639" s="43"/>
      <c r="AN639" s="43"/>
      <c r="AO639" s="43"/>
      <c r="AP639" s="43"/>
      <c r="AQ639" s="43"/>
      <c r="AR639" s="43"/>
      <c r="AS639" s="43"/>
      <c r="AT639" s="43"/>
      <c r="AU639" s="43"/>
      <c r="AV639" s="43"/>
      <c r="AW639" s="43"/>
      <c r="AX639" s="43"/>
      <c r="AY639" s="43"/>
      <c r="AZ639" s="43"/>
      <c r="BA639" s="43"/>
      <c r="BB639" s="43"/>
      <c r="BC639" s="43"/>
      <c r="BD639" s="43"/>
      <c r="BE639" s="43"/>
      <c r="BF639" s="43"/>
      <c r="BG639" s="43"/>
      <c r="BH639" s="43"/>
      <c r="BI639" s="43"/>
      <c r="BJ639" s="43"/>
      <c r="BK639" s="43"/>
      <c r="BL639" s="43"/>
      <c r="BM639" s="43"/>
      <c r="BN639" s="43"/>
      <c r="BO639" s="43"/>
      <c r="BP639" s="43"/>
      <c r="BQ639" s="43"/>
      <c r="BR639" s="43"/>
      <c r="BS639" s="43"/>
    </row>
    <row r="640" spans="34:71" s="35" customFormat="1">
      <c r="AH640" s="43"/>
      <c r="AI640" s="43"/>
      <c r="AJ640" s="43"/>
      <c r="AK640" s="43"/>
      <c r="AL640" s="43"/>
      <c r="AM640" s="43"/>
      <c r="AN640" s="43"/>
      <c r="AO640" s="43"/>
      <c r="AP640" s="43"/>
      <c r="AQ640" s="43"/>
      <c r="AR640" s="43"/>
      <c r="AS640" s="43"/>
      <c r="AT640" s="43"/>
      <c r="AU640" s="43"/>
      <c r="AV640" s="43"/>
      <c r="AW640" s="43"/>
      <c r="AX640" s="43"/>
      <c r="AY640" s="43"/>
      <c r="AZ640" s="43"/>
      <c r="BA640" s="43"/>
      <c r="BB640" s="43"/>
      <c r="BC640" s="43"/>
      <c r="BD640" s="43"/>
      <c r="BE640" s="43"/>
      <c r="BF640" s="43"/>
      <c r="BG640" s="43"/>
      <c r="BH640" s="43"/>
      <c r="BI640" s="43"/>
      <c r="BJ640" s="43"/>
      <c r="BK640" s="43"/>
      <c r="BL640" s="43"/>
      <c r="BM640" s="43"/>
      <c r="BN640" s="43"/>
      <c r="BO640" s="43"/>
      <c r="BP640" s="43"/>
      <c r="BQ640" s="43"/>
      <c r="BR640" s="43"/>
      <c r="BS640" s="43"/>
    </row>
    <row r="641" spans="34:71" s="35" customFormat="1">
      <c r="AH641" s="43"/>
      <c r="AI641" s="43"/>
      <c r="AJ641" s="43"/>
      <c r="AK641" s="43"/>
      <c r="AL641" s="43"/>
      <c r="AM641" s="43"/>
      <c r="AN641" s="43"/>
      <c r="AO641" s="43"/>
      <c r="AP641" s="43"/>
      <c r="AQ641" s="43"/>
      <c r="AR641" s="43"/>
      <c r="AS641" s="43"/>
      <c r="AT641" s="43"/>
      <c r="AU641" s="43"/>
      <c r="AV641" s="43"/>
      <c r="AW641" s="43"/>
      <c r="AX641" s="43"/>
      <c r="AY641" s="43"/>
      <c r="AZ641" s="43"/>
      <c r="BA641" s="43"/>
      <c r="BB641" s="43"/>
      <c r="BC641" s="43"/>
      <c r="BD641" s="43"/>
      <c r="BE641" s="43"/>
      <c r="BF641" s="43"/>
      <c r="BG641" s="43"/>
      <c r="BH641" s="43"/>
      <c r="BI641" s="43"/>
      <c r="BJ641" s="43"/>
      <c r="BK641" s="43"/>
      <c r="BL641" s="43"/>
      <c r="BM641" s="43"/>
      <c r="BN641" s="43"/>
      <c r="BO641" s="43"/>
      <c r="BP641" s="43"/>
      <c r="BQ641" s="43"/>
      <c r="BR641" s="43"/>
      <c r="BS641" s="43"/>
    </row>
    <row r="642" spans="34:71" s="35" customFormat="1">
      <c r="AH642" s="43"/>
      <c r="AI642" s="43"/>
      <c r="AJ642" s="43"/>
      <c r="AK642" s="43"/>
      <c r="AL642" s="43"/>
      <c r="AM642" s="43"/>
      <c r="AN642" s="43"/>
      <c r="AO642" s="43"/>
      <c r="AP642" s="43"/>
      <c r="AQ642" s="43"/>
      <c r="AR642" s="43"/>
      <c r="AS642" s="43"/>
      <c r="AT642" s="43"/>
      <c r="AU642" s="43"/>
      <c r="AV642" s="43"/>
      <c r="AW642" s="43"/>
      <c r="AX642" s="43"/>
      <c r="AY642" s="43"/>
      <c r="AZ642" s="43"/>
      <c r="BA642" s="43"/>
      <c r="BB642" s="43"/>
      <c r="BC642" s="43"/>
      <c r="BD642" s="43"/>
      <c r="BE642" s="43"/>
      <c r="BF642" s="43"/>
      <c r="BG642" s="43"/>
      <c r="BH642" s="43"/>
      <c r="BI642" s="43"/>
      <c r="BJ642" s="43"/>
      <c r="BK642" s="43"/>
      <c r="BL642" s="43"/>
      <c r="BM642" s="43"/>
      <c r="BN642" s="43"/>
      <c r="BO642" s="43"/>
      <c r="BP642" s="43"/>
      <c r="BQ642" s="43"/>
      <c r="BR642" s="43"/>
      <c r="BS642" s="43"/>
    </row>
    <row r="643" spans="34:71" s="35" customFormat="1">
      <c r="AH643" s="43"/>
      <c r="AI643" s="43"/>
      <c r="AJ643" s="43"/>
      <c r="AK643" s="43"/>
      <c r="AL643" s="43"/>
      <c r="AM643" s="43"/>
      <c r="AN643" s="43"/>
      <c r="AO643" s="43"/>
      <c r="AP643" s="43"/>
      <c r="AQ643" s="43"/>
      <c r="AR643" s="43"/>
      <c r="AS643" s="43"/>
      <c r="AT643" s="43"/>
      <c r="AU643" s="43"/>
      <c r="AV643" s="43"/>
      <c r="AW643" s="43"/>
      <c r="AX643" s="43"/>
      <c r="AY643" s="43"/>
      <c r="AZ643" s="43"/>
      <c r="BA643" s="43"/>
      <c r="BB643" s="43"/>
      <c r="BC643" s="43"/>
      <c r="BD643" s="43"/>
      <c r="BE643" s="43"/>
      <c r="BF643" s="43"/>
      <c r="BG643" s="43"/>
      <c r="BH643" s="43"/>
      <c r="BI643" s="43"/>
      <c r="BJ643" s="43"/>
      <c r="BK643" s="43"/>
      <c r="BL643" s="43"/>
      <c r="BM643" s="43"/>
      <c r="BN643" s="43"/>
      <c r="BO643" s="43"/>
      <c r="BP643" s="43"/>
      <c r="BQ643" s="43"/>
      <c r="BR643" s="43"/>
      <c r="BS643" s="43"/>
    </row>
    <row r="644" spans="34:71" s="35" customFormat="1">
      <c r="AH644" s="43"/>
      <c r="AI644" s="43"/>
      <c r="AJ644" s="43"/>
      <c r="AK644" s="43"/>
      <c r="AL644" s="43"/>
      <c r="AM644" s="43"/>
      <c r="AN644" s="43"/>
      <c r="AO644" s="43"/>
      <c r="AP644" s="43"/>
      <c r="AQ644" s="43"/>
      <c r="AR644" s="43"/>
      <c r="AS644" s="43"/>
      <c r="AT644" s="43"/>
      <c r="AU644" s="43"/>
      <c r="AV644" s="43"/>
      <c r="AW644" s="43"/>
      <c r="AX644" s="43"/>
      <c r="AY644" s="43"/>
      <c r="AZ644" s="43"/>
      <c r="BA644" s="43"/>
      <c r="BB644" s="43"/>
      <c r="BC644" s="43"/>
      <c r="BD644" s="43"/>
      <c r="BE644" s="43"/>
      <c r="BF644" s="43"/>
      <c r="BG644" s="43"/>
      <c r="BH644" s="43"/>
      <c r="BI644" s="43"/>
      <c r="BJ644" s="43"/>
      <c r="BK644" s="43"/>
      <c r="BL644" s="43"/>
      <c r="BM644" s="43"/>
      <c r="BN644" s="43"/>
      <c r="BO644" s="43"/>
      <c r="BP644" s="43"/>
      <c r="BQ644" s="43"/>
      <c r="BR644" s="43"/>
      <c r="BS644" s="43"/>
    </row>
    <row r="645" spans="34:71" s="35" customFormat="1">
      <c r="AH645" s="43"/>
      <c r="AI645" s="43"/>
      <c r="AJ645" s="43"/>
      <c r="AK645" s="43"/>
      <c r="AL645" s="43"/>
      <c r="AM645" s="43"/>
      <c r="AN645" s="43"/>
      <c r="AO645" s="43"/>
      <c r="AP645" s="43"/>
      <c r="AQ645" s="43"/>
      <c r="AR645" s="43"/>
      <c r="AS645" s="43"/>
      <c r="AT645" s="43"/>
      <c r="AU645" s="43"/>
      <c r="AV645" s="43"/>
      <c r="AW645" s="43"/>
      <c r="AX645" s="43"/>
      <c r="AY645" s="43"/>
      <c r="AZ645" s="43"/>
      <c r="BA645" s="43"/>
      <c r="BB645" s="43"/>
      <c r="BC645" s="43"/>
      <c r="BD645" s="43"/>
      <c r="BE645" s="43"/>
      <c r="BF645" s="43"/>
      <c r="BG645" s="43"/>
      <c r="BH645" s="43"/>
      <c r="BI645" s="43"/>
      <c r="BJ645" s="43"/>
      <c r="BK645" s="43"/>
      <c r="BL645" s="43"/>
      <c r="BM645" s="43"/>
      <c r="BN645" s="43"/>
      <c r="BO645" s="43"/>
      <c r="BP645" s="43"/>
      <c r="BQ645" s="43"/>
      <c r="BR645" s="43"/>
      <c r="BS645" s="43"/>
    </row>
    <row r="646" spans="34:71" s="35" customFormat="1">
      <c r="AH646" s="43"/>
      <c r="AI646" s="43"/>
      <c r="AJ646" s="43"/>
      <c r="AK646" s="43"/>
      <c r="AL646" s="43"/>
      <c r="AM646" s="43"/>
      <c r="AN646" s="43"/>
      <c r="AO646" s="43"/>
      <c r="AP646" s="43"/>
      <c r="AQ646" s="43"/>
      <c r="AR646" s="43"/>
      <c r="AS646" s="43"/>
      <c r="AT646" s="43"/>
      <c r="AU646" s="43"/>
      <c r="AV646" s="43"/>
      <c r="AW646" s="43"/>
      <c r="AX646" s="43"/>
      <c r="AY646" s="43"/>
      <c r="AZ646" s="43"/>
      <c r="BA646" s="43"/>
      <c r="BB646" s="43"/>
      <c r="BC646" s="43"/>
      <c r="BD646" s="43"/>
      <c r="BE646" s="43"/>
      <c r="BF646" s="43"/>
      <c r="BG646" s="43"/>
      <c r="BH646" s="43"/>
      <c r="BI646" s="43"/>
      <c r="BJ646" s="43"/>
      <c r="BK646" s="43"/>
      <c r="BL646" s="43"/>
      <c r="BM646" s="43"/>
      <c r="BN646" s="43"/>
      <c r="BO646" s="43"/>
      <c r="BP646" s="43"/>
      <c r="BQ646" s="43"/>
      <c r="BR646" s="43"/>
      <c r="BS646" s="43"/>
    </row>
    <row r="647" spans="34:71" s="35" customFormat="1">
      <c r="AH647" s="43"/>
      <c r="AI647" s="43"/>
      <c r="AJ647" s="43"/>
      <c r="AK647" s="43"/>
      <c r="AL647" s="43"/>
      <c r="AM647" s="43"/>
      <c r="AN647" s="43"/>
      <c r="AO647" s="43"/>
      <c r="AP647" s="43"/>
      <c r="AQ647" s="43"/>
      <c r="AR647" s="43"/>
      <c r="AS647" s="43"/>
      <c r="AT647" s="43"/>
      <c r="AU647" s="43"/>
      <c r="AV647" s="43"/>
      <c r="AW647" s="43"/>
      <c r="AX647" s="43"/>
      <c r="AY647" s="43"/>
      <c r="AZ647" s="43"/>
      <c r="BA647" s="43"/>
      <c r="BB647" s="43"/>
      <c r="BC647" s="43"/>
      <c r="BD647" s="43"/>
      <c r="BE647" s="43"/>
      <c r="BF647" s="43"/>
      <c r="BG647" s="43"/>
      <c r="BH647" s="43"/>
      <c r="BI647" s="43"/>
      <c r="BJ647" s="43"/>
      <c r="BK647" s="43"/>
      <c r="BL647" s="43"/>
      <c r="BM647" s="43"/>
      <c r="BN647" s="43"/>
      <c r="BO647" s="43"/>
      <c r="BP647" s="43"/>
      <c r="BQ647" s="43"/>
      <c r="BR647" s="43"/>
      <c r="BS647" s="43"/>
    </row>
    <row r="648" spans="34:71" s="35" customFormat="1">
      <c r="AH648" s="43"/>
      <c r="AI648" s="43"/>
      <c r="AJ648" s="43"/>
      <c r="AK648" s="43"/>
      <c r="AL648" s="43"/>
      <c r="AM648" s="43"/>
      <c r="AN648" s="43"/>
      <c r="AO648" s="43"/>
      <c r="AP648" s="43"/>
      <c r="AQ648" s="43"/>
      <c r="AR648" s="43"/>
      <c r="AS648" s="43"/>
      <c r="AT648" s="43"/>
      <c r="AU648" s="43"/>
      <c r="AV648" s="43"/>
      <c r="AW648" s="43"/>
      <c r="AX648" s="43"/>
      <c r="AY648" s="43"/>
      <c r="AZ648" s="43"/>
      <c r="BA648" s="43"/>
      <c r="BB648" s="43"/>
      <c r="BC648" s="43"/>
      <c r="BD648" s="43"/>
      <c r="BE648" s="43"/>
      <c r="BF648" s="43"/>
      <c r="BG648" s="43"/>
      <c r="BH648" s="43"/>
      <c r="BI648" s="43"/>
      <c r="BJ648" s="43"/>
      <c r="BK648" s="43"/>
      <c r="BL648" s="43"/>
      <c r="BM648" s="43"/>
      <c r="BN648" s="43"/>
      <c r="BO648" s="43"/>
      <c r="BP648" s="43"/>
      <c r="BQ648" s="43"/>
      <c r="BR648" s="43"/>
      <c r="BS648" s="43"/>
    </row>
    <row r="649" spans="34:71" s="35" customFormat="1">
      <c r="AH649" s="43"/>
      <c r="AI649" s="43"/>
      <c r="AJ649" s="43"/>
      <c r="AK649" s="43"/>
      <c r="AL649" s="43"/>
      <c r="AM649" s="43"/>
      <c r="AN649" s="43"/>
      <c r="AO649" s="43"/>
      <c r="AP649" s="43"/>
      <c r="AQ649" s="43"/>
      <c r="AR649" s="43"/>
      <c r="AS649" s="43"/>
      <c r="AT649" s="43"/>
      <c r="AU649" s="43"/>
      <c r="AV649" s="43"/>
      <c r="AW649" s="43"/>
      <c r="AX649" s="43"/>
      <c r="AY649" s="43"/>
      <c r="AZ649" s="43"/>
      <c r="BA649" s="43"/>
      <c r="BB649" s="43"/>
      <c r="BC649" s="43"/>
      <c r="BD649" s="43"/>
      <c r="BE649" s="43"/>
      <c r="BF649" s="43"/>
      <c r="BG649" s="43"/>
      <c r="BH649" s="43"/>
      <c r="BI649" s="43"/>
      <c r="BJ649" s="43"/>
      <c r="BK649" s="43"/>
      <c r="BL649" s="43"/>
      <c r="BM649" s="43"/>
      <c r="BN649" s="43"/>
      <c r="BO649" s="43"/>
      <c r="BP649" s="43"/>
      <c r="BQ649" s="43"/>
      <c r="BR649" s="43"/>
      <c r="BS649" s="43"/>
    </row>
    <row r="650" spans="34:71" s="35" customFormat="1">
      <c r="AH650" s="43"/>
      <c r="AI650" s="43"/>
      <c r="AJ650" s="43"/>
      <c r="AK650" s="43"/>
      <c r="AL650" s="43"/>
      <c r="AM650" s="43"/>
      <c r="AN650" s="43"/>
      <c r="AO650" s="43"/>
      <c r="AP650" s="43"/>
      <c r="AQ650" s="43"/>
      <c r="AR650" s="43"/>
      <c r="AS650" s="43"/>
      <c r="AT650" s="43"/>
      <c r="AU650" s="43"/>
      <c r="AV650" s="43"/>
      <c r="AW650" s="43"/>
      <c r="AX650" s="43"/>
      <c r="AY650" s="43"/>
      <c r="AZ650" s="43"/>
      <c r="BA650" s="43"/>
      <c r="BB650" s="43"/>
      <c r="BC650" s="43"/>
      <c r="BD650" s="43"/>
      <c r="BE650" s="43"/>
      <c r="BF650" s="43"/>
      <c r="BG650" s="43"/>
      <c r="BH650" s="43"/>
      <c r="BI650" s="43"/>
      <c r="BJ650" s="43"/>
      <c r="BK650" s="43"/>
      <c r="BL650" s="43"/>
      <c r="BM650" s="43"/>
      <c r="BN650" s="43"/>
      <c r="BO650" s="43"/>
      <c r="BP650" s="43"/>
      <c r="BQ650" s="43"/>
      <c r="BR650" s="43"/>
      <c r="BS650" s="43"/>
    </row>
    <row r="651" spans="34:71" s="35" customFormat="1">
      <c r="AH651" s="43"/>
      <c r="AI651" s="43"/>
      <c r="AJ651" s="43"/>
      <c r="AK651" s="43"/>
      <c r="AL651" s="43"/>
      <c r="AM651" s="43"/>
      <c r="AN651" s="43"/>
      <c r="AO651" s="43"/>
      <c r="AP651" s="43"/>
      <c r="AQ651" s="43"/>
      <c r="AR651" s="43"/>
      <c r="AS651" s="43"/>
      <c r="AT651" s="43"/>
      <c r="AU651" s="43"/>
      <c r="AV651" s="43"/>
      <c r="AW651" s="43"/>
      <c r="AX651" s="43"/>
      <c r="AY651" s="43"/>
      <c r="AZ651" s="43"/>
      <c r="BA651" s="43"/>
      <c r="BB651" s="43"/>
      <c r="BC651" s="43"/>
      <c r="BD651" s="43"/>
      <c r="BE651" s="43"/>
      <c r="BF651" s="43"/>
      <c r="BG651" s="43"/>
      <c r="BH651" s="43"/>
      <c r="BI651" s="43"/>
      <c r="BJ651" s="43"/>
      <c r="BK651" s="43"/>
      <c r="BL651" s="43"/>
      <c r="BM651" s="43"/>
      <c r="BN651" s="43"/>
      <c r="BO651" s="43"/>
      <c r="BP651" s="43"/>
      <c r="BQ651" s="43"/>
      <c r="BR651" s="43"/>
      <c r="BS651" s="43"/>
    </row>
    <row r="652" spans="34:71" s="35" customFormat="1">
      <c r="AH652" s="43"/>
      <c r="AI652" s="43"/>
      <c r="AJ652" s="43"/>
      <c r="AK652" s="43"/>
      <c r="AL652" s="43"/>
      <c r="AM652" s="43"/>
      <c r="AN652" s="43"/>
      <c r="AO652" s="43"/>
      <c r="AP652" s="43"/>
      <c r="AQ652" s="43"/>
      <c r="AR652" s="43"/>
      <c r="AS652" s="43"/>
      <c r="AT652" s="43"/>
      <c r="AU652" s="43"/>
      <c r="AV652" s="43"/>
      <c r="AW652" s="43"/>
      <c r="AX652" s="43"/>
      <c r="AY652" s="43"/>
      <c r="AZ652" s="43"/>
      <c r="BA652" s="43"/>
      <c r="BB652" s="43"/>
      <c r="BC652" s="43"/>
      <c r="BD652" s="43"/>
      <c r="BE652" s="43"/>
      <c r="BF652" s="43"/>
      <c r="BG652" s="43"/>
      <c r="BH652" s="43"/>
      <c r="BI652" s="43"/>
      <c r="BJ652" s="43"/>
      <c r="BK652" s="43"/>
      <c r="BL652" s="43"/>
      <c r="BM652" s="43"/>
      <c r="BN652" s="43"/>
      <c r="BO652" s="43"/>
      <c r="BP652" s="43"/>
      <c r="BQ652" s="43"/>
      <c r="BR652" s="43"/>
      <c r="BS652" s="43"/>
    </row>
    <row r="653" spans="34:71" s="35" customFormat="1">
      <c r="AH653" s="43"/>
      <c r="AI653" s="43"/>
      <c r="AJ653" s="43"/>
      <c r="AK653" s="43"/>
      <c r="AL653" s="43"/>
      <c r="AM653" s="43"/>
      <c r="AN653" s="43"/>
      <c r="AO653" s="43"/>
      <c r="AP653" s="43"/>
      <c r="AQ653" s="43"/>
      <c r="AR653" s="43"/>
      <c r="AS653" s="43"/>
      <c r="AT653" s="43"/>
      <c r="AU653" s="43"/>
      <c r="AV653" s="43"/>
      <c r="AW653" s="43"/>
      <c r="AX653" s="43"/>
      <c r="AY653" s="43"/>
      <c r="AZ653" s="43"/>
      <c r="BA653" s="43"/>
      <c r="BB653" s="43"/>
      <c r="BC653" s="43"/>
      <c r="BD653" s="43"/>
      <c r="BE653" s="43"/>
      <c r="BF653" s="43"/>
      <c r="BG653" s="43"/>
      <c r="BH653" s="43"/>
      <c r="BI653" s="43"/>
      <c r="BJ653" s="43"/>
      <c r="BK653" s="43"/>
      <c r="BL653" s="43"/>
      <c r="BM653" s="43"/>
      <c r="BN653" s="43"/>
      <c r="BO653" s="43"/>
      <c r="BP653" s="43"/>
      <c r="BQ653" s="43"/>
      <c r="BR653" s="43"/>
      <c r="BS653" s="43"/>
    </row>
    <row r="654" spans="34:71" s="35" customFormat="1">
      <c r="AH654" s="43"/>
      <c r="AI654" s="43"/>
      <c r="AJ654" s="43"/>
      <c r="AK654" s="43"/>
      <c r="AL654" s="43"/>
      <c r="AM654" s="43"/>
      <c r="AN654" s="43"/>
      <c r="AO654" s="43"/>
      <c r="AP654" s="43"/>
      <c r="AQ654" s="43"/>
      <c r="AR654" s="43"/>
      <c r="AS654" s="43"/>
      <c r="AT654" s="43"/>
      <c r="AU654" s="43"/>
      <c r="AV654" s="43"/>
      <c r="AW654" s="43"/>
      <c r="AX654" s="43"/>
      <c r="AY654" s="43"/>
      <c r="AZ654" s="43"/>
      <c r="BA654" s="43"/>
      <c r="BB654" s="43"/>
      <c r="BC654" s="43"/>
      <c r="BD654" s="43"/>
      <c r="BE654" s="43"/>
      <c r="BF654" s="43"/>
      <c r="BG654" s="43"/>
      <c r="BH654" s="43"/>
      <c r="BI654" s="43"/>
      <c r="BJ654" s="43"/>
      <c r="BK654" s="43"/>
      <c r="BL654" s="43"/>
      <c r="BM654" s="43"/>
      <c r="BN654" s="43"/>
      <c r="BO654" s="43"/>
      <c r="BP654" s="43"/>
      <c r="BQ654" s="43"/>
      <c r="BR654" s="43"/>
      <c r="BS654" s="43"/>
    </row>
    <row r="655" spans="34:71" s="35" customFormat="1">
      <c r="AH655" s="43"/>
      <c r="AI655" s="43"/>
      <c r="AJ655" s="43"/>
      <c r="AK655" s="43"/>
      <c r="AL655" s="43"/>
      <c r="AM655" s="43"/>
      <c r="AN655" s="43"/>
      <c r="AO655" s="43"/>
      <c r="AP655" s="43"/>
      <c r="AQ655" s="43"/>
      <c r="AR655" s="43"/>
      <c r="AS655" s="43"/>
      <c r="AT655" s="43"/>
      <c r="AU655" s="43"/>
      <c r="AV655" s="43"/>
      <c r="AW655" s="43"/>
      <c r="AX655" s="43"/>
      <c r="AY655" s="43"/>
      <c r="AZ655" s="43"/>
      <c r="BA655" s="43"/>
      <c r="BB655" s="43"/>
      <c r="BC655" s="43"/>
      <c r="BD655" s="43"/>
      <c r="BE655" s="43"/>
      <c r="BF655" s="43"/>
      <c r="BG655" s="43"/>
      <c r="BH655" s="43"/>
      <c r="BI655" s="43"/>
      <c r="BJ655" s="43"/>
      <c r="BK655" s="43"/>
      <c r="BL655" s="43"/>
      <c r="BM655" s="43"/>
      <c r="BN655" s="43"/>
      <c r="BO655" s="43"/>
      <c r="BP655" s="43"/>
      <c r="BQ655" s="43"/>
      <c r="BR655" s="43"/>
      <c r="BS655" s="43"/>
    </row>
    <row r="656" spans="34:71" s="35" customFormat="1">
      <c r="AH656" s="43"/>
      <c r="AI656" s="43"/>
      <c r="AJ656" s="43"/>
      <c r="AK656" s="43"/>
      <c r="AL656" s="43"/>
      <c r="AM656" s="43"/>
      <c r="AN656" s="43"/>
      <c r="AO656" s="43"/>
      <c r="AP656" s="43"/>
      <c r="AQ656" s="43"/>
      <c r="AR656" s="43"/>
      <c r="AS656" s="43"/>
      <c r="AT656" s="43"/>
      <c r="AU656" s="43"/>
      <c r="AV656" s="43"/>
      <c r="AW656" s="43"/>
      <c r="AX656" s="43"/>
      <c r="AY656" s="43"/>
      <c r="AZ656" s="43"/>
      <c r="BA656" s="43"/>
      <c r="BB656" s="43"/>
      <c r="BC656" s="43"/>
      <c r="BD656" s="43"/>
      <c r="BE656" s="43"/>
      <c r="BF656" s="43"/>
      <c r="BG656" s="43"/>
      <c r="BH656" s="43"/>
      <c r="BI656" s="43"/>
      <c r="BJ656" s="43"/>
      <c r="BK656" s="43"/>
      <c r="BL656" s="43"/>
      <c r="BM656" s="43"/>
      <c r="BN656" s="43"/>
      <c r="BO656" s="43"/>
      <c r="BP656" s="43"/>
      <c r="BQ656" s="43"/>
      <c r="BR656" s="43"/>
      <c r="BS656" s="43"/>
    </row>
    <row r="657" spans="34:71" s="35" customFormat="1">
      <c r="AH657" s="43"/>
      <c r="AI657" s="43"/>
      <c r="AJ657" s="43"/>
      <c r="AK657" s="43"/>
      <c r="AL657" s="43"/>
      <c r="AM657" s="43"/>
      <c r="AN657" s="43"/>
      <c r="AO657" s="43"/>
      <c r="AP657" s="43"/>
      <c r="AQ657" s="43"/>
      <c r="AR657" s="43"/>
      <c r="AS657" s="43"/>
      <c r="AT657" s="43"/>
      <c r="AU657" s="43"/>
      <c r="AV657" s="43"/>
      <c r="AW657" s="43"/>
      <c r="AX657" s="43"/>
      <c r="AY657" s="43"/>
      <c r="AZ657" s="43"/>
      <c r="BA657" s="43"/>
      <c r="BB657" s="43"/>
      <c r="BC657" s="43"/>
      <c r="BD657" s="43"/>
      <c r="BE657" s="43"/>
      <c r="BF657" s="43"/>
      <c r="BG657" s="43"/>
      <c r="BH657" s="43"/>
      <c r="BI657" s="43"/>
      <c r="BJ657" s="43"/>
      <c r="BK657" s="43"/>
      <c r="BL657" s="43"/>
      <c r="BM657" s="43"/>
      <c r="BN657" s="43"/>
      <c r="BO657" s="43"/>
      <c r="BP657" s="43"/>
      <c r="BQ657" s="43"/>
      <c r="BR657" s="43"/>
      <c r="BS657" s="43"/>
    </row>
    <row r="658" spans="34:71" s="35" customFormat="1">
      <c r="AH658" s="43"/>
      <c r="AI658" s="43"/>
      <c r="AJ658" s="43"/>
      <c r="AK658" s="43"/>
      <c r="AL658" s="43"/>
      <c r="AM658" s="43"/>
      <c r="AN658" s="43"/>
      <c r="AO658" s="43"/>
      <c r="AP658" s="43"/>
      <c r="AQ658" s="43"/>
      <c r="AR658" s="43"/>
      <c r="AS658" s="43"/>
      <c r="AT658" s="43"/>
      <c r="AU658" s="43"/>
      <c r="AV658" s="43"/>
      <c r="AW658" s="43"/>
      <c r="AX658" s="43"/>
      <c r="AY658" s="43"/>
      <c r="AZ658" s="43"/>
      <c r="BA658" s="43"/>
      <c r="BB658" s="43"/>
      <c r="BC658" s="43"/>
      <c r="BD658" s="43"/>
      <c r="BE658" s="43"/>
      <c r="BF658" s="43"/>
      <c r="BG658" s="43"/>
      <c r="BH658" s="43"/>
      <c r="BI658" s="43"/>
      <c r="BJ658" s="43"/>
      <c r="BK658" s="43"/>
      <c r="BL658" s="43"/>
      <c r="BM658" s="43"/>
      <c r="BN658" s="43"/>
      <c r="BO658" s="43"/>
      <c r="BP658" s="43"/>
      <c r="BQ658" s="43"/>
      <c r="BR658" s="43"/>
      <c r="BS658" s="43"/>
    </row>
    <row r="659" spans="34:71" s="35" customFormat="1">
      <c r="AH659" s="43"/>
      <c r="AI659" s="43"/>
      <c r="AJ659" s="43"/>
      <c r="AK659" s="43"/>
      <c r="AL659" s="43"/>
      <c r="AM659" s="43"/>
      <c r="AN659" s="43"/>
      <c r="AO659" s="43"/>
      <c r="AP659" s="43"/>
      <c r="AQ659" s="43"/>
      <c r="AR659" s="43"/>
      <c r="AS659" s="43"/>
      <c r="AT659" s="43"/>
      <c r="AU659" s="43"/>
      <c r="AV659" s="43"/>
      <c r="AW659" s="43"/>
      <c r="AX659" s="43"/>
      <c r="AY659" s="43"/>
      <c r="AZ659" s="43"/>
      <c r="BA659" s="43"/>
      <c r="BB659" s="43"/>
      <c r="BC659" s="43"/>
      <c r="BD659" s="43"/>
      <c r="BE659" s="43"/>
      <c r="BF659" s="43"/>
      <c r="BG659" s="43"/>
      <c r="BH659" s="43"/>
      <c r="BI659" s="43"/>
      <c r="BJ659" s="43"/>
      <c r="BK659" s="43"/>
      <c r="BL659" s="43"/>
      <c r="BM659" s="43"/>
      <c r="BN659" s="43"/>
      <c r="BO659" s="43"/>
      <c r="BP659" s="43"/>
      <c r="BQ659" s="43"/>
      <c r="BR659" s="43"/>
      <c r="BS659" s="43"/>
    </row>
    <row r="660" spans="34:71" s="35" customFormat="1">
      <c r="AH660" s="43"/>
      <c r="AI660" s="43"/>
      <c r="AJ660" s="43"/>
      <c r="AK660" s="43"/>
      <c r="AL660" s="43"/>
      <c r="AM660" s="43"/>
      <c r="AN660" s="43"/>
      <c r="AO660" s="43"/>
      <c r="AP660" s="43"/>
      <c r="AQ660" s="43"/>
      <c r="AR660" s="43"/>
      <c r="AS660" s="43"/>
      <c r="AT660" s="43"/>
      <c r="AU660" s="43"/>
      <c r="AV660" s="43"/>
      <c r="AW660" s="43"/>
      <c r="AX660" s="43"/>
      <c r="AY660" s="43"/>
      <c r="AZ660" s="43"/>
      <c r="BA660" s="43"/>
      <c r="BB660" s="43"/>
      <c r="BC660" s="43"/>
      <c r="BD660" s="43"/>
      <c r="BE660" s="43"/>
      <c r="BF660" s="43"/>
      <c r="BG660" s="43"/>
      <c r="BH660" s="43"/>
      <c r="BI660" s="43"/>
      <c r="BJ660" s="43"/>
      <c r="BK660" s="43"/>
      <c r="BL660" s="43"/>
      <c r="BM660" s="43"/>
      <c r="BN660" s="43"/>
      <c r="BO660" s="43"/>
      <c r="BP660" s="43"/>
      <c r="BQ660" s="43"/>
      <c r="BR660" s="43"/>
      <c r="BS660" s="43"/>
    </row>
    <row r="661" spans="34:71" s="35" customFormat="1">
      <c r="AH661" s="43"/>
      <c r="AI661" s="43"/>
      <c r="AJ661" s="43"/>
      <c r="AK661" s="43"/>
      <c r="AL661" s="43"/>
      <c r="AM661" s="43"/>
      <c r="AN661" s="43"/>
      <c r="AO661" s="43"/>
      <c r="AP661" s="43"/>
      <c r="AQ661" s="43"/>
      <c r="AR661" s="43"/>
      <c r="AS661" s="43"/>
      <c r="AT661" s="43"/>
      <c r="AU661" s="43"/>
      <c r="AV661" s="43"/>
      <c r="AW661" s="43"/>
      <c r="AX661" s="43"/>
      <c r="AY661" s="43"/>
      <c r="AZ661" s="43"/>
      <c r="BA661" s="43"/>
      <c r="BB661" s="43"/>
      <c r="BC661" s="43"/>
      <c r="BD661" s="43"/>
      <c r="BE661" s="43"/>
      <c r="BF661" s="43"/>
      <c r="BG661" s="43"/>
      <c r="BH661" s="43"/>
      <c r="BI661" s="43"/>
      <c r="BJ661" s="43"/>
      <c r="BK661" s="43"/>
      <c r="BL661" s="43"/>
      <c r="BM661" s="43"/>
      <c r="BN661" s="43"/>
      <c r="BO661" s="43"/>
      <c r="BP661" s="43"/>
      <c r="BQ661" s="43"/>
      <c r="BR661" s="43"/>
      <c r="BS661" s="43"/>
    </row>
    <row r="662" spans="34:71" s="35" customFormat="1">
      <c r="AH662" s="43"/>
      <c r="AI662" s="43"/>
      <c r="AJ662" s="43"/>
      <c r="AK662" s="43"/>
      <c r="AL662" s="43"/>
      <c r="AM662" s="43"/>
      <c r="AN662" s="43"/>
      <c r="AO662" s="43"/>
      <c r="AP662" s="43"/>
      <c r="AQ662" s="43"/>
      <c r="AR662" s="43"/>
      <c r="AS662" s="43"/>
      <c r="AT662" s="43"/>
      <c r="AU662" s="43"/>
      <c r="AV662" s="43"/>
      <c r="AW662" s="43"/>
      <c r="AX662" s="43"/>
      <c r="AY662" s="43"/>
      <c r="AZ662" s="43"/>
      <c r="BA662" s="43"/>
      <c r="BB662" s="43"/>
      <c r="BC662" s="43"/>
      <c r="BD662" s="43"/>
      <c r="BE662" s="43"/>
      <c r="BF662" s="43"/>
      <c r="BG662" s="43"/>
      <c r="BH662" s="43"/>
      <c r="BI662" s="43"/>
      <c r="BJ662" s="43"/>
      <c r="BK662" s="43"/>
      <c r="BL662" s="43"/>
      <c r="BM662" s="43"/>
      <c r="BN662" s="43"/>
      <c r="BO662" s="43"/>
      <c r="BP662" s="43"/>
      <c r="BQ662" s="43"/>
      <c r="BR662" s="43"/>
      <c r="BS662" s="43"/>
    </row>
    <row r="663" spans="34:71" s="35" customFormat="1">
      <c r="AH663" s="43"/>
      <c r="AI663" s="43"/>
      <c r="AJ663" s="43"/>
      <c r="AK663" s="43"/>
      <c r="AL663" s="43"/>
      <c r="AM663" s="43"/>
      <c r="AN663" s="43"/>
      <c r="AO663" s="43"/>
      <c r="AP663" s="43"/>
      <c r="AQ663" s="43"/>
      <c r="AR663" s="43"/>
      <c r="AS663" s="43"/>
      <c r="AT663" s="43"/>
      <c r="AU663" s="43"/>
      <c r="AV663" s="43"/>
      <c r="AW663" s="43"/>
      <c r="AX663" s="43"/>
      <c r="AY663" s="43"/>
      <c r="AZ663" s="43"/>
      <c r="BA663" s="43"/>
      <c r="BB663" s="43"/>
      <c r="BC663" s="43"/>
      <c r="BD663" s="43"/>
      <c r="BE663" s="43"/>
      <c r="BF663" s="43"/>
      <c r="BG663" s="43"/>
      <c r="BH663" s="43"/>
      <c r="BI663" s="43"/>
      <c r="BJ663" s="43"/>
      <c r="BK663" s="43"/>
      <c r="BL663" s="43"/>
      <c r="BM663" s="43"/>
      <c r="BN663" s="43"/>
      <c r="BO663" s="43"/>
      <c r="BP663" s="43"/>
      <c r="BQ663" s="43"/>
      <c r="BR663" s="43"/>
      <c r="BS663" s="43"/>
    </row>
    <row r="664" spans="34:71" s="35" customFormat="1">
      <c r="AH664" s="43"/>
      <c r="AI664" s="43"/>
      <c r="AJ664" s="43"/>
      <c r="AK664" s="43"/>
      <c r="AL664" s="43"/>
      <c r="AM664" s="43"/>
      <c r="AN664" s="43"/>
      <c r="AO664" s="43"/>
      <c r="AP664" s="43"/>
      <c r="AQ664" s="43"/>
      <c r="AR664" s="43"/>
      <c r="AS664" s="43"/>
      <c r="AT664" s="43"/>
      <c r="AU664" s="43"/>
      <c r="AV664" s="43"/>
      <c r="AW664" s="43"/>
      <c r="AX664" s="43"/>
      <c r="AY664" s="43"/>
      <c r="AZ664" s="43"/>
      <c r="BA664" s="43"/>
      <c r="BB664" s="43"/>
      <c r="BC664" s="43"/>
      <c r="BD664" s="43"/>
      <c r="BE664" s="43"/>
      <c r="BF664" s="43"/>
      <c r="BG664" s="43"/>
      <c r="BH664" s="43"/>
      <c r="BI664" s="43"/>
      <c r="BJ664" s="43"/>
      <c r="BK664" s="43"/>
      <c r="BL664" s="43"/>
      <c r="BM664" s="43"/>
      <c r="BN664" s="43"/>
      <c r="BO664" s="43"/>
      <c r="BP664" s="43"/>
      <c r="BQ664" s="43"/>
      <c r="BR664" s="43"/>
      <c r="BS664" s="43"/>
    </row>
    <row r="665" spans="34:71" s="35" customFormat="1">
      <c r="AH665" s="43"/>
      <c r="AI665" s="43"/>
      <c r="AJ665" s="43"/>
      <c r="AK665" s="43"/>
      <c r="AL665" s="43"/>
      <c r="AM665" s="43"/>
      <c r="AN665" s="43"/>
      <c r="AO665" s="43"/>
      <c r="AP665" s="43"/>
      <c r="AQ665" s="43"/>
      <c r="AR665" s="43"/>
      <c r="AS665" s="43"/>
      <c r="AT665" s="43"/>
      <c r="AU665" s="43"/>
      <c r="AV665" s="43"/>
      <c r="AW665" s="43"/>
      <c r="AX665" s="43"/>
      <c r="AY665" s="43"/>
      <c r="AZ665" s="43"/>
      <c r="BA665" s="43"/>
      <c r="BB665" s="43"/>
      <c r="BC665" s="43"/>
      <c r="BD665" s="43"/>
      <c r="BE665" s="43"/>
      <c r="BF665" s="43"/>
      <c r="BG665" s="43"/>
      <c r="BH665" s="43"/>
      <c r="BI665" s="43"/>
      <c r="BJ665" s="43"/>
      <c r="BK665" s="43"/>
      <c r="BL665" s="43"/>
      <c r="BM665" s="43"/>
      <c r="BN665" s="43"/>
      <c r="BO665" s="43"/>
      <c r="BP665" s="43"/>
      <c r="BQ665" s="43"/>
      <c r="BR665" s="43"/>
      <c r="BS665" s="43"/>
    </row>
    <row r="666" spans="34:71" s="35" customFormat="1">
      <c r="AH666" s="43"/>
      <c r="AI666" s="43"/>
      <c r="AJ666" s="43"/>
      <c r="AK666" s="43"/>
      <c r="AL666" s="43"/>
      <c r="AM666" s="43"/>
      <c r="AN666" s="43"/>
      <c r="AO666" s="43"/>
      <c r="AP666" s="43"/>
      <c r="AQ666" s="43"/>
      <c r="AR666" s="43"/>
      <c r="AS666" s="43"/>
      <c r="AT666" s="43"/>
      <c r="AU666" s="43"/>
      <c r="AV666" s="43"/>
      <c r="AW666" s="43"/>
      <c r="AX666" s="43"/>
      <c r="AY666" s="43"/>
      <c r="AZ666" s="43"/>
      <c r="BA666" s="43"/>
      <c r="BB666" s="43"/>
      <c r="BC666" s="43"/>
      <c r="BD666" s="43"/>
      <c r="BE666" s="43"/>
      <c r="BF666" s="43"/>
      <c r="BG666" s="43"/>
      <c r="BH666" s="43"/>
      <c r="BI666" s="43"/>
      <c r="BJ666" s="43"/>
      <c r="BK666" s="43"/>
      <c r="BL666" s="43"/>
      <c r="BM666" s="43"/>
      <c r="BN666" s="43"/>
      <c r="BO666" s="43"/>
      <c r="BP666" s="43"/>
      <c r="BQ666" s="43"/>
      <c r="BR666" s="43"/>
      <c r="BS666" s="43"/>
    </row>
    <row r="667" spans="34:71" s="35" customFormat="1">
      <c r="AH667" s="43"/>
      <c r="AI667" s="43"/>
      <c r="AJ667" s="43"/>
      <c r="AK667" s="43"/>
      <c r="AL667" s="43"/>
      <c r="AM667" s="43"/>
      <c r="AN667" s="43"/>
      <c r="AO667" s="43"/>
      <c r="AP667" s="43"/>
      <c r="AQ667" s="43"/>
      <c r="AR667" s="43"/>
      <c r="AS667" s="43"/>
      <c r="AT667" s="43"/>
      <c r="AU667" s="43"/>
      <c r="AV667" s="43"/>
      <c r="AW667" s="43"/>
      <c r="AX667" s="43"/>
      <c r="AY667" s="43"/>
      <c r="AZ667" s="43"/>
      <c r="BA667" s="43"/>
      <c r="BB667" s="43"/>
      <c r="BC667" s="43"/>
      <c r="BD667" s="43"/>
      <c r="BE667" s="43"/>
      <c r="BF667" s="43"/>
      <c r="BG667" s="43"/>
      <c r="BH667" s="43"/>
      <c r="BI667" s="43"/>
      <c r="BJ667" s="43"/>
      <c r="BK667" s="43"/>
      <c r="BL667" s="43"/>
      <c r="BM667" s="43"/>
      <c r="BN667" s="43"/>
      <c r="BO667" s="43"/>
      <c r="BP667" s="43"/>
      <c r="BQ667" s="43"/>
      <c r="BR667" s="43"/>
      <c r="BS667" s="43"/>
    </row>
    <row r="668" spans="34:71" s="35" customFormat="1">
      <c r="AH668" s="43"/>
      <c r="AI668" s="43"/>
      <c r="AJ668" s="43"/>
      <c r="AK668" s="43"/>
      <c r="AL668" s="43"/>
      <c r="AM668" s="43"/>
      <c r="AN668" s="43"/>
      <c r="AO668" s="43"/>
      <c r="AP668" s="43"/>
      <c r="AQ668" s="43"/>
      <c r="AR668" s="43"/>
      <c r="AS668" s="43"/>
      <c r="AT668" s="43"/>
      <c r="AU668" s="43"/>
      <c r="AV668" s="43"/>
      <c r="AW668" s="43"/>
      <c r="AX668" s="43"/>
      <c r="AY668" s="43"/>
      <c r="AZ668" s="43"/>
      <c r="BA668" s="43"/>
      <c r="BB668" s="43"/>
      <c r="BC668" s="43"/>
      <c r="BD668" s="43"/>
      <c r="BE668" s="43"/>
      <c r="BF668" s="43"/>
      <c r="BG668" s="43"/>
      <c r="BH668" s="43"/>
      <c r="BI668" s="43"/>
      <c r="BJ668" s="43"/>
      <c r="BK668" s="43"/>
      <c r="BL668" s="43"/>
      <c r="BM668" s="43"/>
      <c r="BN668" s="43"/>
      <c r="BO668" s="43"/>
      <c r="BP668" s="43"/>
      <c r="BQ668" s="43"/>
      <c r="BR668" s="43"/>
      <c r="BS668" s="43"/>
    </row>
    <row r="669" spans="34:71" s="35" customFormat="1">
      <c r="AH669" s="43"/>
      <c r="AI669" s="43"/>
      <c r="AJ669" s="43"/>
      <c r="AK669" s="43"/>
      <c r="AL669" s="43"/>
      <c r="AM669" s="43"/>
      <c r="AN669" s="43"/>
      <c r="AO669" s="43"/>
      <c r="AP669" s="43"/>
      <c r="AQ669" s="43"/>
      <c r="AR669" s="43"/>
      <c r="AS669" s="43"/>
      <c r="AT669" s="43"/>
      <c r="AU669" s="43"/>
      <c r="AV669" s="43"/>
      <c r="AW669" s="43"/>
      <c r="AX669" s="43"/>
      <c r="AY669" s="43"/>
      <c r="AZ669" s="43"/>
      <c r="BA669" s="43"/>
      <c r="BB669" s="43"/>
      <c r="BC669" s="43"/>
      <c r="BD669" s="43"/>
      <c r="BE669" s="43"/>
      <c r="BF669" s="43"/>
      <c r="BG669" s="43"/>
      <c r="BH669" s="43"/>
      <c r="BI669" s="43"/>
      <c r="BJ669" s="43"/>
      <c r="BK669" s="43"/>
      <c r="BL669" s="43"/>
      <c r="BM669" s="43"/>
      <c r="BN669" s="43"/>
      <c r="BO669" s="43"/>
      <c r="BP669" s="43"/>
      <c r="BQ669" s="43"/>
      <c r="BR669" s="43"/>
      <c r="BS669" s="43"/>
    </row>
    <row r="670" spans="34:71" s="35" customFormat="1">
      <c r="AH670" s="43"/>
      <c r="AI670" s="43"/>
      <c r="AJ670" s="43"/>
      <c r="AK670" s="43"/>
      <c r="AL670" s="43"/>
      <c r="AM670" s="43"/>
      <c r="AN670" s="43"/>
      <c r="AO670" s="43"/>
      <c r="AP670" s="43"/>
      <c r="AQ670" s="43"/>
      <c r="AR670" s="43"/>
      <c r="AS670" s="43"/>
      <c r="AT670" s="43"/>
      <c r="AU670" s="43"/>
      <c r="AV670" s="43"/>
      <c r="AW670" s="43"/>
      <c r="AX670" s="43"/>
      <c r="AY670" s="43"/>
      <c r="AZ670" s="43"/>
      <c r="BA670" s="43"/>
      <c r="BB670" s="43"/>
      <c r="BC670" s="43"/>
      <c r="BD670" s="43"/>
      <c r="BE670" s="43"/>
      <c r="BF670" s="43"/>
      <c r="BG670" s="43"/>
      <c r="BH670" s="43"/>
      <c r="BI670" s="43"/>
      <c r="BJ670" s="43"/>
      <c r="BK670" s="43"/>
      <c r="BL670" s="43"/>
      <c r="BM670" s="43"/>
      <c r="BN670" s="43"/>
      <c r="BO670" s="43"/>
      <c r="BP670" s="43"/>
      <c r="BQ670" s="43"/>
      <c r="BR670" s="43"/>
      <c r="BS670" s="43"/>
    </row>
    <row r="671" spans="34:71" s="35" customFormat="1">
      <c r="AH671" s="43"/>
      <c r="AI671" s="43"/>
      <c r="AJ671" s="43"/>
      <c r="AK671" s="43"/>
      <c r="AL671" s="43"/>
      <c r="AM671" s="43"/>
      <c r="AN671" s="43"/>
      <c r="AO671" s="43"/>
      <c r="AP671" s="43"/>
      <c r="AQ671" s="43"/>
      <c r="AR671" s="43"/>
      <c r="AS671" s="43"/>
      <c r="AT671" s="43"/>
      <c r="AU671" s="43"/>
      <c r="AV671" s="43"/>
      <c r="AW671" s="43"/>
      <c r="AX671" s="43"/>
      <c r="AY671" s="43"/>
      <c r="AZ671" s="43"/>
      <c r="BA671" s="43"/>
      <c r="BB671" s="43"/>
      <c r="BC671" s="43"/>
      <c r="BD671" s="43"/>
      <c r="BE671" s="43"/>
      <c r="BF671" s="43"/>
      <c r="BG671" s="43"/>
      <c r="BH671" s="43"/>
      <c r="BI671" s="43"/>
      <c r="BJ671" s="43"/>
      <c r="BK671" s="43"/>
      <c r="BL671" s="43"/>
      <c r="BM671" s="43"/>
      <c r="BN671" s="43"/>
      <c r="BO671" s="43"/>
      <c r="BP671" s="43"/>
      <c r="BQ671" s="43"/>
      <c r="BR671" s="43"/>
      <c r="BS671" s="43"/>
    </row>
    <row r="672" spans="34:71" s="35" customFormat="1">
      <c r="AH672" s="43"/>
      <c r="AI672" s="43"/>
      <c r="AJ672" s="43"/>
      <c r="AK672" s="43"/>
      <c r="AL672" s="43"/>
      <c r="AM672" s="43"/>
      <c r="AN672" s="43"/>
      <c r="AO672" s="43"/>
      <c r="AP672" s="43"/>
      <c r="AQ672" s="43"/>
      <c r="AR672" s="43"/>
      <c r="AS672" s="43"/>
      <c r="AT672" s="43"/>
      <c r="AU672" s="43"/>
      <c r="AV672" s="43"/>
      <c r="AW672" s="43"/>
      <c r="AX672" s="43"/>
      <c r="AY672" s="43"/>
      <c r="AZ672" s="43"/>
      <c r="BA672" s="43"/>
      <c r="BB672" s="43"/>
      <c r="BC672" s="43"/>
      <c r="BD672" s="43"/>
      <c r="BE672" s="43"/>
      <c r="BF672" s="43"/>
      <c r="BG672" s="43"/>
      <c r="BH672" s="43"/>
      <c r="BI672" s="43"/>
      <c r="BJ672" s="43"/>
      <c r="BK672" s="43"/>
      <c r="BL672" s="43"/>
      <c r="BM672" s="43"/>
      <c r="BN672" s="43"/>
      <c r="BO672" s="43"/>
      <c r="BP672" s="43"/>
      <c r="BQ672" s="43"/>
      <c r="BR672" s="43"/>
      <c r="BS672" s="43"/>
    </row>
    <row r="673" spans="34:71" s="35" customFormat="1">
      <c r="AH673" s="43"/>
      <c r="AI673" s="43"/>
      <c r="AJ673" s="43"/>
      <c r="AK673" s="43"/>
      <c r="AL673" s="43"/>
      <c r="AM673" s="43"/>
      <c r="AN673" s="43"/>
      <c r="AO673" s="43"/>
      <c r="AP673" s="43"/>
      <c r="AQ673" s="43"/>
      <c r="AR673" s="43"/>
      <c r="AS673" s="43"/>
      <c r="AT673" s="43"/>
      <c r="AU673" s="43"/>
      <c r="AV673" s="43"/>
      <c r="AW673" s="43"/>
      <c r="AX673" s="43"/>
      <c r="AY673" s="43"/>
      <c r="AZ673" s="43"/>
      <c r="BA673" s="43"/>
      <c r="BB673" s="43"/>
      <c r="BC673" s="43"/>
      <c r="BD673" s="43"/>
      <c r="BE673" s="43"/>
      <c r="BF673" s="43"/>
      <c r="BG673" s="43"/>
      <c r="BH673" s="43"/>
      <c r="BI673" s="43"/>
      <c r="BJ673" s="43"/>
      <c r="BK673" s="43"/>
      <c r="BL673" s="43"/>
      <c r="BM673" s="43"/>
      <c r="BN673" s="43"/>
      <c r="BO673" s="43"/>
      <c r="BP673" s="43"/>
      <c r="BQ673" s="43"/>
      <c r="BR673" s="43"/>
      <c r="BS673" s="43"/>
    </row>
    <row r="674" spans="34:71" s="35" customFormat="1">
      <c r="AH674" s="43"/>
      <c r="AI674" s="43"/>
      <c r="AJ674" s="43"/>
      <c r="AK674" s="43"/>
      <c r="AL674" s="43"/>
      <c r="AM674" s="43"/>
      <c r="AN674" s="43"/>
      <c r="AO674" s="43"/>
      <c r="AP674" s="43"/>
      <c r="AQ674" s="43"/>
      <c r="AR674" s="43"/>
      <c r="AS674" s="43"/>
      <c r="AT674" s="43"/>
      <c r="AU674" s="43"/>
      <c r="AV674" s="43"/>
      <c r="AW674" s="43"/>
      <c r="AX674" s="43"/>
      <c r="AY674" s="43"/>
      <c r="AZ674" s="43"/>
      <c r="BA674" s="43"/>
      <c r="BB674" s="43"/>
      <c r="BC674" s="43"/>
      <c r="BD674" s="43"/>
      <c r="BE674" s="43"/>
      <c r="BF674" s="43"/>
      <c r="BG674" s="43"/>
      <c r="BH674" s="43"/>
      <c r="BI674" s="43"/>
      <c r="BJ674" s="43"/>
      <c r="BK674" s="43"/>
      <c r="BL674" s="43"/>
      <c r="BM674" s="43"/>
      <c r="BN674" s="43"/>
      <c r="BO674" s="43"/>
      <c r="BP674" s="43"/>
      <c r="BQ674" s="43"/>
      <c r="BR674" s="43"/>
      <c r="BS674" s="43"/>
    </row>
    <row r="675" spans="34:71" s="35" customFormat="1">
      <c r="AH675" s="43"/>
      <c r="AI675" s="43"/>
      <c r="AJ675" s="43"/>
      <c r="AK675" s="43"/>
      <c r="AL675" s="43"/>
      <c r="AM675" s="43"/>
      <c r="AN675" s="43"/>
      <c r="AO675" s="43"/>
      <c r="AP675" s="43"/>
      <c r="AQ675" s="43"/>
      <c r="AR675" s="43"/>
      <c r="AS675" s="43"/>
      <c r="AT675" s="43"/>
      <c r="AU675" s="43"/>
      <c r="AV675" s="43"/>
      <c r="AW675" s="43"/>
      <c r="AX675" s="43"/>
      <c r="AY675" s="43"/>
      <c r="AZ675" s="43"/>
      <c r="BA675" s="43"/>
      <c r="BB675" s="43"/>
      <c r="BC675" s="43"/>
      <c r="BD675" s="43"/>
      <c r="BE675" s="43"/>
      <c r="BF675" s="43"/>
      <c r="BG675" s="43"/>
      <c r="BH675" s="43"/>
      <c r="BI675" s="43"/>
      <c r="BJ675" s="43"/>
      <c r="BK675" s="43"/>
      <c r="BL675" s="43"/>
      <c r="BM675" s="43"/>
      <c r="BN675" s="43"/>
      <c r="BO675" s="43"/>
      <c r="BP675" s="43"/>
      <c r="BQ675" s="43"/>
      <c r="BR675" s="43"/>
      <c r="BS675" s="43"/>
    </row>
    <row r="676" spans="34:71" s="35" customFormat="1">
      <c r="AH676" s="43"/>
      <c r="AI676" s="43"/>
      <c r="AJ676" s="43"/>
      <c r="AK676" s="43"/>
      <c r="AL676" s="43"/>
      <c r="AM676" s="43"/>
      <c r="AN676" s="43"/>
      <c r="AO676" s="43"/>
      <c r="AP676" s="43"/>
      <c r="AQ676" s="43"/>
      <c r="AR676" s="43"/>
      <c r="AS676" s="43"/>
      <c r="AT676" s="43"/>
      <c r="AU676" s="43"/>
      <c r="AV676" s="43"/>
      <c r="AW676" s="43"/>
      <c r="AX676" s="43"/>
      <c r="AY676" s="43"/>
      <c r="AZ676" s="43"/>
      <c r="BA676" s="43"/>
      <c r="BB676" s="43"/>
      <c r="BC676" s="43"/>
      <c r="BD676" s="43"/>
      <c r="BE676" s="43"/>
      <c r="BF676" s="43"/>
      <c r="BG676" s="43"/>
      <c r="BH676" s="43"/>
      <c r="BI676" s="43"/>
      <c r="BJ676" s="43"/>
      <c r="BK676" s="43"/>
      <c r="BL676" s="43"/>
      <c r="BM676" s="43"/>
      <c r="BN676" s="43"/>
      <c r="BO676" s="43"/>
      <c r="BP676" s="43"/>
      <c r="BQ676" s="43"/>
      <c r="BR676" s="43"/>
      <c r="BS676" s="43"/>
    </row>
    <row r="677" spans="34:71" s="35" customFormat="1">
      <c r="AH677" s="43"/>
      <c r="AI677" s="43"/>
      <c r="AJ677" s="43"/>
      <c r="AK677" s="43"/>
      <c r="AL677" s="43"/>
      <c r="AM677" s="43"/>
      <c r="AN677" s="43"/>
      <c r="AO677" s="43"/>
      <c r="AP677" s="43"/>
      <c r="AQ677" s="43"/>
      <c r="AR677" s="43"/>
      <c r="AS677" s="43"/>
      <c r="AT677" s="43"/>
      <c r="AU677" s="43"/>
      <c r="AV677" s="43"/>
      <c r="AW677" s="43"/>
      <c r="AX677" s="43"/>
      <c r="AY677" s="43"/>
      <c r="AZ677" s="43"/>
      <c r="BA677" s="43"/>
      <c r="BB677" s="43"/>
      <c r="BC677" s="43"/>
      <c r="BD677" s="43"/>
      <c r="BE677" s="43"/>
      <c r="BF677" s="43"/>
      <c r="BG677" s="43"/>
      <c r="BH677" s="43"/>
      <c r="BI677" s="43"/>
      <c r="BJ677" s="43"/>
      <c r="BK677" s="43"/>
      <c r="BL677" s="43"/>
      <c r="BM677" s="43"/>
      <c r="BN677" s="43"/>
      <c r="BO677" s="43"/>
      <c r="BP677" s="43"/>
      <c r="BQ677" s="43"/>
      <c r="BR677" s="43"/>
      <c r="BS677" s="43"/>
    </row>
    <row r="678" spans="34:71" s="35" customFormat="1">
      <c r="AH678" s="43"/>
      <c r="AI678" s="43"/>
      <c r="AJ678" s="43"/>
      <c r="AK678" s="43"/>
      <c r="AL678" s="43"/>
      <c r="AM678" s="43"/>
      <c r="AN678" s="43"/>
      <c r="AO678" s="43"/>
      <c r="AP678" s="43"/>
      <c r="AQ678" s="43"/>
      <c r="AR678" s="43"/>
      <c r="AS678" s="43"/>
      <c r="AT678" s="43"/>
      <c r="AU678" s="43"/>
      <c r="AV678" s="43"/>
      <c r="AW678" s="43"/>
      <c r="AX678" s="43"/>
      <c r="AY678" s="43"/>
      <c r="AZ678" s="43"/>
      <c r="BA678" s="43"/>
      <c r="BB678" s="43"/>
      <c r="BC678" s="43"/>
      <c r="BD678" s="43"/>
      <c r="BE678" s="43"/>
      <c r="BF678" s="43"/>
      <c r="BG678" s="43"/>
      <c r="BH678" s="43"/>
      <c r="BI678" s="43"/>
      <c r="BJ678" s="43"/>
      <c r="BK678" s="43"/>
      <c r="BL678" s="43"/>
      <c r="BM678" s="43"/>
      <c r="BN678" s="43"/>
      <c r="BO678" s="43"/>
      <c r="BP678" s="43"/>
      <c r="BQ678" s="43"/>
      <c r="BR678" s="43"/>
      <c r="BS678" s="43"/>
    </row>
    <row r="679" spans="34:71" s="35" customFormat="1">
      <c r="AH679" s="43"/>
      <c r="AI679" s="43"/>
      <c r="AJ679" s="43"/>
      <c r="AK679" s="43"/>
      <c r="AL679" s="43"/>
      <c r="AM679" s="43"/>
      <c r="AN679" s="43"/>
      <c r="AO679" s="43"/>
      <c r="AP679" s="43"/>
      <c r="AQ679" s="43"/>
      <c r="AR679" s="43"/>
      <c r="AS679" s="43"/>
      <c r="AT679" s="43"/>
      <c r="AU679" s="43"/>
      <c r="AV679" s="43"/>
      <c r="AW679" s="43"/>
      <c r="AX679" s="43"/>
      <c r="AY679" s="43"/>
      <c r="AZ679" s="43"/>
      <c r="BA679" s="43"/>
      <c r="BB679" s="43"/>
      <c r="BC679" s="43"/>
      <c r="BD679" s="43"/>
      <c r="BE679" s="43"/>
      <c r="BF679" s="43"/>
      <c r="BG679" s="43"/>
      <c r="BH679" s="43"/>
      <c r="BI679" s="43"/>
      <c r="BJ679" s="43"/>
      <c r="BK679" s="43"/>
      <c r="BL679" s="43"/>
      <c r="BM679" s="43"/>
      <c r="BN679" s="43"/>
      <c r="BO679" s="43"/>
      <c r="BP679" s="43"/>
      <c r="BQ679" s="43"/>
      <c r="BR679" s="43"/>
      <c r="BS679" s="43"/>
    </row>
    <row r="680" spans="34:71" s="35" customFormat="1">
      <c r="AH680" s="43"/>
      <c r="AI680" s="43"/>
      <c r="AJ680" s="43"/>
      <c r="AK680" s="43"/>
      <c r="AL680" s="43"/>
      <c r="AM680" s="43"/>
      <c r="AN680" s="43"/>
      <c r="AO680" s="43"/>
      <c r="AP680" s="43"/>
      <c r="AQ680" s="43"/>
      <c r="AR680" s="43"/>
      <c r="AS680" s="43"/>
      <c r="AT680" s="43"/>
      <c r="AU680" s="43"/>
      <c r="AV680" s="43"/>
      <c r="AW680" s="43"/>
      <c r="AX680" s="43"/>
      <c r="AY680" s="43"/>
      <c r="AZ680" s="43"/>
      <c r="BA680" s="43"/>
      <c r="BB680" s="43"/>
      <c r="BC680" s="43"/>
      <c r="BD680" s="43"/>
      <c r="BE680" s="43"/>
      <c r="BF680" s="43"/>
      <c r="BG680" s="43"/>
      <c r="BH680" s="43"/>
      <c r="BI680" s="43"/>
      <c r="BJ680" s="43"/>
      <c r="BK680" s="43"/>
      <c r="BL680" s="43"/>
      <c r="BM680" s="43"/>
      <c r="BN680" s="43"/>
      <c r="BO680" s="43"/>
      <c r="BP680" s="43"/>
      <c r="BQ680" s="43"/>
      <c r="BR680" s="43"/>
      <c r="BS680" s="43"/>
    </row>
    <row r="681" spans="34:71" s="35" customFormat="1">
      <c r="AH681" s="43"/>
      <c r="AI681" s="43"/>
      <c r="AJ681" s="43"/>
      <c r="AK681" s="43"/>
      <c r="AL681" s="43"/>
      <c r="AM681" s="43"/>
      <c r="AN681" s="43"/>
      <c r="AO681" s="43"/>
      <c r="AP681" s="43"/>
      <c r="AQ681" s="43"/>
      <c r="AR681" s="43"/>
      <c r="AS681" s="43"/>
      <c r="AT681" s="43"/>
      <c r="AU681" s="43"/>
      <c r="AV681" s="43"/>
      <c r="AW681" s="43"/>
      <c r="AX681" s="43"/>
      <c r="AY681" s="43"/>
      <c r="AZ681" s="43"/>
      <c r="BA681" s="43"/>
      <c r="BB681" s="43"/>
      <c r="BC681" s="43"/>
      <c r="BD681" s="43"/>
      <c r="BE681" s="43"/>
      <c r="BF681" s="43"/>
      <c r="BG681" s="43"/>
      <c r="BH681" s="43"/>
      <c r="BI681" s="43"/>
      <c r="BJ681" s="43"/>
      <c r="BK681" s="43"/>
      <c r="BL681" s="43"/>
      <c r="BM681" s="43"/>
      <c r="BN681" s="43"/>
      <c r="BO681" s="43"/>
      <c r="BP681" s="43"/>
      <c r="BQ681" s="43"/>
      <c r="BR681" s="43"/>
      <c r="BS681" s="43"/>
    </row>
    <row r="682" spans="34:71" s="35" customFormat="1">
      <c r="AH682" s="43"/>
      <c r="AI682" s="43"/>
      <c r="AJ682" s="43"/>
      <c r="AK682" s="43"/>
      <c r="AL682" s="43"/>
      <c r="AM682" s="43"/>
      <c r="AN682" s="43"/>
      <c r="AO682" s="43"/>
      <c r="AP682" s="43"/>
      <c r="AQ682" s="43"/>
      <c r="AR682" s="43"/>
      <c r="AS682" s="43"/>
      <c r="AT682" s="43"/>
      <c r="AU682" s="43"/>
      <c r="AV682" s="43"/>
      <c r="AW682" s="43"/>
      <c r="AX682" s="43"/>
      <c r="AY682" s="43"/>
      <c r="AZ682" s="43"/>
      <c r="BA682" s="43"/>
      <c r="BB682" s="43"/>
      <c r="BC682" s="43"/>
      <c r="BD682" s="43"/>
      <c r="BE682" s="43"/>
      <c r="BF682" s="43"/>
      <c r="BG682" s="43"/>
      <c r="BH682" s="43"/>
      <c r="BI682" s="43"/>
      <c r="BJ682" s="43"/>
      <c r="BK682" s="43"/>
      <c r="BL682" s="43"/>
      <c r="BM682" s="43"/>
      <c r="BN682" s="43"/>
      <c r="BO682" s="43"/>
      <c r="BP682" s="43"/>
      <c r="BQ682" s="43"/>
      <c r="BR682" s="43"/>
      <c r="BS682" s="43"/>
    </row>
    <row r="683" spans="34:71" s="35" customFormat="1">
      <c r="AH683" s="43"/>
      <c r="AI683" s="43"/>
      <c r="AJ683" s="43"/>
      <c r="AK683" s="43"/>
      <c r="AL683" s="43"/>
      <c r="AM683" s="43"/>
      <c r="AN683" s="43"/>
      <c r="AO683" s="43"/>
      <c r="AP683" s="43"/>
      <c r="AQ683" s="43"/>
      <c r="AR683" s="43"/>
      <c r="AS683" s="43"/>
      <c r="AT683" s="43"/>
      <c r="AU683" s="43"/>
      <c r="AV683" s="43"/>
      <c r="AW683" s="43"/>
      <c r="AX683" s="43"/>
      <c r="AY683" s="43"/>
      <c r="AZ683" s="43"/>
      <c r="BA683" s="43"/>
      <c r="BB683" s="43"/>
      <c r="BC683" s="43"/>
      <c r="BD683" s="43"/>
      <c r="BE683" s="43"/>
      <c r="BF683" s="43"/>
      <c r="BG683" s="43"/>
      <c r="BH683" s="43"/>
      <c r="BI683" s="43"/>
      <c r="BJ683" s="43"/>
      <c r="BK683" s="43"/>
      <c r="BL683" s="43"/>
      <c r="BM683" s="43"/>
      <c r="BN683" s="43"/>
      <c r="BO683" s="43"/>
      <c r="BP683" s="43"/>
      <c r="BQ683" s="43"/>
      <c r="BR683" s="43"/>
      <c r="BS683" s="43"/>
    </row>
    <row r="684" spans="34:71" s="35" customFormat="1">
      <c r="AH684" s="43"/>
      <c r="AI684" s="43"/>
      <c r="AJ684" s="43"/>
      <c r="AK684" s="43"/>
      <c r="AL684" s="43"/>
      <c r="AM684" s="43"/>
      <c r="AN684" s="43"/>
      <c r="AO684" s="43"/>
      <c r="AP684" s="43"/>
      <c r="AQ684" s="43"/>
      <c r="AR684" s="43"/>
      <c r="AS684" s="43"/>
      <c r="AT684" s="43"/>
      <c r="AU684" s="43"/>
      <c r="AV684" s="43"/>
      <c r="AW684" s="43"/>
      <c r="AX684" s="43"/>
      <c r="AY684" s="43"/>
      <c r="AZ684" s="43"/>
      <c r="BA684" s="43"/>
      <c r="BB684" s="43"/>
      <c r="BC684" s="43"/>
      <c r="BD684" s="43"/>
      <c r="BE684" s="43"/>
      <c r="BF684" s="43"/>
      <c r="BG684" s="43"/>
      <c r="BH684" s="43"/>
      <c r="BI684" s="43"/>
      <c r="BJ684" s="43"/>
      <c r="BK684" s="43"/>
      <c r="BL684" s="43"/>
      <c r="BM684" s="43"/>
      <c r="BN684" s="43"/>
      <c r="BO684" s="43"/>
      <c r="BP684" s="43"/>
      <c r="BQ684" s="43"/>
      <c r="BR684" s="43"/>
      <c r="BS684" s="43"/>
    </row>
    <row r="685" spans="34:71" s="35" customFormat="1">
      <c r="AH685" s="43"/>
      <c r="AI685" s="43"/>
      <c r="AJ685" s="43"/>
      <c r="AK685" s="43"/>
      <c r="AL685" s="43"/>
      <c r="AM685" s="43"/>
      <c r="AN685" s="43"/>
      <c r="AO685" s="43"/>
      <c r="AP685" s="43"/>
      <c r="AQ685" s="43"/>
      <c r="AR685" s="43"/>
      <c r="AS685" s="43"/>
      <c r="AT685" s="43"/>
      <c r="AU685" s="43"/>
      <c r="AV685" s="43"/>
      <c r="AW685" s="43"/>
      <c r="AX685" s="43"/>
      <c r="AY685" s="43"/>
      <c r="AZ685" s="43"/>
      <c r="BA685" s="43"/>
      <c r="BB685" s="43"/>
      <c r="BC685" s="43"/>
      <c r="BD685" s="43"/>
      <c r="BE685" s="43"/>
      <c r="BF685" s="43"/>
      <c r="BG685" s="43"/>
      <c r="BH685" s="43"/>
      <c r="BI685" s="43"/>
      <c r="BJ685" s="43"/>
      <c r="BK685" s="43"/>
      <c r="BL685" s="43"/>
      <c r="BM685" s="43"/>
      <c r="BN685" s="43"/>
      <c r="BO685" s="43"/>
      <c r="BP685" s="43"/>
      <c r="BQ685" s="43"/>
      <c r="BR685" s="43"/>
      <c r="BS685" s="43"/>
    </row>
    <row r="686" spans="34:71" s="35" customFormat="1">
      <c r="AH686" s="43"/>
      <c r="AI686" s="43"/>
      <c r="AJ686" s="43"/>
      <c r="AK686" s="43"/>
      <c r="AL686" s="43"/>
      <c r="AM686" s="43"/>
      <c r="AN686" s="43"/>
      <c r="AO686" s="43"/>
      <c r="AP686" s="43"/>
      <c r="AQ686" s="43"/>
      <c r="AR686" s="43"/>
      <c r="AS686" s="43"/>
      <c r="AT686" s="43"/>
      <c r="AU686" s="43"/>
      <c r="AV686" s="43"/>
      <c r="AW686" s="43"/>
      <c r="AX686" s="43"/>
      <c r="AY686" s="43"/>
      <c r="AZ686" s="43"/>
      <c r="BA686" s="43"/>
      <c r="BB686" s="43"/>
      <c r="BC686" s="43"/>
      <c r="BD686" s="43"/>
      <c r="BE686" s="43"/>
      <c r="BF686" s="43"/>
      <c r="BG686" s="43"/>
      <c r="BH686" s="43"/>
      <c r="BI686" s="43"/>
      <c r="BJ686" s="43"/>
      <c r="BK686" s="43"/>
      <c r="BL686" s="43"/>
      <c r="BM686" s="43"/>
      <c r="BN686" s="43"/>
      <c r="BO686" s="43"/>
      <c r="BP686" s="43"/>
      <c r="BQ686" s="43"/>
      <c r="BR686" s="43"/>
      <c r="BS686" s="43"/>
    </row>
    <row r="687" spans="34:71" s="35" customFormat="1">
      <c r="AH687" s="43"/>
      <c r="AI687" s="43"/>
      <c r="AJ687" s="43"/>
      <c r="AK687" s="43"/>
      <c r="AL687" s="43"/>
      <c r="AM687" s="43"/>
      <c r="AN687" s="43"/>
      <c r="AO687" s="43"/>
      <c r="AP687" s="43"/>
      <c r="AQ687" s="43"/>
      <c r="AR687" s="43"/>
      <c r="AS687" s="43"/>
      <c r="AT687" s="43"/>
      <c r="AU687" s="43"/>
      <c r="AV687" s="43"/>
      <c r="AW687" s="43"/>
      <c r="AX687" s="43"/>
      <c r="AY687" s="43"/>
      <c r="AZ687" s="43"/>
      <c r="BA687" s="43"/>
      <c r="BB687" s="43"/>
      <c r="BC687" s="43"/>
      <c r="BD687" s="43"/>
      <c r="BE687" s="43"/>
      <c r="BF687" s="43"/>
      <c r="BG687" s="43"/>
      <c r="BH687" s="43"/>
      <c r="BI687" s="43"/>
      <c r="BJ687" s="43"/>
      <c r="BK687" s="43"/>
      <c r="BL687" s="43"/>
      <c r="BM687" s="43"/>
      <c r="BN687" s="43"/>
      <c r="BO687" s="43"/>
      <c r="BP687" s="43"/>
      <c r="BQ687" s="43"/>
      <c r="BR687" s="43"/>
      <c r="BS687" s="43"/>
    </row>
    <row r="688" spans="34:71" s="35" customFormat="1">
      <c r="AH688" s="43"/>
      <c r="AI688" s="43"/>
      <c r="AJ688" s="43"/>
      <c r="AK688" s="43"/>
      <c r="AL688" s="43"/>
      <c r="AM688" s="43"/>
      <c r="AN688" s="43"/>
      <c r="AO688" s="43"/>
      <c r="AP688" s="43"/>
      <c r="AQ688" s="43"/>
      <c r="AR688" s="43"/>
      <c r="AS688" s="43"/>
      <c r="AT688" s="43"/>
      <c r="AU688" s="43"/>
      <c r="AV688" s="43"/>
      <c r="AW688" s="43"/>
      <c r="AX688" s="43"/>
      <c r="AY688" s="43"/>
      <c r="AZ688" s="43"/>
      <c r="BA688" s="43"/>
      <c r="BB688" s="43"/>
      <c r="BC688" s="43"/>
      <c r="BD688" s="43"/>
      <c r="BE688" s="43"/>
      <c r="BF688" s="43"/>
      <c r="BG688" s="43"/>
      <c r="BH688" s="43"/>
      <c r="BI688" s="43"/>
      <c r="BJ688" s="43"/>
      <c r="BK688" s="43"/>
      <c r="BL688" s="43"/>
      <c r="BM688" s="43"/>
      <c r="BN688" s="43"/>
      <c r="BO688" s="43"/>
      <c r="BP688" s="43"/>
      <c r="BQ688" s="43"/>
      <c r="BR688" s="43"/>
      <c r="BS688" s="43"/>
    </row>
    <row r="689" spans="34:71" s="35" customFormat="1">
      <c r="AH689" s="43"/>
      <c r="AI689" s="43"/>
      <c r="AJ689" s="43"/>
      <c r="AK689" s="43"/>
      <c r="AL689" s="43"/>
      <c r="AM689" s="43"/>
      <c r="AN689" s="43"/>
      <c r="AO689" s="43"/>
      <c r="AP689" s="43"/>
      <c r="AQ689" s="43"/>
      <c r="AR689" s="43"/>
      <c r="AS689" s="43"/>
      <c r="AT689" s="43"/>
      <c r="AU689" s="43"/>
      <c r="AV689" s="43"/>
      <c r="AW689" s="43"/>
      <c r="AX689" s="43"/>
      <c r="AY689" s="43"/>
      <c r="AZ689" s="43"/>
      <c r="BA689" s="43"/>
      <c r="BB689" s="43"/>
      <c r="BC689" s="43"/>
      <c r="BD689" s="43"/>
      <c r="BE689" s="43"/>
      <c r="BF689" s="43"/>
      <c r="BG689" s="43"/>
      <c r="BH689" s="43"/>
      <c r="BI689" s="43"/>
      <c r="BJ689" s="43"/>
      <c r="BK689" s="43"/>
      <c r="BL689" s="43"/>
      <c r="BM689" s="43"/>
      <c r="BN689" s="43"/>
      <c r="BO689" s="43"/>
      <c r="BP689" s="43"/>
      <c r="BQ689" s="43"/>
      <c r="BR689" s="43"/>
      <c r="BS689" s="43"/>
    </row>
    <row r="690" spans="34:71" s="35" customFormat="1">
      <c r="AH690" s="43"/>
      <c r="AI690" s="43"/>
      <c r="AJ690" s="43"/>
      <c r="AK690" s="43"/>
      <c r="AL690" s="43"/>
      <c r="AM690" s="43"/>
      <c r="AN690" s="43"/>
      <c r="AO690" s="43"/>
      <c r="AP690" s="43"/>
      <c r="AQ690" s="43"/>
      <c r="AR690" s="43"/>
      <c r="AS690" s="43"/>
      <c r="AT690" s="43"/>
      <c r="AU690" s="43"/>
      <c r="AV690" s="43"/>
      <c r="AW690" s="43"/>
      <c r="AX690" s="43"/>
      <c r="AY690" s="43"/>
      <c r="AZ690" s="43"/>
      <c r="BA690" s="43"/>
      <c r="BB690" s="43"/>
      <c r="BC690" s="43"/>
      <c r="BD690" s="43"/>
      <c r="BE690" s="43"/>
      <c r="BF690" s="43"/>
      <c r="BG690" s="43"/>
      <c r="BH690" s="43"/>
      <c r="BI690" s="43"/>
      <c r="BJ690" s="43"/>
      <c r="BK690" s="43"/>
      <c r="BL690" s="43"/>
      <c r="BM690" s="43"/>
      <c r="BN690" s="43"/>
      <c r="BO690" s="43"/>
      <c r="BP690" s="43"/>
      <c r="BQ690" s="43"/>
      <c r="BR690" s="43"/>
      <c r="BS690" s="43"/>
    </row>
    <row r="691" spans="34:71" s="35" customFormat="1">
      <c r="AH691" s="43"/>
      <c r="AI691" s="43"/>
      <c r="AJ691" s="43"/>
      <c r="AK691" s="43"/>
      <c r="AL691" s="43"/>
      <c r="AM691" s="43"/>
      <c r="AN691" s="43"/>
      <c r="AO691" s="43"/>
      <c r="AP691" s="43"/>
      <c r="AQ691" s="43"/>
      <c r="AR691" s="43"/>
      <c r="AS691" s="43"/>
      <c r="AT691" s="43"/>
      <c r="AU691" s="43"/>
      <c r="AV691" s="43"/>
      <c r="AW691" s="43"/>
      <c r="AX691" s="43"/>
      <c r="AY691" s="43"/>
      <c r="AZ691" s="43"/>
      <c r="BA691" s="43"/>
      <c r="BB691" s="43"/>
      <c r="BC691" s="43"/>
      <c r="BD691" s="43"/>
      <c r="BE691" s="43"/>
      <c r="BF691" s="43"/>
      <c r="BG691" s="43"/>
      <c r="BH691" s="43"/>
      <c r="BI691" s="43"/>
      <c r="BJ691" s="43"/>
      <c r="BK691" s="43"/>
      <c r="BL691" s="43"/>
      <c r="BM691" s="43"/>
      <c r="BN691" s="43"/>
      <c r="BO691" s="43"/>
      <c r="BP691" s="43"/>
      <c r="BQ691" s="43"/>
      <c r="BR691" s="43"/>
      <c r="BS691" s="43"/>
    </row>
    <row r="692" spans="34:71" s="35" customFormat="1">
      <c r="AH692" s="43"/>
      <c r="AI692" s="43"/>
      <c r="AJ692" s="43"/>
      <c r="AK692" s="43"/>
      <c r="AL692" s="43"/>
      <c r="AM692" s="43"/>
      <c r="AN692" s="43"/>
      <c r="AO692" s="43"/>
      <c r="AP692" s="43"/>
      <c r="AQ692" s="43"/>
      <c r="AR692" s="43"/>
      <c r="AS692" s="43"/>
      <c r="AT692" s="43"/>
      <c r="AU692" s="43"/>
      <c r="AV692" s="43"/>
      <c r="AW692" s="43"/>
      <c r="AX692" s="43"/>
      <c r="AY692" s="43"/>
      <c r="AZ692" s="43"/>
      <c r="BA692" s="43"/>
      <c r="BB692" s="43"/>
      <c r="BC692" s="43"/>
      <c r="BD692" s="43"/>
      <c r="BE692" s="43"/>
      <c r="BF692" s="43"/>
      <c r="BG692" s="43"/>
      <c r="BH692" s="43"/>
      <c r="BI692" s="43"/>
      <c r="BJ692" s="43"/>
      <c r="BK692" s="43"/>
      <c r="BL692" s="43"/>
      <c r="BM692" s="43"/>
      <c r="BN692" s="43"/>
      <c r="BO692" s="43"/>
      <c r="BP692" s="43"/>
      <c r="BQ692" s="43"/>
      <c r="BR692" s="43"/>
      <c r="BS692" s="43"/>
    </row>
    <row r="693" spans="34:71" s="35" customFormat="1">
      <c r="AH693" s="43"/>
      <c r="AI693" s="43"/>
      <c r="AJ693" s="43"/>
      <c r="AK693" s="43"/>
      <c r="AL693" s="43"/>
      <c r="AM693" s="43"/>
      <c r="AN693" s="43"/>
      <c r="AO693" s="43"/>
      <c r="AP693" s="43"/>
      <c r="AQ693" s="43"/>
      <c r="AR693" s="43"/>
      <c r="AS693" s="43"/>
      <c r="AT693" s="43"/>
      <c r="AU693" s="43"/>
      <c r="AV693" s="43"/>
      <c r="AW693" s="43"/>
      <c r="AX693" s="43"/>
      <c r="AY693" s="43"/>
      <c r="AZ693" s="43"/>
      <c r="BA693" s="43"/>
      <c r="BB693" s="43"/>
      <c r="BC693" s="43"/>
      <c r="BD693" s="43"/>
      <c r="BE693" s="43"/>
      <c r="BF693" s="43"/>
      <c r="BG693" s="43"/>
      <c r="BH693" s="43"/>
      <c r="BI693" s="43"/>
      <c r="BJ693" s="43"/>
      <c r="BK693" s="43"/>
      <c r="BL693" s="43"/>
      <c r="BM693" s="43"/>
      <c r="BN693" s="43"/>
      <c r="BO693" s="43"/>
      <c r="BP693" s="43"/>
      <c r="BQ693" s="43"/>
      <c r="BR693" s="43"/>
      <c r="BS693" s="43"/>
    </row>
    <row r="694" spans="34:71" s="35" customFormat="1">
      <c r="AH694" s="43"/>
      <c r="AI694" s="43"/>
      <c r="AJ694" s="43"/>
      <c r="AK694" s="43"/>
      <c r="AL694" s="43"/>
      <c r="AM694" s="43"/>
      <c r="AN694" s="43"/>
      <c r="AO694" s="43"/>
      <c r="AP694" s="43"/>
      <c r="AQ694" s="43"/>
      <c r="AR694" s="43"/>
      <c r="AS694" s="43"/>
      <c r="AT694" s="43"/>
      <c r="AU694" s="43"/>
      <c r="AV694" s="43"/>
      <c r="AW694" s="43"/>
      <c r="AX694" s="43"/>
      <c r="AY694" s="43"/>
      <c r="AZ694" s="43"/>
      <c r="BA694" s="43"/>
      <c r="BB694" s="43"/>
      <c r="BC694" s="43"/>
      <c r="BD694" s="43"/>
      <c r="BE694" s="43"/>
      <c r="BF694" s="43"/>
      <c r="BG694" s="43"/>
      <c r="BH694" s="43"/>
      <c r="BI694" s="43"/>
      <c r="BJ694" s="43"/>
      <c r="BK694" s="43"/>
      <c r="BL694" s="43"/>
      <c r="BM694" s="43"/>
      <c r="BN694" s="43"/>
      <c r="BO694" s="43"/>
      <c r="BP694" s="43"/>
      <c r="BQ694" s="43"/>
      <c r="BR694" s="43"/>
      <c r="BS694" s="43"/>
    </row>
    <row r="695" spans="34:71" s="35" customFormat="1">
      <c r="AH695" s="43"/>
      <c r="AI695" s="43"/>
      <c r="AJ695" s="43"/>
      <c r="AK695" s="43"/>
      <c r="AL695" s="43"/>
      <c r="AM695" s="43"/>
      <c r="AN695" s="43"/>
      <c r="AO695" s="43"/>
      <c r="AP695" s="43"/>
      <c r="AQ695" s="43"/>
      <c r="AR695" s="43"/>
      <c r="AS695" s="43"/>
      <c r="AT695" s="43"/>
      <c r="AU695" s="43"/>
      <c r="AV695" s="43"/>
      <c r="AW695" s="43"/>
      <c r="AX695" s="43"/>
      <c r="AY695" s="43"/>
      <c r="AZ695" s="43"/>
      <c r="BA695" s="43"/>
      <c r="BB695" s="43"/>
      <c r="BC695" s="43"/>
      <c r="BD695" s="43"/>
      <c r="BE695" s="43"/>
      <c r="BF695" s="43"/>
      <c r="BG695" s="43"/>
      <c r="BH695" s="43"/>
      <c r="BI695" s="43"/>
      <c r="BJ695" s="43"/>
      <c r="BK695" s="43"/>
      <c r="BL695" s="43"/>
      <c r="BM695" s="43"/>
      <c r="BN695" s="43"/>
      <c r="BO695" s="43"/>
      <c r="BP695" s="43"/>
      <c r="BQ695" s="43"/>
      <c r="BR695" s="43"/>
      <c r="BS695" s="43"/>
    </row>
    <row r="696" spans="34:71" s="35" customFormat="1">
      <c r="AH696" s="43"/>
      <c r="AI696" s="43"/>
      <c r="AJ696" s="43"/>
      <c r="AK696" s="43"/>
      <c r="AL696" s="43"/>
      <c r="AM696" s="43"/>
      <c r="AN696" s="43"/>
      <c r="AO696" s="43"/>
      <c r="AP696" s="43"/>
      <c r="AQ696" s="43"/>
      <c r="AR696" s="43"/>
      <c r="AS696" s="43"/>
      <c r="AT696" s="43"/>
      <c r="AU696" s="43"/>
      <c r="AV696" s="43"/>
      <c r="AW696" s="43"/>
      <c r="AX696" s="43"/>
      <c r="AY696" s="43"/>
      <c r="AZ696" s="43"/>
      <c r="BA696" s="43"/>
      <c r="BB696" s="43"/>
      <c r="BC696" s="43"/>
      <c r="BD696" s="43"/>
      <c r="BE696" s="43"/>
      <c r="BF696" s="43"/>
      <c r="BG696" s="43"/>
      <c r="BH696" s="43"/>
      <c r="BI696" s="43"/>
      <c r="BJ696" s="43"/>
      <c r="BK696" s="43"/>
      <c r="BL696" s="43"/>
      <c r="BM696" s="43"/>
      <c r="BN696" s="43"/>
      <c r="BO696" s="43"/>
      <c r="BP696" s="43"/>
      <c r="BQ696" s="43"/>
      <c r="BR696" s="43"/>
      <c r="BS696" s="43"/>
    </row>
    <row r="697" spans="34:71" s="35" customFormat="1">
      <c r="AH697" s="43"/>
      <c r="AI697" s="43"/>
      <c r="AJ697" s="43"/>
      <c r="AK697" s="43"/>
      <c r="AL697" s="43"/>
      <c r="AM697" s="43"/>
      <c r="AN697" s="43"/>
      <c r="AO697" s="43"/>
      <c r="AP697" s="43"/>
      <c r="AQ697" s="43"/>
      <c r="AR697" s="43"/>
      <c r="AS697" s="43"/>
      <c r="AT697" s="43"/>
      <c r="AU697" s="43"/>
      <c r="AV697" s="43"/>
      <c r="AW697" s="43"/>
      <c r="AX697" s="43"/>
      <c r="AY697" s="43"/>
      <c r="AZ697" s="43"/>
      <c r="BA697" s="43"/>
      <c r="BB697" s="43"/>
      <c r="BC697" s="43"/>
      <c r="BD697" s="43"/>
      <c r="BE697" s="43"/>
      <c r="BF697" s="43"/>
      <c r="BG697" s="43"/>
      <c r="BH697" s="43"/>
      <c r="BI697" s="43"/>
      <c r="BJ697" s="43"/>
      <c r="BK697" s="43"/>
      <c r="BL697" s="43"/>
      <c r="BM697" s="43"/>
      <c r="BN697" s="43"/>
      <c r="BO697" s="43"/>
      <c r="BP697" s="43"/>
      <c r="BQ697" s="43"/>
      <c r="BR697" s="43"/>
      <c r="BS697" s="43"/>
    </row>
    <row r="698" spans="34:71" s="35" customFormat="1">
      <c r="AH698" s="43"/>
      <c r="AI698" s="43"/>
      <c r="AJ698" s="43"/>
      <c r="AK698" s="43"/>
      <c r="AL698" s="43"/>
      <c r="AM698" s="43"/>
      <c r="AN698" s="43"/>
      <c r="AO698" s="43"/>
      <c r="AP698" s="43"/>
      <c r="AQ698" s="43"/>
      <c r="AR698" s="43"/>
      <c r="AS698" s="43"/>
      <c r="AT698" s="43"/>
      <c r="AU698" s="43"/>
      <c r="AV698" s="43"/>
      <c r="AW698" s="43"/>
      <c r="AX698" s="43"/>
      <c r="AY698" s="43"/>
      <c r="AZ698" s="43"/>
      <c r="BA698" s="43"/>
      <c r="BB698" s="43"/>
      <c r="BC698" s="43"/>
      <c r="BD698" s="43"/>
      <c r="BE698" s="43"/>
      <c r="BF698" s="43"/>
      <c r="BG698" s="43"/>
      <c r="BH698" s="43"/>
      <c r="BI698" s="43"/>
      <c r="BJ698" s="43"/>
      <c r="BK698" s="43"/>
      <c r="BL698" s="43"/>
      <c r="BM698" s="43"/>
      <c r="BN698" s="43"/>
      <c r="BO698" s="43"/>
      <c r="BP698" s="43"/>
      <c r="BQ698" s="43"/>
      <c r="BR698" s="43"/>
      <c r="BS698" s="43"/>
    </row>
    <row r="699" spans="34:71" s="35" customFormat="1">
      <c r="AH699" s="43"/>
      <c r="AI699" s="43"/>
      <c r="AJ699" s="43"/>
      <c r="AK699" s="43"/>
      <c r="AL699" s="43"/>
      <c r="AM699" s="43"/>
      <c r="AN699" s="43"/>
      <c r="AO699" s="43"/>
      <c r="AP699" s="43"/>
      <c r="AQ699" s="43"/>
      <c r="AR699" s="43"/>
      <c r="AS699" s="43"/>
      <c r="AT699" s="43"/>
      <c r="AU699" s="43"/>
      <c r="AV699" s="43"/>
      <c r="AW699" s="43"/>
      <c r="AX699" s="43"/>
      <c r="AY699" s="43"/>
      <c r="AZ699" s="43"/>
      <c r="BA699" s="43"/>
      <c r="BB699" s="43"/>
      <c r="BC699" s="43"/>
      <c r="BD699" s="43"/>
      <c r="BE699" s="43"/>
      <c r="BF699" s="43"/>
      <c r="BG699" s="43"/>
      <c r="BH699" s="43"/>
      <c r="BI699" s="43"/>
      <c r="BJ699" s="43"/>
      <c r="BK699" s="43"/>
      <c r="BL699" s="43"/>
      <c r="BM699" s="43"/>
      <c r="BN699" s="43"/>
      <c r="BO699" s="43"/>
      <c r="BP699" s="43"/>
      <c r="BQ699" s="43"/>
      <c r="BR699" s="43"/>
      <c r="BS699" s="43"/>
    </row>
    <row r="700" spans="34:71" s="35" customFormat="1">
      <c r="AH700" s="43"/>
      <c r="AI700" s="43"/>
      <c r="AJ700" s="43"/>
      <c r="AK700" s="43"/>
      <c r="AL700" s="43"/>
      <c r="AM700" s="43"/>
      <c r="AN700" s="43"/>
      <c r="AO700" s="43"/>
      <c r="AP700" s="43"/>
      <c r="AQ700" s="43"/>
      <c r="AR700" s="43"/>
      <c r="AS700" s="43"/>
      <c r="AT700" s="43"/>
      <c r="AU700" s="43"/>
      <c r="AV700" s="43"/>
      <c r="AW700" s="43"/>
      <c r="AX700" s="43"/>
      <c r="AY700" s="43"/>
      <c r="AZ700" s="43"/>
      <c r="BA700" s="43"/>
      <c r="BB700" s="43"/>
      <c r="BC700" s="43"/>
      <c r="BD700" s="43"/>
      <c r="BE700" s="43"/>
      <c r="BF700" s="43"/>
      <c r="BG700" s="43"/>
      <c r="BH700" s="43"/>
      <c r="BI700" s="43"/>
      <c r="BJ700" s="43"/>
      <c r="BK700" s="43"/>
      <c r="BL700" s="43"/>
      <c r="BM700" s="43"/>
      <c r="BN700" s="43"/>
      <c r="BO700" s="43"/>
      <c r="BP700" s="43"/>
      <c r="BQ700" s="43"/>
      <c r="BR700" s="43"/>
      <c r="BS700" s="43"/>
    </row>
    <row r="701" spans="34:71" s="35" customFormat="1">
      <c r="AH701" s="43"/>
      <c r="AI701" s="43"/>
      <c r="AJ701" s="43"/>
      <c r="AK701" s="43"/>
      <c r="AL701" s="43"/>
      <c r="AM701" s="43"/>
      <c r="AN701" s="43"/>
      <c r="AO701" s="43"/>
      <c r="AP701" s="43"/>
      <c r="AQ701" s="43"/>
      <c r="AR701" s="43"/>
      <c r="AS701" s="43"/>
      <c r="AT701" s="43"/>
      <c r="AU701" s="43"/>
      <c r="AV701" s="43"/>
      <c r="AW701" s="43"/>
      <c r="AX701" s="43"/>
      <c r="AY701" s="43"/>
      <c r="AZ701" s="43"/>
      <c r="BA701" s="43"/>
      <c r="BB701" s="43"/>
      <c r="BC701" s="43"/>
      <c r="BD701" s="43"/>
      <c r="BE701" s="43"/>
      <c r="BF701" s="43"/>
      <c r="BG701" s="43"/>
      <c r="BH701" s="43"/>
      <c r="BI701" s="43"/>
      <c r="BJ701" s="43"/>
      <c r="BK701" s="43"/>
      <c r="BL701" s="43"/>
      <c r="BM701" s="43"/>
      <c r="BN701" s="43"/>
      <c r="BO701" s="43"/>
      <c r="BP701" s="43"/>
      <c r="BQ701" s="43"/>
      <c r="BR701" s="43"/>
      <c r="BS701" s="43"/>
    </row>
    <row r="702" spans="34:71" s="35" customFormat="1">
      <c r="AH702" s="43"/>
      <c r="AI702" s="43"/>
      <c r="AJ702" s="43"/>
      <c r="AK702" s="43"/>
      <c r="AL702" s="43"/>
      <c r="AM702" s="43"/>
      <c r="AN702" s="43"/>
      <c r="AO702" s="43"/>
      <c r="AP702" s="43"/>
      <c r="AQ702" s="43"/>
      <c r="AR702" s="43"/>
      <c r="AS702" s="43"/>
      <c r="AT702" s="43"/>
      <c r="AU702" s="43"/>
      <c r="AV702" s="43"/>
      <c r="AW702" s="43"/>
      <c r="AX702" s="43"/>
      <c r="AY702" s="43"/>
      <c r="AZ702" s="43"/>
      <c r="BA702" s="43"/>
      <c r="BB702" s="43"/>
      <c r="BC702" s="43"/>
      <c r="BD702" s="43"/>
      <c r="BE702" s="43"/>
      <c r="BF702" s="43"/>
      <c r="BG702" s="43"/>
      <c r="BH702" s="43"/>
      <c r="BI702" s="43"/>
      <c r="BJ702" s="43"/>
      <c r="BK702" s="43"/>
      <c r="BL702" s="43"/>
      <c r="BM702" s="43"/>
      <c r="BN702" s="43"/>
      <c r="BO702" s="43"/>
      <c r="BP702" s="43"/>
      <c r="BQ702" s="43"/>
      <c r="BR702" s="43"/>
      <c r="BS702" s="43"/>
    </row>
    <row r="703" spans="34:71" s="35" customFormat="1">
      <c r="AH703" s="43"/>
      <c r="AI703" s="43"/>
      <c r="AJ703" s="43"/>
      <c r="AK703" s="43"/>
      <c r="AL703" s="43"/>
      <c r="AM703" s="43"/>
      <c r="AN703" s="43"/>
      <c r="AO703" s="43"/>
      <c r="AP703" s="43"/>
      <c r="AQ703" s="43"/>
      <c r="AR703" s="43"/>
      <c r="AS703" s="43"/>
      <c r="AT703" s="43"/>
      <c r="AU703" s="43"/>
      <c r="AV703" s="43"/>
      <c r="AW703" s="43"/>
      <c r="AX703" s="43"/>
      <c r="AY703" s="43"/>
      <c r="AZ703" s="43"/>
      <c r="BA703" s="43"/>
      <c r="BB703" s="43"/>
      <c r="BC703" s="43"/>
      <c r="BD703" s="43"/>
      <c r="BE703" s="43"/>
      <c r="BF703" s="43"/>
      <c r="BG703" s="43"/>
      <c r="BH703" s="43"/>
      <c r="BI703" s="43"/>
      <c r="BJ703" s="43"/>
      <c r="BK703" s="43"/>
      <c r="BL703" s="43"/>
      <c r="BM703" s="43"/>
      <c r="BN703" s="43"/>
      <c r="BO703" s="43"/>
      <c r="BP703" s="43"/>
      <c r="BQ703" s="43"/>
      <c r="BR703" s="43"/>
      <c r="BS703" s="43"/>
    </row>
    <row r="704" spans="34:71" s="35" customFormat="1">
      <c r="AH704" s="43"/>
      <c r="AI704" s="43"/>
      <c r="AJ704" s="43"/>
      <c r="AK704" s="43"/>
      <c r="AL704" s="43"/>
      <c r="AM704" s="43"/>
      <c r="AN704" s="43"/>
      <c r="AO704" s="43"/>
      <c r="AP704" s="43"/>
      <c r="AQ704" s="43"/>
      <c r="AR704" s="43"/>
      <c r="AS704" s="43"/>
      <c r="AT704" s="43"/>
      <c r="AU704" s="43"/>
      <c r="AV704" s="43"/>
      <c r="AW704" s="43"/>
      <c r="AX704" s="43"/>
      <c r="AY704" s="43"/>
      <c r="AZ704" s="43"/>
      <c r="BA704" s="43"/>
      <c r="BB704" s="43"/>
      <c r="BC704" s="43"/>
      <c r="BD704" s="43"/>
      <c r="BE704" s="43"/>
      <c r="BF704" s="43"/>
      <c r="BG704" s="43"/>
      <c r="BH704" s="43"/>
      <c r="BI704" s="43"/>
      <c r="BJ704" s="43"/>
      <c r="BK704" s="43"/>
      <c r="BL704" s="43"/>
      <c r="BM704" s="43"/>
      <c r="BN704" s="43"/>
      <c r="BO704" s="43"/>
      <c r="BP704" s="43"/>
      <c r="BQ704" s="43"/>
      <c r="BR704" s="43"/>
      <c r="BS704" s="43"/>
    </row>
    <row r="705" spans="34:71" s="35" customFormat="1">
      <c r="AH705" s="43"/>
      <c r="AI705" s="43"/>
      <c r="AJ705" s="43"/>
      <c r="AK705" s="43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  <c r="AY705" s="43"/>
      <c r="AZ705" s="43"/>
      <c r="BA705" s="43"/>
      <c r="BB705" s="43"/>
      <c r="BC705" s="43"/>
      <c r="BD705" s="43"/>
      <c r="BE705" s="43"/>
      <c r="BF705" s="43"/>
      <c r="BG705" s="43"/>
      <c r="BH705" s="43"/>
      <c r="BI705" s="43"/>
      <c r="BJ705" s="43"/>
      <c r="BK705" s="43"/>
      <c r="BL705" s="43"/>
      <c r="BM705" s="43"/>
      <c r="BN705" s="43"/>
      <c r="BO705" s="43"/>
      <c r="BP705" s="43"/>
      <c r="BQ705" s="43"/>
      <c r="BR705" s="43"/>
      <c r="BS705" s="43"/>
    </row>
    <row r="706" spans="34:71" s="35" customFormat="1">
      <c r="AH706" s="43"/>
      <c r="AI706" s="43"/>
      <c r="AJ706" s="43"/>
      <c r="AK706" s="43"/>
      <c r="AL706" s="43"/>
      <c r="AM706" s="43"/>
      <c r="AN706" s="43"/>
      <c r="AO706" s="43"/>
      <c r="AP706" s="43"/>
      <c r="AQ706" s="43"/>
      <c r="AR706" s="43"/>
      <c r="AS706" s="43"/>
      <c r="AT706" s="43"/>
      <c r="AU706" s="43"/>
      <c r="AV706" s="43"/>
      <c r="AW706" s="43"/>
      <c r="AX706" s="43"/>
      <c r="AY706" s="43"/>
      <c r="AZ706" s="43"/>
      <c r="BA706" s="43"/>
      <c r="BB706" s="43"/>
      <c r="BC706" s="43"/>
      <c r="BD706" s="43"/>
      <c r="BE706" s="43"/>
      <c r="BF706" s="43"/>
      <c r="BG706" s="43"/>
      <c r="BH706" s="43"/>
      <c r="BI706" s="43"/>
      <c r="BJ706" s="43"/>
      <c r="BK706" s="43"/>
      <c r="BL706" s="43"/>
      <c r="BM706" s="43"/>
      <c r="BN706" s="43"/>
      <c r="BO706" s="43"/>
      <c r="BP706" s="43"/>
      <c r="BQ706" s="43"/>
      <c r="BR706" s="43"/>
      <c r="BS706" s="43"/>
    </row>
    <row r="707" spans="34:71" s="35" customFormat="1">
      <c r="AH707" s="43"/>
      <c r="AI707" s="43"/>
      <c r="AJ707" s="43"/>
      <c r="AK707" s="43"/>
      <c r="AL707" s="43"/>
      <c r="AM707" s="43"/>
      <c r="AN707" s="43"/>
      <c r="AO707" s="43"/>
      <c r="AP707" s="43"/>
      <c r="AQ707" s="43"/>
      <c r="AR707" s="43"/>
      <c r="AS707" s="43"/>
      <c r="AT707" s="43"/>
      <c r="AU707" s="43"/>
      <c r="AV707" s="43"/>
      <c r="AW707" s="43"/>
      <c r="AX707" s="43"/>
      <c r="AY707" s="43"/>
      <c r="AZ707" s="43"/>
      <c r="BA707" s="43"/>
      <c r="BB707" s="43"/>
      <c r="BC707" s="43"/>
      <c r="BD707" s="43"/>
      <c r="BE707" s="43"/>
      <c r="BF707" s="43"/>
      <c r="BG707" s="43"/>
      <c r="BH707" s="43"/>
      <c r="BI707" s="43"/>
      <c r="BJ707" s="43"/>
      <c r="BK707" s="43"/>
      <c r="BL707" s="43"/>
      <c r="BM707" s="43"/>
      <c r="BN707" s="43"/>
      <c r="BO707" s="43"/>
      <c r="BP707" s="43"/>
      <c r="BQ707" s="43"/>
      <c r="BR707" s="43"/>
      <c r="BS707" s="43"/>
    </row>
    <row r="708" spans="34:71" s="35" customFormat="1">
      <c r="AH708" s="43"/>
      <c r="AI708" s="43"/>
      <c r="AJ708" s="43"/>
      <c r="AK708" s="43"/>
      <c r="AL708" s="43"/>
      <c r="AM708" s="43"/>
      <c r="AN708" s="43"/>
      <c r="AO708" s="43"/>
      <c r="AP708" s="43"/>
      <c r="AQ708" s="43"/>
      <c r="AR708" s="43"/>
      <c r="AS708" s="43"/>
      <c r="AT708" s="43"/>
      <c r="AU708" s="43"/>
      <c r="AV708" s="43"/>
      <c r="AW708" s="43"/>
      <c r="AX708" s="43"/>
      <c r="AY708" s="43"/>
      <c r="AZ708" s="43"/>
      <c r="BA708" s="43"/>
      <c r="BB708" s="43"/>
      <c r="BC708" s="43"/>
      <c r="BD708" s="43"/>
      <c r="BE708" s="43"/>
      <c r="BF708" s="43"/>
      <c r="BG708" s="43"/>
      <c r="BH708" s="43"/>
      <c r="BI708" s="43"/>
      <c r="BJ708" s="43"/>
      <c r="BK708" s="43"/>
      <c r="BL708" s="43"/>
      <c r="BM708" s="43"/>
      <c r="BN708" s="43"/>
      <c r="BO708" s="43"/>
      <c r="BP708" s="43"/>
      <c r="BQ708" s="43"/>
      <c r="BR708" s="43"/>
      <c r="BS708" s="43"/>
    </row>
    <row r="709" spans="34:71" s="35" customFormat="1">
      <c r="AH709" s="43"/>
      <c r="AI709" s="43"/>
      <c r="AJ709" s="43"/>
      <c r="AK709" s="43"/>
      <c r="AL709" s="43"/>
      <c r="AM709" s="43"/>
      <c r="AN709" s="43"/>
      <c r="AO709" s="43"/>
      <c r="AP709" s="43"/>
      <c r="AQ709" s="43"/>
      <c r="AR709" s="43"/>
      <c r="AS709" s="43"/>
      <c r="AT709" s="43"/>
      <c r="AU709" s="43"/>
      <c r="AV709" s="43"/>
      <c r="AW709" s="43"/>
      <c r="AX709" s="43"/>
      <c r="AY709" s="43"/>
      <c r="AZ709" s="43"/>
      <c r="BA709" s="43"/>
      <c r="BB709" s="43"/>
      <c r="BC709" s="43"/>
      <c r="BD709" s="43"/>
      <c r="BE709" s="43"/>
      <c r="BF709" s="43"/>
      <c r="BG709" s="43"/>
      <c r="BH709" s="43"/>
      <c r="BI709" s="43"/>
      <c r="BJ709" s="43"/>
      <c r="BK709" s="43"/>
      <c r="BL709" s="43"/>
      <c r="BM709" s="43"/>
      <c r="BN709" s="43"/>
      <c r="BO709" s="43"/>
      <c r="BP709" s="43"/>
      <c r="BQ709" s="43"/>
      <c r="BR709" s="43"/>
      <c r="BS709" s="43"/>
    </row>
    <row r="710" spans="34:71" s="35" customFormat="1">
      <c r="AH710" s="43"/>
      <c r="AI710" s="43"/>
      <c r="AJ710" s="43"/>
      <c r="AK710" s="43"/>
      <c r="AL710" s="43"/>
      <c r="AM710" s="43"/>
      <c r="AN710" s="43"/>
      <c r="AO710" s="43"/>
      <c r="AP710" s="43"/>
      <c r="AQ710" s="43"/>
      <c r="AR710" s="43"/>
      <c r="AS710" s="43"/>
      <c r="AT710" s="43"/>
      <c r="AU710" s="43"/>
      <c r="AV710" s="43"/>
      <c r="AW710" s="43"/>
      <c r="AX710" s="43"/>
      <c r="AY710" s="43"/>
      <c r="AZ710" s="43"/>
      <c r="BA710" s="43"/>
      <c r="BB710" s="43"/>
      <c r="BC710" s="43"/>
      <c r="BD710" s="43"/>
      <c r="BE710" s="43"/>
      <c r="BF710" s="43"/>
      <c r="BG710" s="43"/>
      <c r="BH710" s="43"/>
      <c r="BI710" s="43"/>
      <c r="BJ710" s="43"/>
      <c r="BK710" s="43"/>
      <c r="BL710" s="43"/>
      <c r="BM710" s="43"/>
      <c r="BN710" s="43"/>
      <c r="BO710" s="43"/>
      <c r="BP710" s="43"/>
      <c r="BQ710" s="43"/>
      <c r="BR710" s="43"/>
      <c r="BS710" s="43"/>
    </row>
    <row r="711" spans="34:71" s="35" customFormat="1">
      <c r="AH711" s="43"/>
      <c r="AI711" s="43"/>
      <c r="AJ711" s="43"/>
      <c r="AK711" s="43"/>
      <c r="AL711" s="43"/>
      <c r="AM711" s="43"/>
      <c r="AN711" s="43"/>
      <c r="AO711" s="43"/>
      <c r="AP711" s="43"/>
      <c r="AQ711" s="43"/>
      <c r="AR711" s="43"/>
      <c r="AS711" s="43"/>
      <c r="AT711" s="43"/>
      <c r="AU711" s="43"/>
      <c r="AV711" s="43"/>
      <c r="AW711" s="43"/>
      <c r="AX711" s="43"/>
      <c r="AY711" s="43"/>
      <c r="AZ711" s="43"/>
      <c r="BA711" s="43"/>
      <c r="BB711" s="43"/>
      <c r="BC711" s="43"/>
      <c r="BD711" s="43"/>
      <c r="BE711" s="43"/>
      <c r="BF711" s="43"/>
      <c r="BG711" s="43"/>
      <c r="BH711" s="43"/>
      <c r="BI711" s="43"/>
      <c r="BJ711" s="43"/>
      <c r="BK711" s="43"/>
      <c r="BL711" s="43"/>
      <c r="BM711" s="43"/>
      <c r="BN711" s="43"/>
      <c r="BO711" s="43"/>
      <c r="BP711" s="43"/>
      <c r="BQ711" s="43"/>
      <c r="BR711" s="43"/>
      <c r="BS711" s="43"/>
    </row>
    <row r="712" spans="34:71" s="35" customFormat="1">
      <c r="AH712" s="43"/>
      <c r="AI712" s="43"/>
      <c r="AJ712" s="43"/>
      <c r="AK712" s="43"/>
      <c r="AL712" s="43"/>
      <c r="AM712" s="43"/>
      <c r="AN712" s="43"/>
      <c r="AO712" s="43"/>
      <c r="AP712" s="43"/>
      <c r="AQ712" s="43"/>
      <c r="AR712" s="43"/>
      <c r="AS712" s="43"/>
      <c r="AT712" s="43"/>
      <c r="AU712" s="43"/>
      <c r="AV712" s="43"/>
      <c r="AW712" s="43"/>
      <c r="AX712" s="43"/>
      <c r="AY712" s="43"/>
      <c r="AZ712" s="43"/>
      <c r="BA712" s="43"/>
      <c r="BB712" s="43"/>
      <c r="BC712" s="43"/>
      <c r="BD712" s="43"/>
      <c r="BE712" s="43"/>
      <c r="BF712" s="43"/>
      <c r="BG712" s="43"/>
      <c r="BH712" s="43"/>
      <c r="BI712" s="43"/>
      <c r="BJ712" s="43"/>
      <c r="BK712" s="43"/>
      <c r="BL712" s="43"/>
      <c r="BM712" s="43"/>
      <c r="BN712" s="43"/>
      <c r="BO712" s="43"/>
      <c r="BP712" s="43"/>
      <c r="BQ712" s="43"/>
      <c r="BR712" s="43"/>
      <c r="BS712" s="43"/>
    </row>
    <row r="713" spans="34:71" s="35" customFormat="1">
      <c r="AH713" s="43"/>
      <c r="AI713" s="43"/>
      <c r="AJ713" s="43"/>
      <c r="AK713" s="43"/>
      <c r="AL713" s="43"/>
      <c r="AM713" s="43"/>
      <c r="AN713" s="43"/>
      <c r="AO713" s="43"/>
      <c r="AP713" s="43"/>
      <c r="AQ713" s="43"/>
      <c r="AR713" s="43"/>
      <c r="AS713" s="43"/>
      <c r="AT713" s="43"/>
      <c r="AU713" s="43"/>
      <c r="AV713" s="43"/>
      <c r="AW713" s="43"/>
      <c r="AX713" s="43"/>
      <c r="AY713" s="43"/>
      <c r="AZ713" s="43"/>
      <c r="BA713" s="43"/>
      <c r="BB713" s="43"/>
      <c r="BC713" s="43"/>
      <c r="BD713" s="43"/>
      <c r="BE713" s="43"/>
      <c r="BF713" s="43"/>
      <c r="BG713" s="43"/>
      <c r="BH713" s="43"/>
      <c r="BI713" s="43"/>
      <c r="BJ713" s="43"/>
      <c r="BK713" s="43"/>
      <c r="BL713" s="43"/>
      <c r="BM713" s="43"/>
      <c r="BN713" s="43"/>
      <c r="BO713" s="43"/>
      <c r="BP713" s="43"/>
      <c r="BQ713" s="43"/>
      <c r="BR713" s="43"/>
      <c r="BS713" s="43"/>
    </row>
    <row r="714" spans="34:71" s="35" customFormat="1">
      <c r="AH714" s="43"/>
      <c r="AI714" s="43"/>
      <c r="AJ714" s="43"/>
      <c r="AK714" s="43"/>
      <c r="AL714" s="43"/>
      <c r="AM714" s="43"/>
      <c r="AN714" s="43"/>
      <c r="AO714" s="43"/>
      <c r="AP714" s="43"/>
      <c r="AQ714" s="43"/>
      <c r="AR714" s="43"/>
      <c r="AS714" s="43"/>
      <c r="AT714" s="43"/>
      <c r="AU714" s="43"/>
      <c r="AV714" s="43"/>
      <c r="AW714" s="43"/>
      <c r="AX714" s="43"/>
      <c r="AY714" s="43"/>
      <c r="AZ714" s="43"/>
      <c r="BA714" s="43"/>
      <c r="BB714" s="43"/>
      <c r="BC714" s="43"/>
      <c r="BD714" s="43"/>
      <c r="BE714" s="43"/>
      <c r="BF714" s="43"/>
      <c r="BG714" s="43"/>
      <c r="BH714" s="43"/>
      <c r="BI714" s="43"/>
      <c r="BJ714" s="43"/>
      <c r="BK714" s="43"/>
      <c r="BL714" s="43"/>
      <c r="BM714" s="43"/>
      <c r="BN714" s="43"/>
      <c r="BO714" s="43"/>
      <c r="BP714" s="43"/>
      <c r="BQ714" s="43"/>
      <c r="BR714" s="43"/>
      <c r="BS714" s="43"/>
    </row>
    <row r="715" spans="34:71" s="35" customFormat="1">
      <c r="AH715" s="43"/>
      <c r="AI715" s="43"/>
      <c r="AJ715" s="43"/>
      <c r="AK715" s="43"/>
      <c r="AL715" s="43"/>
      <c r="AM715" s="43"/>
      <c r="AN715" s="43"/>
      <c r="AO715" s="43"/>
      <c r="AP715" s="43"/>
      <c r="AQ715" s="43"/>
      <c r="AR715" s="43"/>
      <c r="AS715" s="43"/>
      <c r="AT715" s="43"/>
      <c r="AU715" s="43"/>
      <c r="AV715" s="43"/>
      <c r="AW715" s="43"/>
      <c r="AX715" s="43"/>
      <c r="AY715" s="43"/>
      <c r="AZ715" s="43"/>
      <c r="BA715" s="43"/>
      <c r="BB715" s="43"/>
      <c r="BC715" s="43"/>
      <c r="BD715" s="43"/>
      <c r="BE715" s="43"/>
      <c r="BF715" s="43"/>
      <c r="BG715" s="43"/>
      <c r="BH715" s="43"/>
      <c r="BI715" s="43"/>
      <c r="BJ715" s="43"/>
      <c r="BK715" s="43"/>
      <c r="BL715" s="43"/>
      <c r="BM715" s="43"/>
      <c r="BN715" s="43"/>
      <c r="BO715" s="43"/>
      <c r="BP715" s="43"/>
      <c r="BQ715" s="43"/>
      <c r="BR715" s="43"/>
      <c r="BS715" s="43"/>
    </row>
    <row r="716" spans="34:71" s="35" customFormat="1">
      <c r="AH716" s="43"/>
      <c r="AI716" s="43"/>
      <c r="AJ716" s="43"/>
      <c r="AK716" s="43"/>
      <c r="AL716" s="43"/>
      <c r="AM716" s="43"/>
      <c r="AN716" s="43"/>
      <c r="AO716" s="43"/>
      <c r="AP716" s="43"/>
      <c r="AQ716" s="43"/>
      <c r="AR716" s="43"/>
      <c r="AS716" s="43"/>
      <c r="AT716" s="43"/>
      <c r="AU716" s="43"/>
      <c r="AV716" s="43"/>
      <c r="AW716" s="43"/>
      <c r="AX716" s="43"/>
      <c r="AY716" s="43"/>
      <c r="AZ716" s="43"/>
      <c r="BA716" s="43"/>
      <c r="BB716" s="43"/>
      <c r="BC716" s="43"/>
      <c r="BD716" s="43"/>
      <c r="BE716" s="43"/>
      <c r="BF716" s="43"/>
      <c r="BG716" s="43"/>
      <c r="BH716" s="43"/>
      <c r="BI716" s="43"/>
      <c r="BJ716" s="43"/>
      <c r="BK716" s="43"/>
      <c r="BL716" s="43"/>
      <c r="BM716" s="43"/>
      <c r="BN716" s="43"/>
      <c r="BO716" s="43"/>
      <c r="BP716" s="43"/>
      <c r="BQ716" s="43"/>
      <c r="BR716" s="43"/>
      <c r="BS716" s="43"/>
    </row>
    <row r="717" spans="34:71" s="35" customFormat="1">
      <c r="AH717" s="43"/>
      <c r="AI717" s="43"/>
      <c r="AJ717" s="43"/>
      <c r="AK717" s="43"/>
      <c r="AL717" s="43"/>
      <c r="AM717" s="43"/>
      <c r="AN717" s="43"/>
      <c r="AO717" s="43"/>
      <c r="AP717" s="43"/>
      <c r="AQ717" s="43"/>
      <c r="AR717" s="43"/>
      <c r="AS717" s="43"/>
      <c r="AT717" s="43"/>
      <c r="AU717" s="43"/>
      <c r="AV717" s="43"/>
      <c r="AW717" s="43"/>
      <c r="AX717" s="43"/>
      <c r="AY717" s="43"/>
      <c r="AZ717" s="43"/>
      <c r="BA717" s="43"/>
      <c r="BB717" s="43"/>
      <c r="BC717" s="43"/>
      <c r="BD717" s="43"/>
      <c r="BE717" s="43"/>
      <c r="BF717" s="43"/>
      <c r="BG717" s="43"/>
      <c r="BH717" s="43"/>
      <c r="BI717" s="43"/>
      <c r="BJ717" s="43"/>
      <c r="BK717" s="43"/>
      <c r="BL717" s="43"/>
      <c r="BM717" s="43"/>
      <c r="BN717" s="43"/>
      <c r="BO717" s="43"/>
      <c r="BP717" s="43"/>
      <c r="BQ717" s="43"/>
      <c r="BR717" s="43"/>
      <c r="BS717" s="43"/>
    </row>
    <row r="718" spans="34:71" s="35" customFormat="1">
      <c r="AH718" s="43"/>
      <c r="AI718" s="43"/>
      <c r="AJ718" s="43"/>
      <c r="AK718" s="43"/>
      <c r="AL718" s="43"/>
      <c r="AM718" s="43"/>
      <c r="AN718" s="43"/>
      <c r="AO718" s="43"/>
      <c r="AP718" s="43"/>
      <c r="AQ718" s="43"/>
      <c r="AR718" s="43"/>
      <c r="AS718" s="43"/>
      <c r="AT718" s="43"/>
      <c r="AU718" s="43"/>
      <c r="AV718" s="43"/>
      <c r="AW718" s="43"/>
      <c r="AX718" s="43"/>
      <c r="AY718" s="43"/>
      <c r="AZ718" s="43"/>
      <c r="BA718" s="43"/>
      <c r="BB718" s="43"/>
      <c r="BC718" s="43"/>
      <c r="BD718" s="43"/>
      <c r="BE718" s="43"/>
      <c r="BF718" s="43"/>
      <c r="BG718" s="43"/>
      <c r="BH718" s="43"/>
      <c r="BI718" s="43"/>
      <c r="BJ718" s="43"/>
      <c r="BK718" s="43"/>
      <c r="BL718" s="43"/>
      <c r="BM718" s="43"/>
      <c r="BN718" s="43"/>
      <c r="BO718" s="43"/>
      <c r="BP718" s="43"/>
      <c r="BQ718" s="43"/>
      <c r="BR718" s="43"/>
      <c r="BS718" s="43"/>
    </row>
    <row r="719" spans="34:71" s="35" customFormat="1">
      <c r="AH719" s="43"/>
      <c r="AI719" s="43"/>
      <c r="AJ719" s="43"/>
      <c r="AK719" s="43"/>
      <c r="AL719" s="43"/>
      <c r="AM719" s="43"/>
      <c r="AN719" s="43"/>
      <c r="AO719" s="43"/>
      <c r="AP719" s="43"/>
      <c r="AQ719" s="43"/>
      <c r="AR719" s="43"/>
      <c r="AS719" s="43"/>
      <c r="AT719" s="43"/>
      <c r="AU719" s="43"/>
      <c r="AV719" s="43"/>
      <c r="AW719" s="43"/>
      <c r="AX719" s="43"/>
      <c r="AY719" s="43"/>
      <c r="AZ719" s="43"/>
      <c r="BA719" s="43"/>
      <c r="BB719" s="43"/>
      <c r="BC719" s="43"/>
      <c r="BD719" s="43"/>
      <c r="BE719" s="43"/>
      <c r="BF719" s="43"/>
      <c r="BG719" s="43"/>
      <c r="BH719" s="43"/>
      <c r="BI719" s="43"/>
      <c r="BJ719" s="43"/>
      <c r="BK719" s="43"/>
      <c r="BL719" s="43"/>
      <c r="BM719" s="43"/>
      <c r="BN719" s="43"/>
      <c r="BO719" s="43"/>
      <c r="BP719" s="43"/>
      <c r="BQ719" s="43"/>
      <c r="BR719" s="43"/>
      <c r="BS719" s="43"/>
    </row>
    <row r="720" spans="34:71" s="35" customFormat="1">
      <c r="AH720" s="43"/>
      <c r="AI720" s="43"/>
      <c r="AJ720" s="43"/>
      <c r="AK720" s="43"/>
      <c r="AL720" s="43"/>
      <c r="AM720" s="43"/>
      <c r="AN720" s="43"/>
      <c r="AO720" s="43"/>
      <c r="AP720" s="43"/>
      <c r="AQ720" s="43"/>
      <c r="AR720" s="43"/>
      <c r="AS720" s="43"/>
      <c r="AT720" s="43"/>
      <c r="AU720" s="43"/>
      <c r="AV720" s="43"/>
      <c r="AW720" s="43"/>
      <c r="AX720" s="43"/>
      <c r="AY720" s="43"/>
      <c r="AZ720" s="43"/>
      <c r="BA720" s="43"/>
      <c r="BB720" s="43"/>
      <c r="BC720" s="43"/>
      <c r="BD720" s="43"/>
      <c r="BE720" s="43"/>
      <c r="BF720" s="43"/>
      <c r="BG720" s="43"/>
      <c r="BH720" s="43"/>
      <c r="BI720" s="43"/>
      <c r="BJ720" s="43"/>
      <c r="BK720" s="43"/>
      <c r="BL720" s="43"/>
      <c r="BM720" s="43"/>
      <c r="BN720" s="43"/>
      <c r="BO720" s="43"/>
      <c r="BP720" s="43"/>
      <c r="BQ720" s="43"/>
      <c r="BR720" s="43"/>
      <c r="BS720" s="43"/>
    </row>
    <row r="721" spans="34:71" s="35" customFormat="1">
      <c r="AH721" s="43"/>
      <c r="AI721" s="43"/>
      <c r="AJ721" s="43"/>
      <c r="AK721" s="43"/>
      <c r="AL721" s="43"/>
      <c r="AM721" s="43"/>
      <c r="AN721" s="43"/>
      <c r="AO721" s="43"/>
      <c r="AP721" s="43"/>
      <c r="AQ721" s="43"/>
      <c r="AR721" s="43"/>
      <c r="AS721" s="43"/>
      <c r="AT721" s="43"/>
      <c r="AU721" s="43"/>
      <c r="AV721" s="43"/>
      <c r="AW721" s="43"/>
      <c r="AX721" s="43"/>
      <c r="AY721" s="43"/>
      <c r="AZ721" s="43"/>
      <c r="BA721" s="43"/>
      <c r="BB721" s="43"/>
      <c r="BC721" s="43"/>
      <c r="BD721" s="43"/>
      <c r="BE721" s="43"/>
      <c r="BF721" s="43"/>
      <c r="BG721" s="43"/>
      <c r="BH721" s="43"/>
      <c r="BI721" s="43"/>
      <c r="BJ721" s="43"/>
      <c r="BK721" s="43"/>
      <c r="BL721" s="43"/>
      <c r="BM721" s="43"/>
      <c r="BN721" s="43"/>
      <c r="BO721" s="43"/>
      <c r="BP721" s="43"/>
      <c r="BQ721" s="43"/>
      <c r="BR721" s="43"/>
      <c r="BS721" s="43"/>
    </row>
    <row r="722" spans="34:71" s="35" customFormat="1">
      <c r="AH722" s="43"/>
      <c r="AI722" s="43"/>
      <c r="AJ722" s="43"/>
      <c r="AK722" s="43"/>
      <c r="AL722" s="43"/>
      <c r="AM722" s="43"/>
      <c r="AN722" s="43"/>
      <c r="AO722" s="43"/>
      <c r="AP722" s="43"/>
      <c r="AQ722" s="43"/>
      <c r="AR722" s="43"/>
      <c r="AS722" s="43"/>
      <c r="AT722" s="43"/>
      <c r="AU722" s="43"/>
      <c r="AV722" s="43"/>
      <c r="AW722" s="43"/>
      <c r="AX722" s="43"/>
      <c r="AY722" s="43"/>
      <c r="AZ722" s="43"/>
      <c r="BA722" s="43"/>
      <c r="BB722" s="43"/>
      <c r="BC722" s="43"/>
      <c r="BD722" s="43"/>
      <c r="BE722" s="43"/>
      <c r="BF722" s="43"/>
      <c r="BG722" s="43"/>
      <c r="BH722" s="43"/>
      <c r="BI722" s="43"/>
      <c r="BJ722" s="43"/>
      <c r="BK722" s="43"/>
      <c r="BL722" s="43"/>
      <c r="BM722" s="43"/>
      <c r="BN722" s="43"/>
      <c r="BO722" s="43"/>
      <c r="BP722" s="43"/>
      <c r="BQ722" s="43"/>
      <c r="BR722" s="43"/>
      <c r="BS722" s="43"/>
    </row>
    <row r="723" spans="34:71" s="35" customFormat="1">
      <c r="AH723" s="43"/>
      <c r="AI723" s="43"/>
      <c r="AJ723" s="43"/>
      <c r="AK723" s="43"/>
      <c r="AL723" s="43"/>
      <c r="AM723" s="43"/>
      <c r="AN723" s="43"/>
      <c r="AO723" s="43"/>
      <c r="AP723" s="43"/>
      <c r="AQ723" s="43"/>
      <c r="AR723" s="43"/>
      <c r="AS723" s="43"/>
      <c r="AT723" s="43"/>
      <c r="AU723" s="43"/>
      <c r="AV723" s="43"/>
      <c r="AW723" s="43"/>
      <c r="AX723" s="43"/>
      <c r="AY723" s="43"/>
      <c r="AZ723" s="43"/>
      <c r="BA723" s="43"/>
      <c r="BB723" s="43"/>
      <c r="BC723" s="43"/>
      <c r="BD723" s="43"/>
      <c r="BE723" s="43"/>
      <c r="BF723" s="43"/>
      <c r="BG723" s="43"/>
      <c r="BH723" s="43"/>
      <c r="BI723" s="43"/>
      <c r="BJ723" s="43"/>
      <c r="BK723" s="43"/>
      <c r="BL723" s="43"/>
      <c r="BM723" s="43"/>
      <c r="BN723" s="43"/>
      <c r="BO723" s="43"/>
      <c r="BP723" s="43"/>
      <c r="BQ723" s="43"/>
      <c r="BR723" s="43"/>
      <c r="BS723" s="43"/>
    </row>
    <row r="724" spans="34:71" s="35" customFormat="1">
      <c r="AH724" s="43"/>
      <c r="AI724" s="43"/>
      <c r="AJ724" s="43"/>
      <c r="AK724" s="43"/>
      <c r="AL724" s="43"/>
      <c r="AM724" s="43"/>
      <c r="AN724" s="43"/>
      <c r="AO724" s="43"/>
      <c r="AP724" s="43"/>
      <c r="AQ724" s="43"/>
      <c r="AR724" s="43"/>
      <c r="AS724" s="43"/>
      <c r="AT724" s="43"/>
      <c r="AU724" s="43"/>
      <c r="AV724" s="43"/>
      <c r="AW724" s="43"/>
      <c r="AX724" s="43"/>
      <c r="AY724" s="43"/>
      <c r="AZ724" s="43"/>
      <c r="BA724" s="43"/>
      <c r="BB724" s="43"/>
      <c r="BC724" s="43"/>
      <c r="BD724" s="43"/>
      <c r="BE724" s="43"/>
      <c r="BF724" s="43"/>
      <c r="BG724" s="43"/>
      <c r="BH724" s="43"/>
      <c r="BI724" s="43"/>
      <c r="BJ724" s="43"/>
      <c r="BK724" s="43"/>
      <c r="BL724" s="43"/>
      <c r="BM724" s="43"/>
      <c r="BN724" s="43"/>
      <c r="BO724" s="43"/>
      <c r="BP724" s="43"/>
      <c r="BQ724" s="43"/>
      <c r="BR724" s="43"/>
      <c r="BS724" s="43"/>
    </row>
    <row r="725" spans="34:71" s="35" customFormat="1">
      <c r="AH725" s="43"/>
      <c r="AI725" s="43"/>
      <c r="AJ725" s="43"/>
      <c r="AK725" s="43"/>
      <c r="AL725" s="43"/>
      <c r="AM725" s="43"/>
      <c r="AN725" s="43"/>
      <c r="AO725" s="43"/>
      <c r="AP725" s="43"/>
      <c r="AQ725" s="43"/>
      <c r="AR725" s="43"/>
      <c r="AS725" s="43"/>
      <c r="AT725" s="43"/>
      <c r="AU725" s="43"/>
      <c r="AV725" s="43"/>
      <c r="AW725" s="43"/>
      <c r="AX725" s="43"/>
      <c r="AY725" s="43"/>
      <c r="AZ725" s="43"/>
      <c r="BA725" s="43"/>
      <c r="BB725" s="43"/>
      <c r="BC725" s="43"/>
      <c r="BD725" s="43"/>
      <c r="BE725" s="43"/>
      <c r="BF725" s="43"/>
      <c r="BG725" s="43"/>
      <c r="BH725" s="43"/>
      <c r="BI725" s="43"/>
      <c r="BJ725" s="43"/>
      <c r="BK725" s="43"/>
      <c r="BL725" s="43"/>
      <c r="BM725" s="43"/>
      <c r="BN725" s="43"/>
      <c r="BO725" s="43"/>
      <c r="BP725" s="43"/>
      <c r="BQ725" s="43"/>
      <c r="BR725" s="43"/>
      <c r="BS725" s="43"/>
    </row>
    <row r="726" spans="34:71" s="35" customFormat="1">
      <c r="AH726" s="43"/>
      <c r="AI726" s="43"/>
      <c r="AJ726" s="43"/>
      <c r="AK726" s="43"/>
      <c r="AL726" s="43"/>
      <c r="AM726" s="43"/>
      <c r="AN726" s="43"/>
      <c r="AO726" s="43"/>
      <c r="AP726" s="43"/>
      <c r="AQ726" s="43"/>
      <c r="AR726" s="43"/>
      <c r="AS726" s="43"/>
      <c r="AT726" s="43"/>
      <c r="AU726" s="43"/>
      <c r="AV726" s="43"/>
      <c r="AW726" s="43"/>
      <c r="AX726" s="43"/>
      <c r="AY726" s="43"/>
      <c r="AZ726" s="43"/>
      <c r="BA726" s="43"/>
      <c r="BB726" s="43"/>
      <c r="BC726" s="43"/>
      <c r="BD726" s="43"/>
      <c r="BE726" s="43"/>
      <c r="BF726" s="43"/>
      <c r="BG726" s="43"/>
      <c r="BH726" s="43"/>
      <c r="BI726" s="43"/>
      <c r="BJ726" s="43"/>
      <c r="BK726" s="43"/>
      <c r="BL726" s="43"/>
      <c r="BM726" s="43"/>
      <c r="BN726" s="43"/>
      <c r="BO726" s="43"/>
      <c r="BP726" s="43"/>
      <c r="BQ726" s="43"/>
      <c r="BR726" s="43"/>
      <c r="BS726" s="43"/>
    </row>
    <row r="727" spans="34:71" s="35" customFormat="1">
      <c r="AH727" s="43"/>
      <c r="AI727" s="43"/>
      <c r="AJ727" s="43"/>
      <c r="AK727" s="43"/>
      <c r="AL727" s="43"/>
      <c r="AM727" s="43"/>
      <c r="AN727" s="43"/>
      <c r="AO727" s="43"/>
      <c r="AP727" s="43"/>
      <c r="AQ727" s="43"/>
      <c r="AR727" s="43"/>
      <c r="AS727" s="43"/>
      <c r="AT727" s="43"/>
      <c r="AU727" s="43"/>
      <c r="AV727" s="43"/>
      <c r="AW727" s="43"/>
      <c r="AX727" s="43"/>
      <c r="AY727" s="43"/>
      <c r="AZ727" s="43"/>
      <c r="BA727" s="43"/>
      <c r="BB727" s="43"/>
      <c r="BC727" s="43"/>
      <c r="BD727" s="43"/>
      <c r="BE727" s="43"/>
      <c r="BF727" s="43"/>
      <c r="BG727" s="43"/>
      <c r="BH727" s="43"/>
      <c r="BI727" s="43"/>
      <c r="BJ727" s="43"/>
      <c r="BK727" s="43"/>
      <c r="BL727" s="43"/>
      <c r="BM727" s="43"/>
      <c r="BN727" s="43"/>
      <c r="BO727" s="43"/>
      <c r="BP727" s="43"/>
      <c r="BQ727" s="43"/>
      <c r="BR727" s="43"/>
      <c r="BS727" s="43"/>
    </row>
    <row r="728" spans="34:71" s="35" customFormat="1">
      <c r="AH728" s="43"/>
      <c r="AI728" s="43"/>
      <c r="AJ728" s="43"/>
      <c r="AK728" s="43"/>
      <c r="AL728" s="43"/>
      <c r="AM728" s="43"/>
      <c r="AN728" s="43"/>
      <c r="AO728" s="43"/>
      <c r="AP728" s="43"/>
      <c r="AQ728" s="43"/>
      <c r="AR728" s="43"/>
      <c r="AS728" s="43"/>
      <c r="AT728" s="43"/>
      <c r="AU728" s="43"/>
      <c r="AV728" s="43"/>
      <c r="AW728" s="43"/>
      <c r="AX728" s="43"/>
      <c r="AY728" s="43"/>
      <c r="AZ728" s="43"/>
      <c r="BA728" s="43"/>
      <c r="BB728" s="43"/>
      <c r="BC728" s="43"/>
      <c r="BD728" s="43"/>
      <c r="BE728" s="43"/>
      <c r="BF728" s="43"/>
      <c r="BG728" s="43"/>
      <c r="BH728" s="43"/>
      <c r="BI728" s="43"/>
      <c r="BJ728" s="43"/>
      <c r="BK728" s="43"/>
      <c r="BL728" s="43"/>
      <c r="BM728" s="43"/>
      <c r="BN728" s="43"/>
      <c r="BO728" s="43"/>
      <c r="BP728" s="43"/>
      <c r="BQ728" s="43"/>
      <c r="BR728" s="43"/>
      <c r="BS728" s="43"/>
    </row>
    <row r="729" spans="34:71" s="35" customFormat="1">
      <c r="AH729" s="43"/>
      <c r="AI729" s="43"/>
      <c r="AJ729" s="43"/>
      <c r="AK729" s="43"/>
      <c r="AL729" s="43"/>
      <c r="AM729" s="43"/>
      <c r="AN729" s="43"/>
      <c r="AO729" s="43"/>
      <c r="AP729" s="43"/>
      <c r="AQ729" s="43"/>
      <c r="AR729" s="43"/>
      <c r="AS729" s="43"/>
      <c r="AT729" s="43"/>
      <c r="AU729" s="43"/>
      <c r="AV729" s="43"/>
      <c r="AW729" s="43"/>
      <c r="AX729" s="43"/>
      <c r="AY729" s="43"/>
      <c r="AZ729" s="43"/>
      <c r="BA729" s="43"/>
      <c r="BB729" s="43"/>
      <c r="BC729" s="43"/>
      <c r="BD729" s="43"/>
      <c r="BE729" s="43"/>
      <c r="BF729" s="43"/>
      <c r="BG729" s="43"/>
      <c r="BH729" s="43"/>
      <c r="BI729" s="43"/>
      <c r="BJ729" s="43"/>
      <c r="BK729" s="43"/>
      <c r="BL729" s="43"/>
      <c r="BM729" s="43"/>
      <c r="BN729" s="43"/>
      <c r="BO729" s="43"/>
      <c r="BP729" s="43"/>
      <c r="BQ729" s="43"/>
      <c r="BR729" s="43"/>
      <c r="BS729" s="43"/>
    </row>
    <row r="730" spans="34:71" s="35" customFormat="1">
      <c r="AH730" s="43"/>
      <c r="AI730" s="43"/>
      <c r="AJ730" s="43"/>
      <c r="AK730" s="43"/>
      <c r="AL730" s="43"/>
      <c r="AM730" s="43"/>
      <c r="AN730" s="43"/>
      <c r="AO730" s="43"/>
      <c r="AP730" s="43"/>
      <c r="AQ730" s="43"/>
      <c r="AR730" s="43"/>
      <c r="AS730" s="43"/>
      <c r="AT730" s="43"/>
      <c r="AU730" s="43"/>
      <c r="AV730" s="43"/>
      <c r="AW730" s="43"/>
      <c r="AX730" s="43"/>
      <c r="AY730" s="43"/>
      <c r="AZ730" s="43"/>
      <c r="BA730" s="43"/>
      <c r="BB730" s="43"/>
      <c r="BC730" s="43"/>
      <c r="BD730" s="43"/>
      <c r="BE730" s="43"/>
      <c r="BF730" s="43"/>
      <c r="BG730" s="43"/>
      <c r="BH730" s="43"/>
      <c r="BI730" s="43"/>
      <c r="BJ730" s="43"/>
      <c r="BK730" s="43"/>
      <c r="BL730" s="43"/>
      <c r="BM730" s="43"/>
      <c r="BN730" s="43"/>
      <c r="BO730" s="43"/>
      <c r="BP730" s="43"/>
      <c r="BQ730" s="43"/>
      <c r="BR730" s="43"/>
      <c r="BS730" s="43"/>
    </row>
    <row r="731" spans="34:71" s="35" customFormat="1">
      <c r="AH731" s="43"/>
      <c r="AI731" s="43"/>
      <c r="AJ731" s="43"/>
      <c r="AK731" s="43"/>
      <c r="AL731" s="43"/>
      <c r="AM731" s="43"/>
      <c r="AN731" s="43"/>
      <c r="AO731" s="43"/>
      <c r="AP731" s="43"/>
      <c r="AQ731" s="43"/>
      <c r="AR731" s="43"/>
      <c r="AS731" s="43"/>
      <c r="AT731" s="43"/>
      <c r="AU731" s="43"/>
      <c r="AV731" s="43"/>
      <c r="AW731" s="43"/>
      <c r="AX731" s="43"/>
      <c r="AY731" s="43"/>
      <c r="AZ731" s="43"/>
      <c r="BA731" s="43"/>
      <c r="BB731" s="43"/>
      <c r="BC731" s="43"/>
      <c r="BD731" s="43"/>
      <c r="BE731" s="43"/>
      <c r="BF731" s="43"/>
      <c r="BG731" s="43"/>
      <c r="BH731" s="43"/>
      <c r="BI731" s="43"/>
      <c r="BJ731" s="43"/>
      <c r="BK731" s="43"/>
      <c r="BL731" s="43"/>
      <c r="BM731" s="43"/>
      <c r="BN731" s="43"/>
      <c r="BO731" s="43"/>
      <c r="BP731" s="43"/>
      <c r="BQ731" s="43"/>
      <c r="BR731" s="43"/>
      <c r="BS731" s="43"/>
    </row>
    <row r="732" spans="34:71" s="35" customFormat="1">
      <c r="AH732" s="43"/>
      <c r="AI732" s="43"/>
      <c r="AJ732" s="43"/>
      <c r="AK732" s="43"/>
      <c r="AL732" s="43"/>
      <c r="AM732" s="43"/>
      <c r="AN732" s="43"/>
      <c r="AO732" s="43"/>
      <c r="AP732" s="43"/>
      <c r="AQ732" s="43"/>
      <c r="AR732" s="43"/>
      <c r="AS732" s="43"/>
      <c r="AT732" s="43"/>
      <c r="AU732" s="43"/>
      <c r="AV732" s="43"/>
      <c r="AW732" s="43"/>
      <c r="AX732" s="43"/>
      <c r="AY732" s="43"/>
      <c r="AZ732" s="43"/>
      <c r="BA732" s="43"/>
      <c r="BB732" s="43"/>
      <c r="BC732" s="43"/>
      <c r="BD732" s="43"/>
      <c r="BE732" s="43"/>
      <c r="BF732" s="43"/>
      <c r="BG732" s="43"/>
      <c r="BH732" s="43"/>
      <c r="BI732" s="43"/>
      <c r="BJ732" s="43"/>
      <c r="BK732" s="43"/>
      <c r="BL732" s="43"/>
      <c r="BM732" s="43"/>
      <c r="BN732" s="43"/>
      <c r="BO732" s="43"/>
      <c r="BP732" s="43"/>
      <c r="BQ732" s="43"/>
      <c r="BR732" s="43"/>
      <c r="BS732" s="43"/>
    </row>
    <row r="733" spans="34:71" s="35" customFormat="1">
      <c r="AH733" s="43"/>
      <c r="AI733" s="43"/>
      <c r="AJ733" s="43"/>
      <c r="AK733" s="43"/>
      <c r="AL733" s="43"/>
      <c r="AM733" s="43"/>
      <c r="AN733" s="43"/>
      <c r="AO733" s="43"/>
      <c r="AP733" s="43"/>
      <c r="AQ733" s="43"/>
      <c r="AR733" s="43"/>
      <c r="AS733" s="43"/>
      <c r="AT733" s="43"/>
      <c r="AU733" s="43"/>
      <c r="AV733" s="43"/>
      <c r="AW733" s="43"/>
      <c r="AX733" s="43"/>
      <c r="AY733" s="43"/>
      <c r="AZ733" s="43"/>
      <c r="BA733" s="43"/>
      <c r="BB733" s="43"/>
      <c r="BC733" s="43"/>
      <c r="BD733" s="43"/>
      <c r="BE733" s="43"/>
      <c r="BF733" s="43"/>
      <c r="BG733" s="43"/>
      <c r="BH733" s="43"/>
      <c r="BI733" s="43"/>
      <c r="BJ733" s="43"/>
      <c r="BK733" s="43"/>
      <c r="BL733" s="43"/>
      <c r="BM733" s="43"/>
      <c r="BN733" s="43"/>
      <c r="BO733" s="43"/>
      <c r="BP733" s="43"/>
      <c r="BQ733" s="43"/>
      <c r="BR733" s="43"/>
      <c r="BS733" s="43"/>
    </row>
    <row r="734" spans="34:71" s="35" customFormat="1">
      <c r="AH734" s="43"/>
      <c r="AI734" s="43"/>
      <c r="AJ734" s="43"/>
      <c r="AK734" s="43"/>
      <c r="AL734" s="43"/>
      <c r="AM734" s="43"/>
      <c r="AN734" s="43"/>
      <c r="AO734" s="43"/>
      <c r="AP734" s="43"/>
      <c r="AQ734" s="43"/>
      <c r="AR734" s="43"/>
      <c r="AS734" s="43"/>
      <c r="AT734" s="43"/>
      <c r="AU734" s="43"/>
      <c r="AV734" s="43"/>
      <c r="AW734" s="43"/>
      <c r="AX734" s="43"/>
      <c r="AY734" s="43"/>
      <c r="AZ734" s="43"/>
      <c r="BA734" s="43"/>
      <c r="BB734" s="43"/>
      <c r="BC734" s="43"/>
      <c r="BD734" s="43"/>
      <c r="BE734" s="43"/>
      <c r="BF734" s="43"/>
      <c r="BG734" s="43"/>
      <c r="BH734" s="43"/>
      <c r="BI734" s="43"/>
      <c r="BJ734" s="43"/>
      <c r="BK734" s="43"/>
      <c r="BL734" s="43"/>
      <c r="BM734" s="43"/>
      <c r="BN734" s="43"/>
      <c r="BO734" s="43"/>
      <c r="BP734" s="43"/>
      <c r="BQ734" s="43"/>
      <c r="BR734" s="43"/>
      <c r="BS734" s="43"/>
    </row>
    <row r="735" spans="34:71" s="35" customFormat="1">
      <c r="AH735" s="43"/>
      <c r="AI735" s="43"/>
      <c r="AJ735" s="43"/>
      <c r="AK735" s="43"/>
      <c r="AL735" s="43"/>
      <c r="AM735" s="43"/>
      <c r="AN735" s="43"/>
      <c r="AO735" s="43"/>
      <c r="AP735" s="43"/>
      <c r="AQ735" s="43"/>
      <c r="AR735" s="43"/>
      <c r="AS735" s="43"/>
      <c r="AT735" s="43"/>
      <c r="AU735" s="43"/>
      <c r="AV735" s="43"/>
      <c r="AW735" s="43"/>
      <c r="AX735" s="43"/>
      <c r="AY735" s="43"/>
      <c r="AZ735" s="43"/>
      <c r="BA735" s="43"/>
      <c r="BB735" s="43"/>
      <c r="BC735" s="43"/>
      <c r="BD735" s="43"/>
      <c r="BE735" s="43"/>
      <c r="BF735" s="43"/>
      <c r="BG735" s="43"/>
      <c r="BH735" s="43"/>
      <c r="BI735" s="43"/>
      <c r="BJ735" s="43"/>
      <c r="BK735" s="43"/>
      <c r="BL735" s="43"/>
      <c r="BM735" s="43"/>
      <c r="BN735" s="43"/>
      <c r="BO735" s="43"/>
      <c r="BP735" s="43"/>
      <c r="BQ735" s="43"/>
      <c r="BR735" s="43"/>
      <c r="BS735" s="43"/>
    </row>
    <row r="736" spans="34:71" s="35" customFormat="1">
      <c r="AH736" s="43"/>
      <c r="AI736" s="43"/>
      <c r="AJ736" s="43"/>
      <c r="AK736" s="43"/>
      <c r="AL736" s="43"/>
      <c r="AM736" s="43"/>
      <c r="AN736" s="43"/>
      <c r="AO736" s="43"/>
      <c r="AP736" s="43"/>
      <c r="AQ736" s="43"/>
      <c r="AR736" s="43"/>
      <c r="AS736" s="43"/>
      <c r="AT736" s="43"/>
      <c r="AU736" s="43"/>
      <c r="AV736" s="43"/>
      <c r="AW736" s="43"/>
      <c r="AX736" s="43"/>
      <c r="AY736" s="43"/>
      <c r="AZ736" s="43"/>
      <c r="BA736" s="43"/>
      <c r="BB736" s="43"/>
      <c r="BC736" s="43"/>
      <c r="BD736" s="43"/>
      <c r="BE736" s="43"/>
      <c r="BF736" s="43"/>
      <c r="BG736" s="43"/>
      <c r="BH736" s="43"/>
      <c r="BI736" s="43"/>
      <c r="BJ736" s="43"/>
      <c r="BK736" s="43"/>
      <c r="BL736" s="43"/>
      <c r="BM736" s="43"/>
      <c r="BN736" s="43"/>
      <c r="BO736" s="43"/>
      <c r="BP736" s="43"/>
      <c r="BQ736" s="43"/>
      <c r="BR736" s="43"/>
      <c r="BS736" s="43"/>
    </row>
    <row r="737" spans="34:71" s="35" customFormat="1">
      <c r="AH737" s="43"/>
      <c r="AI737" s="43"/>
      <c r="AJ737" s="43"/>
      <c r="AK737" s="43"/>
      <c r="AL737" s="43"/>
      <c r="AM737" s="43"/>
      <c r="AN737" s="43"/>
      <c r="AO737" s="43"/>
      <c r="AP737" s="43"/>
      <c r="AQ737" s="43"/>
      <c r="AR737" s="43"/>
      <c r="AS737" s="43"/>
      <c r="AT737" s="43"/>
      <c r="AU737" s="43"/>
      <c r="AV737" s="43"/>
      <c r="AW737" s="43"/>
      <c r="AX737" s="43"/>
      <c r="AY737" s="43"/>
      <c r="AZ737" s="43"/>
      <c r="BA737" s="43"/>
      <c r="BB737" s="43"/>
      <c r="BC737" s="43"/>
      <c r="BD737" s="43"/>
      <c r="BE737" s="43"/>
      <c r="BF737" s="43"/>
      <c r="BG737" s="43"/>
      <c r="BH737" s="43"/>
      <c r="BI737" s="43"/>
      <c r="BJ737" s="43"/>
      <c r="BK737" s="43"/>
      <c r="BL737" s="43"/>
      <c r="BM737" s="43"/>
      <c r="BN737" s="43"/>
      <c r="BO737" s="43"/>
      <c r="BP737" s="43"/>
      <c r="BQ737" s="43"/>
      <c r="BR737" s="43"/>
      <c r="BS737" s="43"/>
    </row>
    <row r="738" spans="34:71" s="35" customFormat="1">
      <c r="AH738" s="43"/>
      <c r="AI738" s="43"/>
      <c r="AJ738" s="43"/>
      <c r="AK738" s="43"/>
      <c r="AL738" s="43"/>
      <c r="AM738" s="43"/>
      <c r="AN738" s="43"/>
      <c r="AO738" s="43"/>
      <c r="AP738" s="43"/>
      <c r="AQ738" s="43"/>
      <c r="AR738" s="43"/>
      <c r="AS738" s="43"/>
      <c r="AT738" s="43"/>
      <c r="AU738" s="43"/>
      <c r="AV738" s="43"/>
      <c r="AW738" s="43"/>
      <c r="AX738" s="43"/>
      <c r="AY738" s="43"/>
      <c r="AZ738" s="43"/>
      <c r="BA738" s="43"/>
      <c r="BB738" s="43"/>
      <c r="BC738" s="43"/>
      <c r="BD738" s="43"/>
      <c r="BE738" s="43"/>
      <c r="BF738" s="43"/>
      <c r="BG738" s="43"/>
      <c r="BH738" s="43"/>
      <c r="BI738" s="43"/>
      <c r="BJ738" s="43"/>
      <c r="BK738" s="43"/>
      <c r="BL738" s="43"/>
      <c r="BM738" s="43"/>
      <c r="BN738" s="43"/>
      <c r="BO738" s="43"/>
      <c r="BP738" s="43"/>
      <c r="BQ738" s="43"/>
      <c r="BR738" s="43"/>
      <c r="BS738" s="43"/>
    </row>
    <row r="739" spans="34:71" s="35" customFormat="1">
      <c r="AH739" s="43"/>
      <c r="AI739" s="43"/>
      <c r="AJ739" s="43"/>
      <c r="AK739" s="43"/>
      <c r="AL739" s="43"/>
      <c r="AM739" s="43"/>
      <c r="AN739" s="43"/>
      <c r="AO739" s="43"/>
      <c r="AP739" s="43"/>
      <c r="AQ739" s="43"/>
      <c r="AR739" s="43"/>
      <c r="AS739" s="43"/>
      <c r="AT739" s="43"/>
      <c r="AU739" s="43"/>
      <c r="AV739" s="43"/>
      <c r="AW739" s="43"/>
      <c r="AX739" s="43"/>
      <c r="AY739" s="43"/>
      <c r="AZ739" s="43"/>
      <c r="BA739" s="43"/>
      <c r="BB739" s="43"/>
      <c r="BC739" s="43"/>
      <c r="BD739" s="43"/>
      <c r="BE739" s="43"/>
      <c r="BF739" s="43"/>
      <c r="BG739" s="43"/>
      <c r="BH739" s="43"/>
      <c r="BI739" s="43"/>
      <c r="BJ739" s="43"/>
      <c r="BK739" s="43"/>
      <c r="BL739" s="43"/>
      <c r="BM739" s="43"/>
      <c r="BN739" s="43"/>
      <c r="BO739" s="43"/>
      <c r="BP739" s="43"/>
      <c r="BQ739" s="43"/>
      <c r="BR739" s="43"/>
      <c r="BS739" s="43"/>
    </row>
    <row r="740" spans="34:71" s="35" customFormat="1">
      <c r="AH740" s="43"/>
      <c r="AI740" s="43"/>
      <c r="AJ740" s="43"/>
      <c r="AK740" s="43"/>
      <c r="AL740" s="43"/>
      <c r="AM740" s="43"/>
      <c r="AN740" s="43"/>
      <c r="AO740" s="43"/>
      <c r="AP740" s="43"/>
      <c r="AQ740" s="43"/>
      <c r="AR740" s="43"/>
      <c r="AS740" s="43"/>
      <c r="AT740" s="43"/>
      <c r="AU740" s="43"/>
      <c r="AV740" s="43"/>
      <c r="AW740" s="43"/>
      <c r="AX740" s="43"/>
      <c r="AY740" s="43"/>
      <c r="AZ740" s="43"/>
      <c r="BA740" s="43"/>
      <c r="BB740" s="43"/>
      <c r="BC740" s="43"/>
      <c r="BD740" s="43"/>
      <c r="BE740" s="43"/>
      <c r="BF740" s="43"/>
      <c r="BG740" s="43"/>
      <c r="BH740" s="43"/>
      <c r="BI740" s="43"/>
      <c r="BJ740" s="43"/>
      <c r="BK740" s="43"/>
      <c r="BL740" s="43"/>
      <c r="BM740" s="43"/>
      <c r="BN740" s="43"/>
      <c r="BO740" s="43"/>
      <c r="BP740" s="43"/>
      <c r="BQ740" s="43"/>
      <c r="BR740" s="43"/>
      <c r="BS740" s="43"/>
    </row>
    <row r="741" spans="34:71" s="35" customFormat="1">
      <c r="AH741" s="43"/>
      <c r="AI741" s="43"/>
      <c r="AJ741" s="43"/>
      <c r="AK741" s="43"/>
      <c r="AL741" s="43"/>
      <c r="AM741" s="43"/>
      <c r="AN741" s="43"/>
      <c r="AO741" s="43"/>
      <c r="AP741" s="43"/>
      <c r="AQ741" s="43"/>
      <c r="AR741" s="43"/>
      <c r="AS741" s="43"/>
      <c r="AT741" s="43"/>
      <c r="AU741" s="43"/>
      <c r="AV741" s="43"/>
      <c r="AW741" s="43"/>
      <c r="AX741" s="43"/>
      <c r="AY741" s="43"/>
      <c r="AZ741" s="43"/>
      <c r="BA741" s="43"/>
      <c r="BB741" s="43"/>
      <c r="BC741" s="43"/>
      <c r="BD741" s="43"/>
      <c r="BE741" s="43"/>
      <c r="BF741" s="43"/>
      <c r="BG741" s="43"/>
      <c r="BH741" s="43"/>
      <c r="BI741" s="43"/>
      <c r="BJ741" s="43"/>
      <c r="BK741" s="43"/>
      <c r="BL741" s="43"/>
      <c r="BM741" s="43"/>
      <c r="BN741" s="43"/>
      <c r="BO741" s="43"/>
      <c r="BP741" s="43"/>
      <c r="BQ741" s="43"/>
      <c r="BR741" s="43"/>
      <c r="BS741" s="43"/>
    </row>
  </sheetData>
  <mergeCells count="9">
    <mergeCell ref="B2:B4"/>
    <mergeCell ref="C2:C4"/>
    <mergeCell ref="D2:O3"/>
    <mergeCell ref="P2:AA3"/>
    <mergeCell ref="AB2:AH3"/>
    <mergeCell ref="B49:B51"/>
    <mergeCell ref="C49:C51"/>
    <mergeCell ref="D49:O50"/>
    <mergeCell ref="P49:AA50"/>
  </mergeCells>
  <pageMargins left="0.7" right="0.7" top="0.75" bottom="0.75" header="0.3" footer="0.3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showGridLines="0" topLeftCell="F1" zoomScaleNormal="100" zoomScalePageLayoutView="80" workbookViewId="0">
      <selection activeCell="X56" sqref="X56"/>
    </sheetView>
  </sheetViews>
  <sheetFormatPr defaultColWidth="9.28515625" defaultRowHeight="12.75"/>
  <cols>
    <col min="1" max="1" width="82.42578125" style="24" customWidth="1"/>
    <col min="2" max="20" width="11.5703125" style="24" customWidth="1"/>
    <col min="21" max="21" width="13.7109375" style="24" customWidth="1"/>
    <col min="22" max="22" width="18.28515625" style="24" customWidth="1"/>
    <col min="23" max="23" width="13.42578125" style="24" customWidth="1"/>
    <col min="24" max="24" width="13.7109375" style="24" customWidth="1"/>
    <col min="25" max="16384" width="9.28515625" style="24"/>
  </cols>
  <sheetData>
    <row r="1" spans="1:25" ht="15.75">
      <c r="A1" s="353" t="s">
        <v>92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4"/>
      <c r="X1" s="354"/>
    </row>
    <row r="2" spans="1:25" ht="27.75" customHeight="1">
      <c r="A2" s="355" t="s">
        <v>65</v>
      </c>
      <c r="B2" s="349" t="s">
        <v>151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7" t="s">
        <v>180</v>
      </c>
      <c r="O2" s="358"/>
      <c r="P2" s="358"/>
      <c r="Q2" s="358"/>
      <c r="R2" s="358"/>
      <c r="S2" s="358"/>
      <c r="T2" s="352"/>
      <c r="U2" s="351" t="s">
        <v>66</v>
      </c>
      <c r="V2" s="352"/>
      <c r="W2" s="351" t="s">
        <v>95</v>
      </c>
      <c r="X2" s="352"/>
    </row>
    <row r="3" spans="1:25" ht="69.75" customHeight="1">
      <c r="A3" s="356"/>
      <c r="B3" s="156" t="s">
        <v>91</v>
      </c>
      <c r="C3" s="157" t="s">
        <v>90</v>
      </c>
      <c r="D3" s="157" t="s">
        <v>124</v>
      </c>
      <c r="E3" s="157" t="s">
        <v>129</v>
      </c>
      <c r="F3" s="157" t="s">
        <v>189</v>
      </c>
      <c r="G3" s="157" t="s">
        <v>133</v>
      </c>
      <c r="H3" s="157" t="s">
        <v>136</v>
      </c>
      <c r="I3" s="157" t="s">
        <v>137</v>
      </c>
      <c r="J3" s="157" t="s">
        <v>140</v>
      </c>
      <c r="K3" s="157" t="s">
        <v>142</v>
      </c>
      <c r="L3" s="157" t="s">
        <v>146</v>
      </c>
      <c r="M3" s="157" t="s">
        <v>149</v>
      </c>
      <c r="N3" s="158" t="s">
        <v>91</v>
      </c>
      <c r="O3" s="159" t="s">
        <v>90</v>
      </c>
      <c r="P3" s="158" t="s">
        <v>124</v>
      </c>
      <c r="Q3" s="159" t="s">
        <v>129</v>
      </c>
      <c r="R3" s="268" t="s">
        <v>131</v>
      </c>
      <c r="S3" s="268" t="s">
        <v>133</v>
      </c>
      <c r="T3" s="263" t="s">
        <v>136</v>
      </c>
      <c r="U3" s="160" t="s">
        <v>67</v>
      </c>
      <c r="V3" s="161" t="s">
        <v>68</v>
      </c>
      <c r="W3" s="160" t="s">
        <v>67</v>
      </c>
      <c r="X3" s="161" t="s">
        <v>68</v>
      </c>
    </row>
    <row r="4" spans="1:25">
      <c r="A4" s="12" t="s">
        <v>69</v>
      </c>
      <c r="B4" s="13">
        <v>326731.86610556999</v>
      </c>
      <c r="C4" s="13">
        <v>331607.83463517</v>
      </c>
      <c r="D4" s="13">
        <v>331991.32964554999</v>
      </c>
      <c r="E4" s="14">
        <v>330359.08956698998</v>
      </c>
      <c r="F4" s="13">
        <v>329619.79473000998</v>
      </c>
      <c r="G4" s="14">
        <v>330379.08319171</v>
      </c>
      <c r="H4" s="13">
        <v>332327.08399999997</v>
      </c>
      <c r="I4" s="13">
        <v>328775.57400000002</v>
      </c>
      <c r="J4" s="13">
        <v>321206.65899999999</v>
      </c>
      <c r="K4" s="13">
        <v>318358.82900000003</v>
      </c>
      <c r="L4" s="13">
        <v>321227.51199999999</v>
      </c>
      <c r="M4" s="13">
        <v>335999.64216584002</v>
      </c>
      <c r="N4" s="14">
        <v>335079.49607619003</v>
      </c>
      <c r="O4" s="139">
        <v>328509.50259743998</v>
      </c>
      <c r="P4" s="139">
        <v>327219.86727566004</v>
      </c>
      <c r="Q4" s="139">
        <v>335870.64175814</v>
      </c>
      <c r="R4" s="13">
        <v>337402.07489443</v>
      </c>
      <c r="S4" s="13">
        <v>352649.13827149</v>
      </c>
      <c r="T4" s="264">
        <v>354665.72085873003</v>
      </c>
      <c r="U4" s="49">
        <v>2016.582587240031</v>
      </c>
      <c r="V4" s="50">
        <v>22338.636858730053</v>
      </c>
      <c r="W4" s="51">
        <v>0.571838229103383</v>
      </c>
      <c r="X4" s="52">
        <v>6.7218827276593673</v>
      </c>
    </row>
    <row r="5" spans="1:25">
      <c r="A5" s="15" t="s">
        <v>70</v>
      </c>
      <c r="B5" s="16">
        <v>936216.31157585001</v>
      </c>
      <c r="C5" s="16">
        <v>1136132.6618111399</v>
      </c>
      <c r="D5" s="16">
        <v>1024941.90434101</v>
      </c>
      <c r="E5" s="17">
        <v>980233.19119716994</v>
      </c>
      <c r="F5" s="16">
        <v>963833.80929580994</v>
      </c>
      <c r="G5" s="17">
        <v>975119.04025687999</v>
      </c>
      <c r="H5" s="16">
        <v>968356.04</v>
      </c>
      <c r="I5" s="16">
        <v>948322.39399999997</v>
      </c>
      <c r="J5" s="16">
        <v>936372.98400000005</v>
      </c>
      <c r="K5" s="16">
        <v>959640.21200000006</v>
      </c>
      <c r="L5" s="16">
        <v>970186.13199999998</v>
      </c>
      <c r="M5" s="16">
        <v>994061.99078157998</v>
      </c>
      <c r="N5" s="17">
        <v>995015.36995302013</v>
      </c>
      <c r="O5" s="140">
        <v>1015507.69195701</v>
      </c>
      <c r="P5" s="140">
        <v>1007106.9228277199</v>
      </c>
      <c r="Q5" s="140">
        <v>1016038.87796925</v>
      </c>
      <c r="R5" s="16">
        <v>1020550.364743</v>
      </c>
      <c r="S5" s="16">
        <v>1036028.43057818</v>
      </c>
      <c r="T5" s="54">
        <v>1044276.08091553</v>
      </c>
      <c r="U5" s="53">
        <v>8247.6503373499727</v>
      </c>
      <c r="V5" s="54">
        <v>75920.040915529942</v>
      </c>
      <c r="W5" s="55">
        <v>0.79608339828542984</v>
      </c>
      <c r="X5" s="56">
        <v>7.840095768445865</v>
      </c>
      <c r="Y5" s="95"/>
    </row>
    <row r="6" spans="1:25">
      <c r="A6" s="18" t="s">
        <v>211</v>
      </c>
      <c r="B6" s="19">
        <v>274365.5933904</v>
      </c>
      <c r="C6" s="19">
        <v>283871.68865257001</v>
      </c>
      <c r="D6" s="19">
        <v>284826.18851854</v>
      </c>
      <c r="E6" s="20">
        <v>285980.09082436998</v>
      </c>
      <c r="F6" s="19">
        <v>283413.86372422997</v>
      </c>
      <c r="G6" s="20">
        <v>286124.86082846002</v>
      </c>
      <c r="H6" s="19">
        <v>284071.20799999998</v>
      </c>
      <c r="I6" s="19">
        <v>276317.07900000003</v>
      </c>
      <c r="J6" s="19">
        <v>271132.25300000003</v>
      </c>
      <c r="K6" s="19">
        <v>274927.228</v>
      </c>
      <c r="L6" s="19">
        <v>272974.609</v>
      </c>
      <c r="M6" s="19">
        <v>282672.84793054999</v>
      </c>
      <c r="N6" s="20">
        <v>271791.76245266001</v>
      </c>
      <c r="O6" s="141">
        <v>269287.59192969999</v>
      </c>
      <c r="P6" s="141">
        <v>269636.84576032002</v>
      </c>
      <c r="Q6" s="141">
        <v>279080.96805198002</v>
      </c>
      <c r="R6" s="19">
        <v>281531.13252182998</v>
      </c>
      <c r="S6" s="19">
        <v>287103.14512985997</v>
      </c>
      <c r="T6" s="58">
        <v>292883.87817077001</v>
      </c>
      <c r="U6" s="57">
        <v>5780.7330409100396</v>
      </c>
      <c r="V6" s="58">
        <v>8812.6701707700267</v>
      </c>
      <c r="W6" s="59">
        <v>2.0134690751281603</v>
      </c>
      <c r="X6" s="60">
        <v>3.1022750361838991</v>
      </c>
    </row>
    <row r="7" spans="1:25">
      <c r="A7" s="12" t="s">
        <v>71</v>
      </c>
      <c r="B7" s="16">
        <v>33868.088535789997</v>
      </c>
      <c r="C7" s="16">
        <v>27467.888952910002</v>
      </c>
      <c r="D7" s="16">
        <v>26660.883682560001</v>
      </c>
      <c r="E7" s="17">
        <v>23206.356147229999</v>
      </c>
      <c r="F7" s="16">
        <v>25631.316840290001</v>
      </c>
      <c r="G7" s="17">
        <v>22372.78282955</v>
      </c>
      <c r="H7" s="16">
        <v>27787.65</v>
      </c>
      <c r="I7" s="16">
        <v>30817.271000000001</v>
      </c>
      <c r="J7" s="16">
        <v>30892.080999999998</v>
      </c>
      <c r="K7" s="16">
        <v>22375.439999999999</v>
      </c>
      <c r="L7" s="16">
        <v>26936.923999999999</v>
      </c>
      <c r="M7" s="16">
        <v>27698.463308189999</v>
      </c>
      <c r="N7" s="17">
        <v>43162.474600210007</v>
      </c>
      <c r="O7" s="140">
        <v>39409.56494728996</v>
      </c>
      <c r="P7" s="140">
        <v>39411.043085510035</v>
      </c>
      <c r="Q7" s="140">
        <v>34982.757728009994</v>
      </c>
      <c r="R7" s="16">
        <v>37009.874754780001</v>
      </c>
      <c r="S7" s="16">
        <v>45215.671106870002</v>
      </c>
      <c r="T7" s="54">
        <v>41488.741698729995</v>
      </c>
      <c r="U7" s="53">
        <v>-3726.9294081400076</v>
      </c>
      <c r="V7" s="54">
        <v>13701.091698729993</v>
      </c>
      <c r="W7" s="55">
        <v>-8.2425612998891058</v>
      </c>
      <c r="X7" s="56">
        <v>49.306406618515751</v>
      </c>
    </row>
    <row r="8" spans="1:25">
      <c r="A8" s="15" t="s">
        <v>212</v>
      </c>
      <c r="B8" s="16">
        <v>659660.34442040999</v>
      </c>
      <c r="C8" s="16">
        <v>850212.90796940005</v>
      </c>
      <c r="D8" s="16">
        <v>738490.93163262994</v>
      </c>
      <c r="E8" s="17">
        <v>692844.53982605995</v>
      </c>
      <c r="F8" s="16">
        <v>679072.38108619</v>
      </c>
      <c r="G8" s="17">
        <v>687712.19542641006</v>
      </c>
      <c r="H8" s="16">
        <v>683092.60806191992</v>
      </c>
      <c r="I8" s="16">
        <v>670947.92721322004</v>
      </c>
      <c r="J8" s="16">
        <v>664214.97941496992</v>
      </c>
      <c r="K8" s="16">
        <v>683660.71846855001</v>
      </c>
      <c r="L8" s="16">
        <v>696238.48984922993</v>
      </c>
      <c r="M8" s="16">
        <v>710726.1130960501</v>
      </c>
      <c r="N8" s="17">
        <v>722518.53110416001</v>
      </c>
      <c r="O8" s="140">
        <v>745505.17682035</v>
      </c>
      <c r="P8" s="140">
        <v>736764.37106050004</v>
      </c>
      <c r="Q8" s="140">
        <v>736255.06164574996</v>
      </c>
      <c r="R8" s="16">
        <v>738330.76560541999</v>
      </c>
      <c r="S8" s="16">
        <v>748245.52657973988</v>
      </c>
      <c r="T8" s="54">
        <v>750686.84300946002</v>
      </c>
      <c r="U8" s="53">
        <v>2441.3164297201438</v>
      </c>
      <c r="V8" s="54">
        <v>67594.234947540099</v>
      </c>
      <c r="W8" s="55">
        <v>0.32627210494386993</v>
      </c>
      <c r="X8" s="56">
        <v>9.8953251945324681</v>
      </c>
    </row>
    <row r="9" spans="1:25">
      <c r="A9" s="21" t="s">
        <v>72</v>
      </c>
      <c r="B9" s="19">
        <v>357840.61760555999</v>
      </c>
      <c r="C9" s="19">
        <v>351515.75025722996</v>
      </c>
      <c r="D9" s="19">
        <v>345310.75653803995</v>
      </c>
      <c r="E9" s="20">
        <v>347096.04811768001</v>
      </c>
      <c r="F9" s="19">
        <v>345675.95321814006</v>
      </c>
      <c r="G9" s="20">
        <v>358442.79965733999</v>
      </c>
      <c r="H9" s="19">
        <v>355359.95007790998</v>
      </c>
      <c r="I9" s="19">
        <v>355125.10502605001</v>
      </c>
      <c r="J9" s="19">
        <v>355000.00398657005</v>
      </c>
      <c r="K9" s="19">
        <v>361593.03669758997</v>
      </c>
      <c r="L9" s="19">
        <v>363974.57612783008</v>
      </c>
      <c r="M9" s="19">
        <v>391476.18242120009</v>
      </c>
      <c r="N9" s="20">
        <v>386239.53540969</v>
      </c>
      <c r="O9" s="141">
        <v>385209.48221938004</v>
      </c>
      <c r="P9" s="141">
        <v>380425.01757899002</v>
      </c>
      <c r="Q9" s="141">
        <v>388197.60098944011</v>
      </c>
      <c r="R9" s="19">
        <v>396098.62439389015</v>
      </c>
      <c r="S9" s="19">
        <v>403264.45340789988</v>
      </c>
      <c r="T9" s="58">
        <v>406250.73331494001</v>
      </c>
      <c r="U9" s="57">
        <v>2986.2799070401234</v>
      </c>
      <c r="V9" s="58">
        <v>50890.783237030031</v>
      </c>
      <c r="W9" s="59">
        <v>0.74052644159525727</v>
      </c>
      <c r="X9" s="60">
        <v>14.320911297368365</v>
      </c>
    </row>
    <row r="10" spans="1:25">
      <c r="A10" s="21" t="s">
        <v>73</v>
      </c>
      <c r="B10" s="19">
        <v>301819.72681485</v>
      </c>
      <c r="C10" s="19">
        <v>498697.15771216998</v>
      </c>
      <c r="D10" s="19">
        <v>393180.17509459</v>
      </c>
      <c r="E10" s="20">
        <v>345748.49170838</v>
      </c>
      <c r="F10" s="19">
        <v>333396.42786805</v>
      </c>
      <c r="G10" s="20">
        <v>329269.39576906996</v>
      </c>
      <c r="H10" s="19">
        <v>327732.65798401006</v>
      </c>
      <c r="I10" s="19">
        <v>315822.82218717004</v>
      </c>
      <c r="J10" s="19">
        <v>309214.97542840004</v>
      </c>
      <c r="K10" s="19">
        <v>322067.68177096004</v>
      </c>
      <c r="L10" s="19">
        <v>332263.91372140008</v>
      </c>
      <c r="M10" s="19">
        <v>319249.93067485018</v>
      </c>
      <c r="N10" s="20">
        <v>336278.99569446989</v>
      </c>
      <c r="O10" s="141">
        <v>360295.69460097002</v>
      </c>
      <c r="P10" s="141">
        <v>356339.35348150996</v>
      </c>
      <c r="Q10" s="141">
        <v>348057.46065630985</v>
      </c>
      <c r="R10" s="19">
        <v>342232.14121152996</v>
      </c>
      <c r="S10" s="19">
        <v>344981.07317184011</v>
      </c>
      <c r="T10" s="58">
        <v>344436.1096945199</v>
      </c>
      <c r="U10" s="57">
        <v>-544.96347732021241</v>
      </c>
      <c r="V10" s="58">
        <v>16703.451710509835</v>
      </c>
      <c r="W10" s="59">
        <v>-0.15796909445195961</v>
      </c>
      <c r="X10" s="60">
        <v>5.0966698934607813</v>
      </c>
    </row>
    <row r="11" spans="1:25">
      <c r="A11" s="21" t="s">
        <v>74</v>
      </c>
      <c r="B11" s="19">
        <v>18679.486641967163</v>
      </c>
      <c r="C11" s="19">
        <v>17962.576169831416</v>
      </c>
      <c r="D11" s="19">
        <v>16772.019988998247</v>
      </c>
      <c r="E11" s="20">
        <v>16427.578825562916</v>
      </c>
      <c r="F11" s="19">
        <v>15839.644254504192</v>
      </c>
      <c r="G11" s="20">
        <v>15668.0364792772</v>
      </c>
      <c r="H11" s="19">
        <v>15164.541458719152</v>
      </c>
      <c r="I11" s="19">
        <v>14907.540616556909</v>
      </c>
      <c r="J11" s="19">
        <v>14363.690322890528</v>
      </c>
      <c r="K11" s="19">
        <v>14061.643935365835</v>
      </c>
      <c r="L11" s="19">
        <v>13911.186902645786</v>
      </c>
      <c r="M11" s="19">
        <v>13301.710768073661</v>
      </c>
      <c r="N11" s="20">
        <v>13369.993804192056</v>
      </c>
      <c r="O11" s="141">
        <v>13317.458198777655</v>
      </c>
      <c r="P11" s="141">
        <v>13591.372048389474</v>
      </c>
      <c r="Q11" s="141">
        <v>13819.191778093029</v>
      </c>
      <c r="R11" s="19">
        <v>13598.987284970015</v>
      </c>
      <c r="S11" s="19">
        <v>13880.075489698431</v>
      </c>
      <c r="T11" s="58">
        <v>13889.558683141726</v>
      </c>
      <c r="U11" s="57">
        <v>9.483193443295022</v>
      </c>
      <c r="V11" s="58">
        <v>-1274.9827755774259</v>
      </c>
      <c r="W11" s="59">
        <v>6.8322347744675938E-2</v>
      </c>
      <c r="X11" s="60">
        <v>-8.4076579502794573</v>
      </c>
    </row>
    <row r="12" spans="1:25">
      <c r="A12" s="18" t="s">
        <v>190</v>
      </c>
      <c r="B12" s="19"/>
      <c r="C12" s="19"/>
      <c r="D12" s="19"/>
      <c r="E12" s="20"/>
      <c r="F12" s="19"/>
      <c r="G12" s="20"/>
      <c r="H12" s="19"/>
      <c r="I12" s="19"/>
      <c r="J12" s="19"/>
      <c r="K12" s="19"/>
      <c r="L12" s="19"/>
      <c r="M12" s="19"/>
      <c r="N12" s="20"/>
      <c r="O12" s="141"/>
      <c r="P12" s="141"/>
      <c r="Q12" s="141"/>
      <c r="R12" s="19"/>
      <c r="S12" s="19"/>
      <c r="T12" s="58"/>
      <c r="U12" s="57"/>
      <c r="V12" s="58"/>
      <c r="W12" s="59"/>
      <c r="X12" s="60"/>
    </row>
    <row r="13" spans="1:25">
      <c r="A13" s="21" t="s">
        <v>191</v>
      </c>
      <c r="B13" s="19">
        <v>216940.39162762999</v>
      </c>
      <c r="C13" s="19">
        <v>276891.81056389003</v>
      </c>
      <c r="D13" s="19">
        <v>246459.2252396</v>
      </c>
      <c r="E13" s="20">
        <v>231329.52875325998</v>
      </c>
      <c r="F13" s="19">
        <v>231882.91404358999</v>
      </c>
      <c r="G13" s="20">
        <v>240037.79178309001</v>
      </c>
      <c r="H13" s="19">
        <v>243235.07591858</v>
      </c>
      <c r="I13" s="19">
        <v>237764.66415164003</v>
      </c>
      <c r="J13" s="19">
        <v>247677.82984768</v>
      </c>
      <c r="K13" s="19">
        <v>250266.77045243001</v>
      </c>
      <c r="L13" s="19">
        <v>255562.4179381</v>
      </c>
      <c r="M13" s="19">
        <v>265447.56507448002</v>
      </c>
      <c r="N13" s="20">
        <v>273812.59953176999</v>
      </c>
      <c r="O13" s="141">
        <v>281817.83501232002</v>
      </c>
      <c r="P13" s="141">
        <v>278618.69514153001</v>
      </c>
      <c r="Q13" s="141">
        <v>285303.53397802997</v>
      </c>
      <c r="R13" s="19">
        <v>287919.16953125002</v>
      </c>
      <c r="S13" s="19">
        <v>294641.05493541999</v>
      </c>
      <c r="T13" s="58">
        <v>298831.06096154999</v>
      </c>
      <c r="U13" s="57">
        <v>4190.006026129995</v>
      </c>
      <c r="V13" s="58">
        <v>55595.985042969987</v>
      </c>
      <c r="W13" s="59">
        <v>1.4220713495097792</v>
      </c>
      <c r="X13" s="60">
        <v>22.856894645236146</v>
      </c>
    </row>
    <row r="14" spans="1:25">
      <c r="A14" s="21" t="s">
        <v>72</v>
      </c>
      <c r="B14" s="19">
        <v>136600.34013940001</v>
      </c>
      <c r="C14" s="19">
        <v>138600.66982375999</v>
      </c>
      <c r="D14" s="19">
        <v>137853.64334774</v>
      </c>
      <c r="E14" s="20">
        <v>136386.61036742001</v>
      </c>
      <c r="F14" s="19">
        <v>137964.08452504</v>
      </c>
      <c r="G14" s="20">
        <v>145978.72998242002</v>
      </c>
      <c r="H14" s="19">
        <v>148591.38227212999</v>
      </c>
      <c r="I14" s="19">
        <v>149037.41439093999</v>
      </c>
      <c r="J14" s="19">
        <v>153684.58603588989</v>
      </c>
      <c r="K14" s="19">
        <v>155864.2443720201</v>
      </c>
      <c r="L14" s="19">
        <v>155896.78392743983</v>
      </c>
      <c r="M14" s="19">
        <v>169079.92680220996</v>
      </c>
      <c r="N14" s="20">
        <v>171818.41022808995</v>
      </c>
      <c r="O14" s="141">
        <v>171815.98721479037</v>
      </c>
      <c r="P14" s="141">
        <v>164140.24281934986</v>
      </c>
      <c r="Q14" s="141">
        <v>169423.63493245977</v>
      </c>
      <c r="R14" s="19">
        <v>177069.57458431981</v>
      </c>
      <c r="S14" s="19">
        <v>178050.29702171023</v>
      </c>
      <c r="T14" s="58">
        <v>182240.72983966995</v>
      </c>
      <c r="U14" s="57">
        <v>4190.4328179597214</v>
      </c>
      <c r="V14" s="58">
        <v>33649.347567539953</v>
      </c>
      <c r="W14" s="59">
        <v>2.3535107146992029</v>
      </c>
      <c r="X14" s="60">
        <v>22.64555794084653</v>
      </c>
    </row>
    <row r="15" spans="1:25">
      <c r="A15" s="21" t="s">
        <v>73</v>
      </c>
      <c r="B15" s="19">
        <v>80340.051488229888</v>
      </c>
      <c r="C15" s="19">
        <v>138291.14074013007</v>
      </c>
      <c r="D15" s="19">
        <v>108605.58189186</v>
      </c>
      <c r="E15" s="20">
        <v>94942.918385839977</v>
      </c>
      <c r="F15" s="19">
        <v>93918.829518549988</v>
      </c>
      <c r="G15" s="20">
        <v>94059.061800669995</v>
      </c>
      <c r="H15" s="19">
        <v>94643.693646449989</v>
      </c>
      <c r="I15" s="19">
        <v>88727.249760700011</v>
      </c>
      <c r="J15" s="19">
        <v>93993.243811789973</v>
      </c>
      <c r="K15" s="19">
        <v>94402.526080410025</v>
      </c>
      <c r="L15" s="19">
        <v>99665.634010659938</v>
      </c>
      <c r="M15" s="19">
        <v>96367.638272269949</v>
      </c>
      <c r="N15" s="20">
        <v>101994.18930367994</v>
      </c>
      <c r="O15" s="141">
        <v>110001.84779753003</v>
      </c>
      <c r="P15" s="141">
        <v>114478.45232218002</v>
      </c>
      <c r="Q15" s="141">
        <v>115879.89904556994</v>
      </c>
      <c r="R15" s="19">
        <v>110849.59494693004</v>
      </c>
      <c r="S15" s="19">
        <v>116590.75791371003</v>
      </c>
      <c r="T15" s="58">
        <v>116590.33112187992</v>
      </c>
      <c r="U15" s="57">
        <v>-0.42679183010477573</v>
      </c>
      <c r="V15" s="58">
        <v>21946.637475429932</v>
      </c>
      <c r="W15" s="59">
        <v>-3.6605974413905784E-4</v>
      </c>
      <c r="X15" s="60">
        <v>23.188695020096706</v>
      </c>
    </row>
    <row r="16" spans="1:25">
      <c r="A16" s="18" t="s">
        <v>74</v>
      </c>
      <c r="B16" s="19">
        <v>4972.2095186639308</v>
      </c>
      <c r="C16" s="19">
        <v>4981.109498504853</v>
      </c>
      <c r="D16" s="19">
        <v>4632.8251162939305</v>
      </c>
      <c r="E16" s="20">
        <v>4511.0313222360492</v>
      </c>
      <c r="F16" s="19">
        <v>4462.0779469239851</v>
      </c>
      <c r="G16" s="20">
        <v>4475.7296925738774</v>
      </c>
      <c r="H16" s="19">
        <v>4379.2651758798156</v>
      </c>
      <c r="I16" s="19">
        <v>4188.1238044891306</v>
      </c>
      <c r="J16" s="19">
        <v>4366.1851910180731</v>
      </c>
      <c r="K16" s="19">
        <v>4121.6638100492137</v>
      </c>
      <c r="L16" s="19">
        <v>4172.7891752202731</v>
      </c>
      <c r="M16" s="19">
        <v>4015.2066720591538</v>
      </c>
      <c r="N16" s="20">
        <v>4055.1497313640216</v>
      </c>
      <c r="O16" s="141">
        <v>4065.9520271380011</v>
      </c>
      <c r="P16" s="141">
        <v>4366.3974293967494</v>
      </c>
      <c r="Q16" s="141">
        <v>4600.8683311002587</v>
      </c>
      <c r="R16" s="19">
        <v>4404.7359984684908</v>
      </c>
      <c r="S16" s="19">
        <v>4690.9487131120286</v>
      </c>
      <c r="T16" s="58">
        <v>4701.5635133044279</v>
      </c>
      <c r="U16" s="57">
        <v>10.614800192399343</v>
      </c>
      <c r="V16" s="58">
        <v>322.29833742461233</v>
      </c>
      <c r="W16" s="59">
        <v>0.22628258890848851</v>
      </c>
      <c r="X16" s="60">
        <v>7.359644243508523</v>
      </c>
    </row>
    <row r="17" spans="1:24">
      <c r="A17" s="21" t="s">
        <v>192</v>
      </c>
      <c r="B17" s="19">
        <v>410376.58803545003</v>
      </c>
      <c r="C17" s="19">
        <v>536222.97101635998</v>
      </c>
      <c r="D17" s="19">
        <v>455240.14519513998</v>
      </c>
      <c r="E17" s="20">
        <v>427472.23432669998</v>
      </c>
      <c r="F17" s="19">
        <v>412281.57122873003</v>
      </c>
      <c r="G17" s="20">
        <v>411167.14658429998</v>
      </c>
      <c r="H17" s="19">
        <v>403887.21152046998</v>
      </c>
      <c r="I17" s="19">
        <v>397033.59114749002</v>
      </c>
      <c r="J17" s="19">
        <v>382118.18605366</v>
      </c>
      <c r="K17" s="19">
        <v>399534.38061346998</v>
      </c>
      <c r="L17" s="19">
        <v>405080.00204862992</v>
      </c>
      <c r="M17" s="19">
        <v>410895.48524955002</v>
      </c>
      <c r="N17" s="20">
        <v>414018.13332984998</v>
      </c>
      <c r="O17" s="141">
        <v>429165.72573353001</v>
      </c>
      <c r="P17" s="141">
        <v>423704.56580997002</v>
      </c>
      <c r="Q17" s="141">
        <v>419349.85728502</v>
      </c>
      <c r="R17" s="19">
        <v>419030.51304659998</v>
      </c>
      <c r="S17" s="19">
        <v>422448.56800772989</v>
      </c>
      <c r="T17" s="58">
        <v>421588.51156814012</v>
      </c>
      <c r="U17" s="57">
        <v>-860.05643958976725</v>
      </c>
      <c r="V17" s="58">
        <v>17701.300047670142</v>
      </c>
      <c r="W17" s="59">
        <v>-0.20358843767557255</v>
      </c>
      <c r="X17" s="60">
        <v>4.3827334817143626</v>
      </c>
    </row>
    <row r="18" spans="1:24">
      <c r="A18" s="21" t="s">
        <v>72</v>
      </c>
      <c r="B18" s="19">
        <v>196136.92152367</v>
      </c>
      <c r="C18" s="19">
        <v>188544.88948506999</v>
      </c>
      <c r="D18" s="19">
        <v>181551.27971674001</v>
      </c>
      <c r="E18" s="20">
        <v>186474.08205731001</v>
      </c>
      <c r="F18" s="19">
        <v>183131.94891775001</v>
      </c>
      <c r="G18" s="20">
        <v>186261.81290393</v>
      </c>
      <c r="H18" s="19">
        <v>181663.12178412999</v>
      </c>
      <c r="I18" s="19">
        <v>180848.39651990001</v>
      </c>
      <c r="J18" s="19">
        <v>177449.43758177001</v>
      </c>
      <c r="K18" s="19">
        <v>182882.35218801</v>
      </c>
      <c r="L18" s="19">
        <v>184074.05624432</v>
      </c>
      <c r="M18" s="19">
        <v>198876.49731333001</v>
      </c>
      <c r="N18" s="20">
        <v>190883.90399076999</v>
      </c>
      <c r="O18" s="141">
        <v>190389.27050881</v>
      </c>
      <c r="P18" s="141">
        <v>193164.98697924986</v>
      </c>
      <c r="Q18" s="141">
        <v>197228.63912055042</v>
      </c>
      <c r="R18" s="19">
        <v>197478.24299736012</v>
      </c>
      <c r="S18" s="19">
        <v>203725.62582557992</v>
      </c>
      <c r="T18" s="58">
        <v>203347.93978099996</v>
      </c>
      <c r="U18" s="57">
        <v>-377.68604457995389</v>
      </c>
      <c r="V18" s="58">
        <v>21684.81799686997</v>
      </c>
      <c r="W18" s="59">
        <v>-0.18538956159757092</v>
      </c>
      <c r="X18" s="60">
        <v>11.936829987232089</v>
      </c>
    </row>
    <row r="19" spans="1:24">
      <c r="A19" s="21" t="s">
        <v>73</v>
      </c>
      <c r="B19" s="19">
        <v>214239.66651178</v>
      </c>
      <c r="C19" s="19">
        <v>347678.08153129002</v>
      </c>
      <c r="D19" s="19">
        <v>273688.86547839997</v>
      </c>
      <c r="E19" s="20">
        <v>240998.15226939</v>
      </c>
      <c r="F19" s="19">
        <v>229149.62231097999</v>
      </c>
      <c r="G19" s="20">
        <v>224905.33368037001</v>
      </c>
      <c r="H19" s="19">
        <v>222224.08973634001</v>
      </c>
      <c r="I19" s="19">
        <v>216185.19462759001</v>
      </c>
      <c r="J19" s="19">
        <v>204668.74847189002</v>
      </c>
      <c r="K19" s="19">
        <v>216652.02842546001</v>
      </c>
      <c r="L19" s="19">
        <v>221005.94580430997</v>
      </c>
      <c r="M19" s="19">
        <v>212018.98793622002</v>
      </c>
      <c r="N19" s="20">
        <v>223134.22933907999</v>
      </c>
      <c r="O19" s="141">
        <v>238776.45522471989</v>
      </c>
      <c r="P19" s="141">
        <v>230539.57883072004</v>
      </c>
      <c r="Q19" s="141">
        <v>222121.21816447005</v>
      </c>
      <c r="R19" s="19">
        <v>221552.27004924</v>
      </c>
      <c r="S19" s="19">
        <v>218722.94218215015</v>
      </c>
      <c r="T19" s="58">
        <v>218240.57178713992</v>
      </c>
      <c r="U19" s="57">
        <v>-482.37039501022082</v>
      </c>
      <c r="V19" s="58">
        <v>-3983.5179492000898</v>
      </c>
      <c r="W19" s="59">
        <v>-0.22053945973737887</v>
      </c>
      <c r="X19" s="60">
        <v>-1.7925680127327204</v>
      </c>
    </row>
    <row r="20" spans="1:24">
      <c r="A20" s="21" t="s">
        <v>74</v>
      </c>
      <c r="B20" s="19">
        <v>13259.196246112948</v>
      </c>
      <c r="C20" s="19">
        <v>12523.019081835544</v>
      </c>
      <c r="D20" s="19">
        <v>11674.838695683609</v>
      </c>
      <c r="E20" s="20">
        <v>11450.566634892606</v>
      </c>
      <c r="F20" s="19">
        <v>10886.884786589388</v>
      </c>
      <c r="G20" s="20">
        <v>10701.951100731663</v>
      </c>
      <c r="H20" s="19">
        <v>10282.546886423723</v>
      </c>
      <c r="I20" s="19">
        <v>10204.422680065523</v>
      </c>
      <c r="J20" s="19">
        <v>9507.2967205125697</v>
      </c>
      <c r="K20" s="19">
        <v>9459.1412116913289</v>
      </c>
      <c r="L20" s="19">
        <v>9253.0512394363141</v>
      </c>
      <c r="M20" s="19">
        <v>8833.8789891222605</v>
      </c>
      <c r="N20" s="20">
        <v>8871.512351241774</v>
      </c>
      <c r="O20" s="141">
        <v>8825.7936715820815</v>
      </c>
      <c r="P20" s="141">
        <v>8793.1606687665953</v>
      </c>
      <c r="Q20" s="141">
        <v>8819.0487456020164</v>
      </c>
      <c r="R20" s="19">
        <v>8803.6339681304962</v>
      </c>
      <c r="S20" s="19">
        <v>8800.1666900287237</v>
      </c>
      <c r="T20" s="58">
        <v>8800.6603940809546</v>
      </c>
      <c r="U20" s="57">
        <v>0.4937040522308962</v>
      </c>
      <c r="V20" s="58">
        <v>-1481.8864923427682</v>
      </c>
      <c r="W20" s="59">
        <v>5.610167052738646E-3</v>
      </c>
      <c r="X20" s="60">
        <v>-14.411667738654677</v>
      </c>
    </row>
    <row r="21" spans="1:24" s="96" customFormat="1">
      <c r="A21" s="33" t="s">
        <v>204</v>
      </c>
      <c r="B21" s="16">
        <v>1019538.45936688</v>
      </c>
      <c r="C21" s="16">
        <v>1332094.44362021</v>
      </c>
      <c r="D21" s="16">
        <v>1180623.48326668</v>
      </c>
      <c r="E21" s="17">
        <v>1102932.25072805</v>
      </c>
      <c r="F21" s="16">
        <v>1042986.5517107301</v>
      </c>
      <c r="G21" s="17">
        <v>1038977.26832891</v>
      </c>
      <c r="H21" s="16">
        <v>1046244.4469444801</v>
      </c>
      <c r="I21" s="16">
        <v>1034927.01517254</v>
      </c>
      <c r="J21" s="16">
        <v>986751.42296196998</v>
      </c>
      <c r="K21" s="16">
        <v>1015212.2249917699</v>
      </c>
      <c r="L21" s="16">
        <v>1038714.7530952001</v>
      </c>
      <c r="M21" s="16">
        <v>981627.42925634002</v>
      </c>
      <c r="N21" s="17">
        <v>1004998.90552825</v>
      </c>
      <c r="O21" s="140">
        <v>1045122.49844876</v>
      </c>
      <c r="P21" s="140">
        <v>1017519.90765192</v>
      </c>
      <c r="Q21" s="140">
        <v>989945.71882448997</v>
      </c>
      <c r="R21" s="16">
        <v>986511.39350716001</v>
      </c>
      <c r="S21" s="16">
        <v>962078.9793454</v>
      </c>
      <c r="T21" s="54">
        <v>960370.33144572005</v>
      </c>
      <c r="U21" s="53">
        <v>-1708.647899679956</v>
      </c>
      <c r="V21" s="54">
        <v>-85874.115498760017</v>
      </c>
      <c r="W21" s="55">
        <v>-0.17759954602090122</v>
      </c>
      <c r="X21" s="56">
        <v>-8.2078443283070577</v>
      </c>
    </row>
    <row r="22" spans="1:24">
      <c r="A22" s="21" t="s">
        <v>72</v>
      </c>
      <c r="B22" s="19">
        <v>544434.65975552984</v>
      </c>
      <c r="C22" s="19">
        <v>535380.32603658992</v>
      </c>
      <c r="D22" s="19">
        <v>520645.0034012</v>
      </c>
      <c r="E22" s="20">
        <v>517836.83507360006</v>
      </c>
      <c r="F22" s="19">
        <v>494558.83435497008</v>
      </c>
      <c r="G22" s="20">
        <v>492584.98617848003</v>
      </c>
      <c r="H22" s="19">
        <v>488693.3034036099</v>
      </c>
      <c r="I22" s="19">
        <v>493498.37649764004</v>
      </c>
      <c r="J22" s="19">
        <v>464794.47791477002</v>
      </c>
      <c r="K22" s="19">
        <v>465021.70136010001</v>
      </c>
      <c r="L22" s="19">
        <v>464813.01403013995</v>
      </c>
      <c r="M22" s="19">
        <v>433825.70732552995</v>
      </c>
      <c r="N22" s="20">
        <v>432437.95077347005</v>
      </c>
      <c r="O22" s="141">
        <v>435907.05655573</v>
      </c>
      <c r="P22" s="141">
        <v>433211.14718765998</v>
      </c>
      <c r="Q22" s="141">
        <v>428722.28694117005</v>
      </c>
      <c r="R22" s="19">
        <v>429718.03652408993</v>
      </c>
      <c r="S22" s="19">
        <v>426843.45707379002</v>
      </c>
      <c r="T22" s="58">
        <v>430440.12858301005</v>
      </c>
      <c r="U22" s="57">
        <v>3596.671509220032</v>
      </c>
      <c r="V22" s="58">
        <v>-58253.174820599845</v>
      </c>
      <c r="W22" s="59">
        <v>0.84262074294798595</v>
      </c>
      <c r="X22" s="60">
        <v>-11.920190928519592</v>
      </c>
    </row>
    <row r="23" spans="1:24">
      <c r="A23" s="21" t="s">
        <v>73</v>
      </c>
      <c r="B23" s="19">
        <v>475103.79961135006</v>
      </c>
      <c r="C23" s="19">
        <v>796714.11758362001</v>
      </c>
      <c r="D23" s="19">
        <v>659978.47986547987</v>
      </c>
      <c r="E23" s="20">
        <v>585095.41565444996</v>
      </c>
      <c r="F23" s="19">
        <v>548427.71735575993</v>
      </c>
      <c r="G23" s="20">
        <v>546392.28215043002</v>
      </c>
      <c r="H23" s="19">
        <v>557551.14354086993</v>
      </c>
      <c r="I23" s="19">
        <v>541428.63867489994</v>
      </c>
      <c r="J23" s="19">
        <v>521956.94504720008</v>
      </c>
      <c r="K23" s="19">
        <v>550190.52363167005</v>
      </c>
      <c r="L23" s="19">
        <v>573901.73906506004</v>
      </c>
      <c r="M23" s="19">
        <v>547801.72193081002</v>
      </c>
      <c r="N23" s="20">
        <v>572560.95475478016</v>
      </c>
      <c r="O23" s="141">
        <v>609215.44189302984</v>
      </c>
      <c r="P23" s="141">
        <v>584308.76046426001</v>
      </c>
      <c r="Q23" s="141">
        <v>561223.43188331998</v>
      </c>
      <c r="R23" s="19">
        <v>556793.35698307015</v>
      </c>
      <c r="S23" s="19">
        <v>535235.52227160998</v>
      </c>
      <c r="T23" s="58">
        <v>529930.20286270999</v>
      </c>
      <c r="U23" s="57">
        <v>-5305.319408899988</v>
      </c>
      <c r="V23" s="58">
        <v>-27620.940678159939</v>
      </c>
      <c r="W23" s="59">
        <v>-0.99121212777200096</v>
      </c>
      <c r="X23" s="60">
        <v>-4.9539743569973034</v>
      </c>
    </row>
    <row r="24" spans="1:24">
      <c r="A24" s="21" t="s">
        <v>74</v>
      </c>
      <c r="B24" s="19">
        <v>29403.95968164202</v>
      </c>
      <c r="C24" s="19">
        <v>28696.85098733932</v>
      </c>
      <c r="D24" s="19">
        <v>28152.925701173819</v>
      </c>
      <c r="E24" s="20">
        <v>27799.690502325957</v>
      </c>
      <c r="F24" s="19">
        <v>26055.767897018592</v>
      </c>
      <c r="G24" s="20">
        <v>25999.665680233949</v>
      </c>
      <c r="H24" s="19">
        <v>25798.489181979268</v>
      </c>
      <c r="I24" s="19">
        <v>25556.637630290534</v>
      </c>
      <c r="J24" s="19">
        <v>24246.005259457375</v>
      </c>
      <c r="K24" s="19">
        <v>24021.606878963205</v>
      </c>
      <c r="L24" s="19">
        <v>24028.051275474096</v>
      </c>
      <c r="M24" s="19">
        <v>22824.437417960511</v>
      </c>
      <c r="N24" s="20">
        <v>22764.241940786753</v>
      </c>
      <c r="O24" s="141">
        <v>22518.17410820218</v>
      </c>
      <c r="P24" s="141">
        <v>22286.502113820337</v>
      </c>
      <c r="Q24" s="141">
        <v>22282.683499818631</v>
      </c>
      <c r="R24" s="19">
        <v>22124.823680101043</v>
      </c>
      <c r="S24" s="19">
        <v>21534.831999892252</v>
      </c>
      <c r="T24" s="58">
        <v>21369.700921192114</v>
      </c>
      <c r="U24" s="57">
        <v>-165.13107870013846</v>
      </c>
      <c r="V24" s="58">
        <v>-4428.7882607871543</v>
      </c>
      <c r="W24" s="59">
        <v>-0.76680922656356953</v>
      </c>
      <c r="X24" s="60">
        <v>-17.166851242904357</v>
      </c>
    </row>
    <row r="25" spans="1:24">
      <c r="A25" s="21" t="s">
        <v>190</v>
      </c>
      <c r="B25" s="19"/>
      <c r="C25" s="19"/>
      <c r="D25" s="19"/>
      <c r="E25" s="20"/>
      <c r="F25" s="19"/>
      <c r="G25" s="20"/>
      <c r="H25" s="19"/>
      <c r="I25" s="19"/>
      <c r="J25" s="19"/>
      <c r="K25" s="19"/>
      <c r="L25" s="19"/>
      <c r="M25" s="19"/>
      <c r="N25" s="20"/>
      <c r="O25" s="141"/>
      <c r="P25" s="141"/>
      <c r="Q25" s="141"/>
      <c r="R25" s="19"/>
      <c r="S25" s="19"/>
      <c r="T25" s="58"/>
      <c r="U25" s="57"/>
      <c r="V25" s="58"/>
      <c r="W25" s="59"/>
      <c r="X25" s="60"/>
    </row>
    <row r="26" spans="1:24">
      <c r="A26" s="21" t="s">
        <v>193</v>
      </c>
      <c r="B26" s="19">
        <v>778154.08546475996</v>
      </c>
      <c r="C26" s="19">
        <v>1017550.66037137</v>
      </c>
      <c r="D26" s="19">
        <v>900508.71092692006</v>
      </c>
      <c r="E26" s="20">
        <v>841940.10239265999</v>
      </c>
      <c r="F26" s="19">
        <v>812316.84233601007</v>
      </c>
      <c r="G26" s="20">
        <v>811459.42346132</v>
      </c>
      <c r="H26" s="19">
        <v>821709.46116627997</v>
      </c>
      <c r="I26" s="19">
        <v>813482.57033860008</v>
      </c>
      <c r="J26" s="19">
        <v>791846.17255016998</v>
      </c>
      <c r="K26" s="19">
        <v>817375.28602588992</v>
      </c>
      <c r="L26" s="19">
        <v>836026.13112698006</v>
      </c>
      <c r="M26" s="19">
        <v>787795.15709314006</v>
      </c>
      <c r="N26" s="20">
        <v>808208.21965617</v>
      </c>
      <c r="O26" s="141">
        <v>841972.82575249008</v>
      </c>
      <c r="P26" s="141">
        <v>821723.26090934</v>
      </c>
      <c r="Q26" s="141">
        <v>802015.63475668</v>
      </c>
      <c r="R26" s="19">
        <v>799483.96752641001</v>
      </c>
      <c r="S26" s="19">
        <v>779362.37075220991</v>
      </c>
      <c r="T26" s="58">
        <v>783991.90736717999</v>
      </c>
      <c r="U26" s="57">
        <v>4629.5366149700712</v>
      </c>
      <c r="V26" s="58">
        <v>-37717.553799099987</v>
      </c>
      <c r="W26" s="59">
        <v>0.59401592746926024</v>
      </c>
      <c r="X26" s="60">
        <v>-4.5901325932850012</v>
      </c>
    </row>
    <row r="27" spans="1:24">
      <c r="A27" s="21" t="s">
        <v>72</v>
      </c>
      <c r="B27" s="19">
        <v>411106.00523335004</v>
      </c>
      <c r="C27" s="19">
        <v>403278.44158870995</v>
      </c>
      <c r="D27" s="19">
        <v>390574.26554314001</v>
      </c>
      <c r="E27" s="20">
        <v>389739.58106373</v>
      </c>
      <c r="F27" s="19">
        <v>370956.62926329998</v>
      </c>
      <c r="G27" s="20">
        <v>370436.99355931004</v>
      </c>
      <c r="H27" s="19">
        <v>369784.78991237999</v>
      </c>
      <c r="I27" s="19">
        <v>374798.71693524998</v>
      </c>
      <c r="J27" s="19">
        <v>363955.23142803996</v>
      </c>
      <c r="K27" s="19">
        <v>365737.44979296002</v>
      </c>
      <c r="L27" s="19">
        <v>365676.43233394995</v>
      </c>
      <c r="M27" s="19">
        <v>338621.02937339002</v>
      </c>
      <c r="N27" s="20">
        <v>338257.35469120002</v>
      </c>
      <c r="O27" s="141">
        <v>341574.32453218004</v>
      </c>
      <c r="P27" s="141">
        <v>338733.31442313001</v>
      </c>
      <c r="Q27" s="141">
        <v>336294.57058962004</v>
      </c>
      <c r="R27" s="19">
        <v>336749.51642190001</v>
      </c>
      <c r="S27" s="19">
        <v>334394.33681682002</v>
      </c>
      <c r="T27" s="58">
        <v>341686.33485629997</v>
      </c>
      <c r="U27" s="57">
        <v>7291.9980394799495</v>
      </c>
      <c r="V27" s="58">
        <v>-28098.455056080013</v>
      </c>
      <c r="W27" s="59">
        <v>2.180658353515863</v>
      </c>
      <c r="X27" s="60">
        <v>-7.59859675751885</v>
      </c>
    </row>
    <row r="28" spans="1:24">
      <c r="A28" s="21" t="s">
        <v>73</v>
      </c>
      <c r="B28" s="19">
        <v>367048.08023141004</v>
      </c>
      <c r="C28" s="19">
        <v>614272.21878266009</v>
      </c>
      <c r="D28" s="19">
        <v>509934.44538378005</v>
      </c>
      <c r="E28" s="20">
        <v>452200.52132892999</v>
      </c>
      <c r="F28" s="19">
        <v>441360.21307271003</v>
      </c>
      <c r="G28" s="20">
        <v>441022.42990201002</v>
      </c>
      <c r="H28" s="19">
        <v>451924.67125389999</v>
      </c>
      <c r="I28" s="19">
        <v>438683.85340335005</v>
      </c>
      <c r="J28" s="19">
        <v>427890.94112212997</v>
      </c>
      <c r="K28" s="19">
        <v>451637.83623292996</v>
      </c>
      <c r="L28" s="19">
        <v>470349.69879302999</v>
      </c>
      <c r="M28" s="19">
        <v>449174.12771974999</v>
      </c>
      <c r="N28" s="20">
        <v>469950.86496496998</v>
      </c>
      <c r="O28" s="141">
        <v>500398.50122031005</v>
      </c>
      <c r="P28" s="141">
        <v>482989.94648621004</v>
      </c>
      <c r="Q28" s="141">
        <v>465721.06416706002</v>
      </c>
      <c r="R28" s="19">
        <v>462734.45110450999</v>
      </c>
      <c r="S28" s="19">
        <v>444968.03393539001</v>
      </c>
      <c r="T28" s="58">
        <v>442305.57251088001</v>
      </c>
      <c r="U28" s="57">
        <v>-2662.4614245099947</v>
      </c>
      <c r="V28" s="58">
        <v>-9619.0987430199748</v>
      </c>
      <c r="W28" s="59">
        <v>-0.59834891980051763</v>
      </c>
      <c r="X28" s="60">
        <v>-2.1284739149847742</v>
      </c>
    </row>
    <row r="29" spans="1:24">
      <c r="A29" s="21" t="s">
        <v>74</v>
      </c>
      <c r="B29" s="19">
        <v>22716.439988855549</v>
      </c>
      <c r="C29" s="19">
        <v>22125.475046848485</v>
      </c>
      <c r="D29" s="19">
        <v>21752.446468080263</v>
      </c>
      <c r="E29" s="20">
        <v>21485.443573119697</v>
      </c>
      <c r="F29" s="19">
        <v>20968.997202125862</v>
      </c>
      <c r="G29" s="20">
        <v>20985.720533621647</v>
      </c>
      <c r="H29" s="19">
        <v>20911.039063376331</v>
      </c>
      <c r="I29" s="19">
        <v>20706.854929446596</v>
      </c>
      <c r="J29" s="19">
        <v>19876.440207119307</v>
      </c>
      <c r="K29" s="19">
        <v>19718.744848677205</v>
      </c>
      <c r="L29" s="19">
        <v>19692.546494830403</v>
      </c>
      <c r="M29" s="19">
        <v>18715.068532043297</v>
      </c>
      <c r="N29" s="20">
        <v>18684.604846878559</v>
      </c>
      <c r="O29" s="141">
        <v>18496.01930467955</v>
      </c>
      <c r="P29" s="141">
        <v>18422.035046618636</v>
      </c>
      <c r="Q29" s="141">
        <v>18490.879892895919</v>
      </c>
      <c r="R29" s="19">
        <v>18387.285000792341</v>
      </c>
      <c r="S29" s="19">
        <v>17902.981878804279</v>
      </c>
      <c r="T29" s="58">
        <v>17836.193803022186</v>
      </c>
      <c r="U29" s="57">
        <v>-66.788075782093074</v>
      </c>
      <c r="V29" s="58">
        <v>-3074.8452603541446</v>
      </c>
      <c r="W29" s="59">
        <v>-0.37305559618068251</v>
      </c>
      <c r="X29" s="60">
        <v>-14.704411631746407</v>
      </c>
    </row>
    <row r="30" spans="1:24">
      <c r="A30" s="21" t="s">
        <v>194</v>
      </c>
      <c r="B30" s="19">
        <v>211841.6593193</v>
      </c>
      <c r="C30" s="19">
        <v>281189.56427849998</v>
      </c>
      <c r="D30" s="19">
        <v>249381.13861657999</v>
      </c>
      <c r="E30" s="20">
        <v>233481.34146975001</v>
      </c>
      <c r="F30" s="19">
        <v>204156.69154251</v>
      </c>
      <c r="G30" s="20">
        <v>203277.46851703001</v>
      </c>
      <c r="H30" s="19">
        <v>203322.46218857</v>
      </c>
      <c r="I30" s="19">
        <v>200333.83497376999</v>
      </c>
      <c r="J30" s="19">
        <v>173520.12698736999</v>
      </c>
      <c r="K30" s="19">
        <v>177547.67318851</v>
      </c>
      <c r="L30" s="19">
        <v>182527.15290583001</v>
      </c>
      <c r="M30" s="19">
        <v>174868.68097669</v>
      </c>
      <c r="N30" s="20">
        <v>178440.11103090999</v>
      </c>
      <c r="O30" s="141">
        <v>184457.79975616999</v>
      </c>
      <c r="P30" s="141">
        <v>176878.30547326</v>
      </c>
      <c r="Q30" s="141">
        <v>170598.16983368999</v>
      </c>
      <c r="R30" s="19">
        <v>169711.94608535999</v>
      </c>
      <c r="S30" s="19">
        <v>165611.3371256</v>
      </c>
      <c r="T30" s="58">
        <v>161164.59014988001</v>
      </c>
      <c r="U30" s="57">
        <v>-4446.7469757199869</v>
      </c>
      <c r="V30" s="58">
        <v>-42157.872038689995</v>
      </c>
      <c r="W30" s="59">
        <v>-2.6850498600512918</v>
      </c>
      <c r="X30" s="60">
        <v>-20.734488253241278</v>
      </c>
    </row>
    <row r="31" spans="1:24">
      <c r="A31" s="21" t="s">
        <v>75</v>
      </c>
      <c r="B31" s="19">
        <v>109426.94380738</v>
      </c>
      <c r="C31" s="19">
        <v>108491.38470135999</v>
      </c>
      <c r="D31" s="19">
        <v>107471.18982604</v>
      </c>
      <c r="E31" s="20">
        <v>107283.62114473</v>
      </c>
      <c r="F31" s="19">
        <v>103196.34308040999</v>
      </c>
      <c r="G31" s="20">
        <v>102735.25714977001</v>
      </c>
      <c r="H31" s="19">
        <v>101221.19511813999</v>
      </c>
      <c r="I31" s="19">
        <v>101043.46197887999</v>
      </c>
      <c r="J31" s="19">
        <v>82677.837224650008</v>
      </c>
      <c r="K31" s="19">
        <v>82296.419658960003</v>
      </c>
      <c r="L31" s="19">
        <v>82452.835950669993</v>
      </c>
      <c r="M31" s="19">
        <v>80051.165590529999</v>
      </c>
      <c r="N31" s="20">
        <v>79814.796657600004</v>
      </c>
      <c r="O31" s="141">
        <v>80000.269801990013</v>
      </c>
      <c r="P31" s="141">
        <v>79691.291599260003</v>
      </c>
      <c r="Q31" s="141">
        <v>78576.680803419993</v>
      </c>
      <c r="R31" s="19">
        <v>78804.863241159997</v>
      </c>
      <c r="S31" s="19">
        <v>77737.552848299994</v>
      </c>
      <c r="T31" s="58">
        <v>75908.45715727999</v>
      </c>
      <c r="U31" s="57">
        <v>-1829.0956910200039</v>
      </c>
      <c r="V31" s="58">
        <v>-25312.737960860002</v>
      </c>
      <c r="W31" s="59">
        <v>-2.3529113330713836</v>
      </c>
      <c r="X31" s="60">
        <v>-25.007349430439273</v>
      </c>
    </row>
    <row r="32" spans="1:24" s="97" customFormat="1">
      <c r="A32" s="21" t="s">
        <v>73</v>
      </c>
      <c r="B32" s="19">
        <v>102414.71551191999</v>
      </c>
      <c r="C32" s="19">
        <v>172698.17957713999</v>
      </c>
      <c r="D32" s="19">
        <v>141909.94879054002</v>
      </c>
      <c r="E32" s="20">
        <v>126197.72032502001</v>
      </c>
      <c r="F32" s="19">
        <v>100960.3484621</v>
      </c>
      <c r="G32" s="20">
        <v>100542.21136725998</v>
      </c>
      <c r="H32" s="19">
        <v>102101.26707043001</v>
      </c>
      <c r="I32" s="19">
        <v>99290.372994889985</v>
      </c>
      <c r="J32" s="19">
        <v>90842.289762720029</v>
      </c>
      <c r="K32" s="19">
        <v>95251.253529549984</v>
      </c>
      <c r="L32" s="19">
        <v>100074.31695515999</v>
      </c>
      <c r="M32" s="19">
        <v>94817.515386160012</v>
      </c>
      <c r="N32" s="20">
        <v>98625.314373309986</v>
      </c>
      <c r="O32" s="141">
        <v>104457.52995417999</v>
      </c>
      <c r="P32" s="141">
        <v>97187.013874000026</v>
      </c>
      <c r="Q32" s="141">
        <v>92021.489030270008</v>
      </c>
      <c r="R32" s="19">
        <v>90907.082844199991</v>
      </c>
      <c r="S32" s="19">
        <v>87873.784277300016</v>
      </c>
      <c r="T32" s="58">
        <v>85256.132992599989</v>
      </c>
      <c r="U32" s="57">
        <v>-2617.6512847000267</v>
      </c>
      <c r="V32" s="58">
        <v>-16845.134077830022</v>
      </c>
      <c r="W32" s="59">
        <v>-2.9788762441817718</v>
      </c>
      <c r="X32" s="60">
        <v>-16.498457424833092</v>
      </c>
    </row>
    <row r="33" spans="1:24" s="97" customFormat="1">
      <c r="A33" s="21" t="s">
        <v>74</v>
      </c>
      <c r="B33" s="19">
        <v>6338.4005099154165</v>
      </c>
      <c r="C33" s="19">
        <v>6220.4168543427395</v>
      </c>
      <c r="D33" s="19">
        <v>6053.5007828918488</v>
      </c>
      <c r="E33" s="20">
        <v>5996.0435055033468</v>
      </c>
      <c r="F33" s="19">
        <v>4796.6200888131807</v>
      </c>
      <c r="G33" s="20">
        <v>4784.2254872488957</v>
      </c>
      <c r="H33" s="19">
        <v>4724.3350937361702</v>
      </c>
      <c r="I33" s="19">
        <v>4686.7267476230481</v>
      </c>
      <c r="J33" s="19">
        <v>4219.8167037874846</v>
      </c>
      <c r="K33" s="19">
        <v>4158.7196957014248</v>
      </c>
      <c r="L33" s="19">
        <v>4189.8998652172331</v>
      </c>
      <c r="M33" s="19">
        <v>3950.6200134421269</v>
      </c>
      <c r="N33" s="20">
        <v>3921.207863085494</v>
      </c>
      <c r="O33" s="141">
        <v>3861.0197389480868</v>
      </c>
      <c r="P33" s="141">
        <v>3706.8733804672638</v>
      </c>
      <c r="Q33" s="141">
        <v>3653.5996160435457</v>
      </c>
      <c r="R33" s="19">
        <v>3612.2973702457784</v>
      </c>
      <c r="S33" s="19">
        <v>3535.5410896030567</v>
      </c>
      <c r="T33" s="58">
        <v>3437.9962755609231</v>
      </c>
      <c r="U33" s="57">
        <v>-97.544814042133567</v>
      </c>
      <c r="V33" s="58">
        <v>-1286.3388181752471</v>
      </c>
      <c r="W33" s="59">
        <v>-2.7589783733240392</v>
      </c>
      <c r="X33" s="60">
        <v>-27.227933511337042</v>
      </c>
    </row>
    <row r="34" spans="1:24" s="96" customFormat="1">
      <c r="A34" s="12" t="s">
        <v>202</v>
      </c>
      <c r="B34" s="16">
        <v>19132</v>
      </c>
      <c r="C34" s="16">
        <v>18115</v>
      </c>
      <c r="D34" s="16">
        <v>14124</v>
      </c>
      <c r="E34" s="17">
        <v>23239</v>
      </c>
      <c r="F34" s="16">
        <v>26063</v>
      </c>
      <c r="G34" s="17">
        <v>39224</v>
      </c>
      <c r="H34" s="16">
        <v>40333</v>
      </c>
      <c r="I34" s="16">
        <v>37785</v>
      </c>
      <c r="J34" s="16">
        <v>47240</v>
      </c>
      <c r="K34" s="16">
        <v>63982</v>
      </c>
      <c r="L34" s="16">
        <v>61357</v>
      </c>
      <c r="M34" s="16">
        <v>89265</v>
      </c>
      <c r="N34" s="17">
        <v>75881</v>
      </c>
      <c r="O34" s="140">
        <v>69429</v>
      </c>
      <c r="P34" s="140">
        <v>63048</v>
      </c>
      <c r="Q34" s="140">
        <v>62590</v>
      </c>
      <c r="R34" s="16">
        <v>57139</v>
      </c>
      <c r="S34" s="16">
        <v>49556</v>
      </c>
      <c r="T34" s="54">
        <v>57598</v>
      </c>
      <c r="U34" s="53">
        <v>8042</v>
      </c>
      <c r="V34" s="54">
        <v>17265</v>
      </c>
      <c r="W34" s="55">
        <v>16.228105577528453</v>
      </c>
      <c r="X34" s="56">
        <v>42.806138893709857</v>
      </c>
    </row>
    <row r="35" spans="1:24" s="96" customFormat="1">
      <c r="A35" s="12" t="s">
        <v>201</v>
      </c>
      <c r="B35" s="16">
        <v>120401.55392388</v>
      </c>
      <c r="C35" s="16">
        <v>129266.95615627</v>
      </c>
      <c r="D35" s="16">
        <v>130260.45308631001</v>
      </c>
      <c r="E35" s="17">
        <v>136619.22240919</v>
      </c>
      <c r="F35" s="16">
        <v>131916.28375164999</v>
      </c>
      <c r="G35" s="17">
        <v>128368.91855559</v>
      </c>
      <c r="H35" s="16">
        <v>128187.095552</v>
      </c>
      <c r="I35" s="16">
        <v>128133.89461455001</v>
      </c>
      <c r="J35" s="16">
        <v>124876.55137419001</v>
      </c>
      <c r="K35" s="16">
        <v>124671.75384712001</v>
      </c>
      <c r="L35" s="16">
        <v>121432.43281391001</v>
      </c>
      <c r="M35" s="16">
        <v>109090.99209227</v>
      </c>
      <c r="N35" s="17">
        <v>105540.21082157</v>
      </c>
      <c r="O35" s="140">
        <v>101238.96977253999</v>
      </c>
      <c r="P35" s="140">
        <v>100600.07236547999</v>
      </c>
      <c r="Q35" s="140">
        <v>95146.421524810008</v>
      </c>
      <c r="R35" s="16">
        <v>91238.955216399991</v>
      </c>
      <c r="S35" s="16">
        <v>88056.462972299996</v>
      </c>
      <c r="T35" s="54">
        <v>86213.26740574</v>
      </c>
      <c r="U35" s="61">
        <v>-1843.1955665599962</v>
      </c>
      <c r="V35" s="62">
        <v>-41973.828146259999</v>
      </c>
      <c r="W35" s="55">
        <v>-2.0931973694421679</v>
      </c>
      <c r="X35" s="256">
        <v>-32.74419157834263</v>
      </c>
    </row>
    <row r="36" spans="1:24" s="96" customFormat="1">
      <c r="A36" s="12" t="s">
        <v>76</v>
      </c>
      <c r="B36" s="64"/>
      <c r="C36" s="64"/>
      <c r="D36" s="64"/>
      <c r="E36" s="65"/>
      <c r="F36" s="64"/>
      <c r="G36" s="65"/>
      <c r="H36" s="64"/>
      <c r="I36" s="64"/>
      <c r="J36" s="64"/>
      <c r="K36" s="64"/>
      <c r="L36" s="64"/>
      <c r="M36" s="64"/>
      <c r="N36" s="65"/>
      <c r="O36" s="142"/>
      <c r="P36" s="142"/>
      <c r="Q36" s="142"/>
      <c r="R36" s="64"/>
      <c r="S36" s="64"/>
      <c r="T36" s="56"/>
      <c r="U36" s="66"/>
      <c r="V36" s="67"/>
      <c r="W36" s="55"/>
      <c r="X36" s="63"/>
    </row>
    <row r="37" spans="1:24">
      <c r="A37" s="21" t="s">
        <v>77</v>
      </c>
      <c r="B37" s="19">
        <v>45.753807905496352</v>
      </c>
      <c r="C37" s="19">
        <v>58.655561805481149</v>
      </c>
      <c r="D37" s="19">
        <v>53.241029544582354</v>
      </c>
      <c r="E37" s="20">
        <v>49.902751892247124</v>
      </c>
      <c r="F37" s="19">
        <v>49.095860346252877</v>
      </c>
      <c r="G37" s="20">
        <v>47.878952555859399</v>
      </c>
      <c r="H37" s="19">
        <v>47.977778432394082</v>
      </c>
      <c r="I37" s="19">
        <v>47.071137621505002</v>
      </c>
      <c r="J37" s="19">
        <v>46.553448056945619</v>
      </c>
      <c r="K37" s="19">
        <v>47.109285800771936</v>
      </c>
      <c r="L37" s="19">
        <v>47.722715501315022</v>
      </c>
      <c r="M37" s="19">
        <v>44.918840716874797</v>
      </c>
      <c r="N37" s="20">
        <v>46.542611880219184</v>
      </c>
      <c r="O37" s="141">
        <v>48.329066759491219</v>
      </c>
      <c r="P37" s="141">
        <v>48.36544321064202</v>
      </c>
      <c r="Q37" s="141">
        <v>47.274032979589634</v>
      </c>
      <c r="R37" s="19">
        <v>46.352144208822835</v>
      </c>
      <c r="S37" s="19">
        <v>46.105330525497742</v>
      </c>
      <c r="T37" s="58">
        <v>45.882795589395911</v>
      </c>
      <c r="U37" s="68">
        <v>-0.22253493610183028</v>
      </c>
      <c r="V37" s="69">
        <v>-2.0949828429981707</v>
      </c>
      <c r="W37" s="59">
        <v>-0.48266639359360042</v>
      </c>
      <c r="X37" s="60">
        <v>-4.3665690897927494</v>
      </c>
    </row>
    <row r="38" spans="1:24">
      <c r="A38" s="21" t="s">
        <v>78</v>
      </c>
      <c r="B38" s="19">
        <v>46.599889905711187</v>
      </c>
      <c r="C38" s="19">
        <v>59.809131507102741</v>
      </c>
      <c r="D38" s="19">
        <v>55.900843005373581</v>
      </c>
      <c r="E38" s="20">
        <v>53.049080328209286</v>
      </c>
      <c r="F38" s="19">
        <v>52.582434208400521</v>
      </c>
      <c r="G38" s="20">
        <v>52.589435669679943</v>
      </c>
      <c r="H38" s="19">
        <v>53.290714724381893</v>
      </c>
      <c r="I38" s="19">
        <v>52.315634893793408</v>
      </c>
      <c r="J38" s="19">
        <v>52.89649783127971</v>
      </c>
      <c r="K38" s="19">
        <v>54.19463143641029</v>
      </c>
      <c r="L38" s="19">
        <v>55.251139675731643</v>
      </c>
      <c r="M38" s="19">
        <v>55.805461991400641</v>
      </c>
      <c r="N38" s="20">
        <v>56.971301322346143</v>
      </c>
      <c r="O38" s="141">
        <v>58.291295307226441</v>
      </c>
      <c r="P38" s="141">
        <v>57.424798873236817</v>
      </c>
      <c r="Q38" s="141">
        <v>56.692343954953827</v>
      </c>
      <c r="R38" s="19">
        <v>56.440641298992652</v>
      </c>
      <c r="S38" s="19">
        <v>55.633220739921484</v>
      </c>
      <c r="T38" s="58">
        <v>55.179776541510286</v>
      </c>
      <c r="U38" s="68">
        <v>-0.45344419841119787</v>
      </c>
      <c r="V38" s="69">
        <v>1.8890618171283933</v>
      </c>
      <c r="W38" s="59">
        <v>-0.8150601248326006</v>
      </c>
      <c r="X38" s="60">
        <v>3.5448235717958854</v>
      </c>
    </row>
    <row r="39" spans="1:24" s="96" customFormat="1">
      <c r="A39" s="12" t="s">
        <v>203</v>
      </c>
      <c r="B39" s="16">
        <v>6419.66</v>
      </c>
      <c r="C39" s="16">
        <v>5625.31</v>
      </c>
      <c r="D39" s="16">
        <v>9969.9141772020394</v>
      </c>
      <c r="E39" s="17">
        <v>9630.98</v>
      </c>
      <c r="F39" s="16">
        <v>9918.09</v>
      </c>
      <c r="G39" s="17">
        <v>10263.700000000001</v>
      </c>
      <c r="H39" s="16">
        <v>10375.392600000001</v>
      </c>
      <c r="I39" s="16">
        <v>12616.67</v>
      </c>
      <c r="J39" s="16">
        <v>12773.86</v>
      </c>
      <c r="K39" s="16">
        <v>12962.03</v>
      </c>
      <c r="L39" s="16">
        <v>13147.96</v>
      </c>
      <c r="M39" s="16">
        <v>13300.0342</v>
      </c>
      <c r="N39" s="17">
        <v>13441.594899999998</v>
      </c>
      <c r="O39" s="140">
        <v>13489.495800000001</v>
      </c>
      <c r="P39" s="140">
        <v>12721.5144</v>
      </c>
      <c r="Q39" s="140">
        <v>13240.9501</v>
      </c>
      <c r="R39" s="16">
        <v>13536.5681</v>
      </c>
      <c r="S39" s="16">
        <v>13981.7011924787</v>
      </c>
      <c r="T39" s="54">
        <v>14082.00381728494</v>
      </c>
      <c r="U39" s="70">
        <v>98.186517284939328</v>
      </c>
      <c r="V39" s="71">
        <v>3706.6112172849389</v>
      </c>
      <c r="W39" s="55">
        <v>0.70214387944655954</v>
      </c>
      <c r="X39" s="56">
        <v>35.725021309409911</v>
      </c>
    </row>
    <row r="40" spans="1:24" s="96" customFormat="1">
      <c r="A40" s="12" t="s">
        <v>213</v>
      </c>
      <c r="B40" s="16">
        <v>-518.19147611999995</v>
      </c>
      <c r="C40" s="16">
        <v>-506.59718056723398</v>
      </c>
      <c r="D40" s="16">
        <v>208.86635366000007</v>
      </c>
      <c r="E40" s="17">
        <v>-81.471481229999995</v>
      </c>
      <c r="F40" s="16">
        <v>68.648181609999995</v>
      </c>
      <c r="G40" s="17">
        <v>209.23360579000001</v>
      </c>
      <c r="H40" s="16">
        <v>88.853966620000008</v>
      </c>
      <c r="I40" s="16">
        <v>9.1570510300000016</v>
      </c>
      <c r="J40" s="16">
        <v>152.24849999999998</v>
      </c>
      <c r="K40" s="16">
        <v>253.99561</v>
      </c>
      <c r="L40" s="16">
        <v>-133.61461</v>
      </c>
      <c r="M40" s="16">
        <v>91.390999999999991</v>
      </c>
      <c r="N40" s="17">
        <v>-74.300000000000011</v>
      </c>
      <c r="O40" s="140">
        <v>-158.80000000000001</v>
      </c>
      <c r="P40" s="140">
        <v>-2.097000000000012</v>
      </c>
      <c r="Q40" s="140">
        <v>675.81700000000001</v>
      </c>
      <c r="R40" s="16">
        <v>332.69299999999998</v>
      </c>
      <c r="S40" s="16">
        <v>429.59700000000004</v>
      </c>
      <c r="T40" s="54">
        <v>257.8</v>
      </c>
      <c r="U40" s="70">
        <v>-171.79700000000003</v>
      </c>
      <c r="V40" s="71">
        <v>168.94603338000002</v>
      </c>
      <c r="W40" s="55">
        <v>-39.990269950674708</v>
      </c>
      <c r="X40" s="56">
        <v>190.1389885074328</v>
      </c>
    </row>
    <row r="41" spans="1:24">
      <c r="A41" s="98" t="s">
        <v>80</v>
      </c>
      <c r="B41" s="19">
        <v>0</v>
      </c>
      <c r="C41" s="19">
        <v>144.71043867</v>
      </c>
      <c r="D41" s="19">
        <v>581.36289913000007</v>
      </c>
      <c r="E41" s="20">
        <v>158.17691273</v>
      </c>
      <c r="F41" s="19">
        <v>168.64818160999999</v>
      </c>
      <c r="G41" s="20">
        <v>239.23360579000001</v>
      </c>
      <c r="H41" s="19">
        <v>163.20296662000001</v>
      </c>
      <c r="I41" s="19">
        <v>9.1570510300000016</v>
      </c>
      <c r="J41" s="19">
        <v>152.24849999999998</v>
      </c>
      <c r="K41" s="19">
        <v>300.476</v>
      </c>
      <c r="L41" s="19">
        <v>9.5</v>
      </c>
      <c r="M41" s="19">
        <v>119.991</v>
      </c>
      <c r="N41" s="20">
        <v>43.5</v>
      </c>
      <c r="O41" s="141">
        <v>22.200000000000003</v>
      </c>
      <c r="P41" s="141">
        <v>129.1</v>
      </c>
      <c r="Q41" s="141">
        <v>675.81700000000001</v>
      </c>
      <c r="R41" s="19">
        <v>332.69299999999998</v>
      </c>
      <c r="S41" s="19">
        <v>429.59700000000004</v>
      </c>
      <c r="T41" s="58">
        <v>257.8</v>
      </c>
      <c r="U41" s="68">
        <v>-171.79700000000003</v>
      </c>
      <c r="V41" s="69">
        <v>94.597033379999999</v>
      </c>
      <c r="W41" s="59">
        <v>-39.990269950674708</v>
      </c>
      <c r="X41" s="60">
        <v>57.962814855111475</v>
      </c>
    </row>
    <row r="42" spans="1:24">
      <c r="A42" s="21" t="s">
        <v>79</v>
      </c>
      <c r="B42" s="19">
        <v>518.19147611999995</v>
      </c>
      <c r="C42" s="19">
        <v>651.30761923723401</v>
      </c>
      <c r="D42" s="19">
        <v>372.49654547</v>
      </c>
      <c r="E42" s="20">
        <v>239.64839395999999</v>
      </c>
      <c r="F42" s="19">
        <v>100</v>
      </c>
      <c r="G42" s="20">
        <v>30</v>
      </c>
      <c r="H42" s="19">
        <v>74.349000000000004</v>
      </c>
      <c r="I42" s="19">
        <v>0</v>
      </c>
      <c r="J42" s="19">
        <v>0</v>
      </c>
      <c r="K42" s="19">
        <v>46.48039</v>
      </c>
      <c r="L42" s="19">
        <v>143.11461</v>
      </c>
      <c r="M42" s="19">
        <v>28.6</v>
      </c>
      <c r="N42" s="20">
        <v>117.80000000000001</v>
      </c>
      <c r="O42" s="141">
        <v>181</v>
      </c>
      <c r="P42" s="141">
        <v>131.197</v>
      </c>
      <c r="Q42" s="141">
        <v>0</v>
      </c>
      <c r="R42" s="19">
        <v>0</v>
      </c>
      <c r="S42" s="19">
        <v>0</v>
      </c>
      <c r="T42" s="58">
        <v>0</v>
      </c>
      <c r="U42" s="68">
        <v>0</v>
      </c>
      <c r="V42" s="69">
        <v>-74.349000000000004</v>
      </c>
      <c r="W42" s="59">
        <v>0</v>
      </c>
      <c r="X42" s="60">
        <v>-100</v>
      </c>
    </row>
    <row r="43" spans="1:24">
      <c r="A43" s="21" t="s">
        <v>126</v>
      </c>
      <c r="B43" s="19">
        <v>464.22147611999998</v>
      </c>
      <c r="C43" s="19">
        <v>560.41761923723402</v>
      </c>
      <c r="D43" s="19">
        <v>281.26900000000001</v>
      </c>
      <c r="E43" s="20">
        <v>140</v>
      </c>
      <c r="F43" s="19">
        <v>100</v>
      </c>
      <c r="G43" s="20">
        <v>30</v>
      </c>
      <c r="H43" s="19">
        <v>74.349000000000004</v>
      </c>
      <c r="I43" s="19">
        <v>0</v>
      </c>
      <c r="J43" s="19">
        <v>0</v>
      </c>
      <c r="K43" s="19">
        <v>8.9803899999999999</v>
      </c>
      <c r="L43" s="19">
        <v>12.720610000000001</v>
      </c>
      <c r="M43" s="19">
        <v>0</v>
      </c>
      <c r="N43" s="20">
        <v>0</v>
      </c>
      <c r="O43" s="141">
        <v>0</v>
      </c>
      <c r="P43" s="141">
        <v>0</v>
      </c>
      <c r="Q43" s="141">
        <v>0</v>
      </c>
      <c r="R43" s="19">
        <v>0</v>
      </c>
      <c r="S43" s="19">
        <v>0</v>
      </c>
      <c r="T43" s="58"/>
      <c r="U43" s="68">
        <v>0</v>
      </c>
      <c r="V43" s="69">
        <v>-74.349000000000004</v>
      </c>
      <c r="W43" s="59" t="e">
        <v>#DIV/0!</v>
      </c>
      <c r="X43" s="60">
        <v>-100</v>
      </c>
    </row>
    <row r="44" spans="1:24" s="96" customFormat="1">
      <c r="A44" s="12" t="s">
        <v>195</v>
      </c>
      <c r="B44" s="16"/>
      <c r="C44" s="16"/>
      <c r="D44" s="16"/>
      <c r="E44" s="17"/>
      <c r="F44" s="16"/>
      <c r="G44" s="17"/>
      <c r="H44" s="16"/>
      <c r="I44" s="16"/>
      <c r="J44" s="16"/>
      <c r="K44" s="16"/>
      <c r="L44" s="16"/>
      <c r="M44" s="16"/>
      <c r="N44" s="17"/>
      <c r="O44" s="140"/>
      <c r="P44" s="140"/>
      <c r="Q44" s="140"/>
      <c r="R44" s="16"/>
      <c r="S44" s="16"/>
      <c r="T44" s="54">
        <v>-326.39947422041053</v>
      </c>
      <c r="U44" s="70">
        <v>54.598391946113168</v>
      </c>
      <c r="V44" s="71">
        <v>-190.85520395496442</v>
      </c>
      <c r="W44" s="55">
        <v>-14.330366858865739</v>
      </c>
      <c r="X44" s="56">
        <v>140.80654503594948</v>
      </c>
    </row>
    <row r="45" spans="1:24">
      <c r="A45" s="21" t="s">
        <v>79</v>
      </c>
      <c r="B45" s="19">
        <v>109.04206496747599</v>
      </c>
      <c r="C45" s="19">
        <v>67.905564181356951</v>
      </c>
      <c r="D45" s="19">
        <v>39.893146578831086</v>
      </c>
      <c r="E45" s="20">
        <v>32.560720363958566</v>
      </c>
      <c r="F45" s="19">
        <v>30.046594805229777</v>
      </c>
      <c r="G45" s="20">
        <v>44.344685941495015</v>
      </c>
      <c r="H45" s="19">
        <v>72.332670480008801</v>
      </c>
      <c r="I45" s="19">
        <v>49.070429454282007</v>
      </c>
      <c r="J45" s="19">
        <v>47.642436427353985</v>
      </c>
      <c r="K45" s="19">
        <v>68.708903917047579</v>
      </c>
      <c r="L45" s="19">
        <v>62.925363386669204</v>
      </c>
      <c r="M45" s="19">
        <v>59.63219719750586</v>
      </c>
      <c r="N45" s="20">
        <v>39.469949837537598</v>
      </c>
      <c r="O45" s="141">
        <v>39.318895442413321</v>
      </c>
      <c r="P45" s="141">
        <v>39.827665892892014</v>
      </c>
      <c r="Q45" s="141">
        <v>40.692983646239213</v>
      </c>
      <c r="R45" s="19">
        <v>35.980246525337449</v>
      </c>
      <c r="S45" s="19">
        <v>44.47316905054565</v>
      </c>
      <c r="T45" s="58">
        <v>58.866003574449245</v>
      </c>
      <c r="U45" s="72">
        <v>14.392834523903595</v>
      </c>
      <c r="V45" s="146">
        <v>-13.466666905559556</v>
      </c>
      <c r="W45" s="73">
        <v>32.362961379130709</v>
      </c>
      <c r="X45" s="74">
        <v>-18.617682461041518</v>
      </c>
    </row>
    <row r="46" spans="1:24">
      <c r="A46" s="21" t="s">
        <v>80</v>
      </c>
      <c r="B46" s="19">
        <v>89.599948450273658</v>
      </c>
      <c r="C46" s="19">
        <v>194.2764973996542</v>
      </c>
      <c r="D46" s="19">
        <v>169.09652967145018</v>
      </c>
      <c r="E46" s="20">
        <v>237.96270128889014</v>
      </c>
      <c r="F46" s="19">
        <v>207.28033282521514</v>
      </c>
      <c r="G46" s="20">
        <v>223.60610567841127</v>
      </c>
      <c r="H46" s="19">
        <v>207.8769407454549</v>
      </c>
      <c r="I46" s="19">
        <v>201.22839658964583</v>
      </c>
      <c r="J46" s="19">
        <v>214.46114224971322</v>
      </c>
      <c r="K46" s="19">
        <v>173.35208745979935</v>
      </c>
      <c r="L46" s="19">
        <v>133.05574894671832</v>
      </c>
      <c r="M46" s="19">
        <v>180.28724239337214</v>
      </c>
      <c r="N46" s="20">
        <v>154.23490321373583</v>
      </c>
      <c r="O46" s="141">
        <v>185.91006884541036</v>
      </c>
      <c r="P46" s="141">
        <v>299.59133037743919</v>
      </c>
      <c r="Q46" s="141">
        <v>384.45437754205119</v>
      </c>
      <c r="R46" s="19">
        <v>355.13947580067224</v>
      </c>
      <c r="S46" s="19">
        <v>425.47103521706936</v>
      </c>
      <c r="T46" s="58">
        <v>385.26547779485975</v>
      </c>
      <c r="U46" s="75">
        <v>-40.205557422209608</v>
      </c>
      <c r="V46" s="76">
        <v>177.38853704940485</v>
      </c>
      <c r="W46" s="73">
        <v>-9.4496579306972741</v>
      </c>
      <c r="X46" s="74">
        <v>85.333436413525504</v>
      </c>
    </row>
    <row r="47" spans="1:24" s="96" customFormat="1">
      <c r="A47" s="12" t="s">
        <v>81</v>
      </c>
      <c r="B47" s="77">
        <v>14</v>
      </c>
      <c r="C47" s="77">
        <v>19.5</v>
      </c>
      <c r="D47" s="77">
        <v>30</v>
      </c>
      <c r="E47" s="78">
        <v>30</v>
      </c>
      <c r="F47" s="77">
        <v>30</v>
      </c>
      <c r="G47" s="78">
        <v>30</v>
      </c>
      <c r="H47" s="77">
        <v>30</v>
      </c>
      <c r="I47" s="77">
        <v>27</v>
      </c>
      <c r="J47" s="77">
        <v>22</v>
      </c>
      <c r="K47" s="77">
        <v>22</v>
      </c>
      <c r="L47" s="77">
        <v>22</v>
      </c>
      <c r="M47" s="77">
        <v>22</v>
      </c>
      <c r="N47" s="78">
        <v>22</v>
      </c>
      <c r="O47" s="143">
        <v>22</v>
      </c>
      <c r="P47" s="143">
        <v>22</v>
      </c>
      <c r="Q47" s="143">
        <v>19</v>
      </c>
      <c r="R47" s="77">
        <v>18</v>
      </c>
      <c r="S47" s="77">
        <v>16.5</v>
      </c>
      <c r="T47" s="265">
        <v>15.5</v>
      </c>
      <c r="U47" s="79"/>
      <c r="V47" s="80"/>
      <c r="W47" s="81"/>
      <c r="X47" s="82"/>
    </row>
    <row r="48" spans="1:24" s="96" customFormat="1" ht="27.75" customHeight="1">
      <c r="A48" s="33" t="s">
        <v>199</v>
      </c>
      <c r="B48" s="77">
        <v>14.3131</v>
      </c>
      <c r="C48" s="77">
        <v>14.637700000000001</v>
      </c>
      <c r="D48" s="77">
        <v>15.5352</v>
      </c>
      <c r="E48" s="78">
        <v>18.002700000000001</v>
      </c>
      <c r="F48" s="77">
        <v>17.862400000000001</v>
      </c>
      <c r="G48" s="78">
        <v>17.260899999999999</v>
      </c>
      <c r="H48" s="77">
        <v>17.056899999999999</v>
      </c>
      <c r="I48" s="77">
        <v>16.933199999999999</v>
      </c>
      <c r="J48" s="77">
        <v>17.3992</v>
      </c>
      <c r="K48" s="77">
        <v>16.8598</v>
      </c>
      <c r="L48" s="77">
        <v>16.539899999999999</v>
      </c>
      <c r="M48" s="77">
        <v>17.2563</v>
      </c>
      <c r="N48" s="78">
        <v>16.322500000000002</v>
      </c>
      <c r="O48" s="143">
        <v>15.8919</v>
      </c>
      <c r="P48" s="143">
        <v>16.12404090834368</v>
      </c>
      <c r="Q48" s="143">
        <v>16.200945390543513</v>
      </c>
      <c r="R48" s="77">
        <v>16.456956968588731</v>
      </c>
      <c r="S48" s="77">
        <v>15.960448626186471</v>
      </c>
      <c r="T48" s="265">
        <v>14.976533873868703</v>
      </c>
      <c r="U48" s="79"/>
      <c r="V48" s="80"/>
      <c r="W48" s="81"/>
      <c r="X48" s="82"/>
    </row>
    <row r="49" spans="1:24">
      <c r="A49" s="99" t="s">
        <v>196</v>
      </c>
      <c r="B49" s="83">
        <v>17.1935</v>
      </c>
      <c r="C49" s="83">
        <v>18.839300000000001</v>
      </c>
      <c r="D49" s="83">
        <v>23.636299999999999</v>
      </c>
      <c r="E49" s="84">
        <v>23.806100000000001</v>
      </c>
      <c r="F49" s="83">
        <v>23.339500000000001</v>
      </c>
      <c r="G49" s="84">
        <v>22.011700000000001</v>
      </c>
      <c r="H49" s="83">
        <v>21.1554</v>
      </c>
      <c r="I49" s="83">
        <v>21.2301</v>
      </c>
      <c r="J49" s="83">
        <v>21.047899999999998</v>
      </c>
      <c r="K49" s="83">
        <v>20.883700000000001</v>
      </c>
      <c r="L49" s="83">
        <v>20.748799999999999</v>
      </c>
      <c r="M49" s="83">
        <v>20.364100000000001</v>
      </c>
      <c r="N49" s="84">
        <v>20.0364</v>
      </c>
      <c r="O49" s="144">
        <v>19.808499999999999</v>
      </c>
      <c r="P49" s="144">
        <v>20.256219040926869</v>
      </c>
      <c r="Q49" s="144">
        <v>20.882999424970034</v>
      </c>
      <c r="R49" s="83">
        <v>21.090233980829591</v>
      </c>
      <c r="S49" s="83">
        <v>20.589978469459538</v>
      </c>
      <c r="T49" s="266">
        <v>17.95906162546423</v>
      </c>
      <c r="U49" s="85"/>
      <c r="V49" s="86"/>
      <c r="W49" s="87"/>
      <c r="X49" s="88"/>
    </row>
    <row r="50" spans="1:24">
      <c r="A50" s="99" t="s">
        <v>197</v>
      </c>
      <c r="B50" s="83">
        <v>8.4972999999999992</v>
      </c>
      <c r="C50" s="83">
        <v>8.7666000000000004</v>
      </c>
      <c r="D50" s="83">
        <v>7.3112000000000004</v>
      </c>
      <c r="E50" s="84">
        <v>8.9770000000000003</v>
      </c>
      <c r="F50" s="83">
        <v>9.7573000000000008</v>
      </c>
      <c r="G50" s="84">
        <v>9.2906999999999993</v>
      </c>
      <c r="H50" s="83">
        <v>8.5298999999999996</v>
      </c>
      <c r="I50" s="83">
        <v>8.5542999999999996</v>
      </c>
      <c r="J50" s="83">
        <v>10.4269</v>
      </c>
      <c r="K50" s="83">
        <v>8.8102999999999998</v>
      </c>
      <c r="L50" s="83">
        <v>9.3998000000000008</v>
      </c>
      <c r="M50" s="83">
        <v>9.0372000000000003</v>
      </c>
      <c r="N50" s="84">
        <v>8.9239999999999995</v>
      </c>
      <c r="O50" s="144">
        <v>8.7373999999999992</v>
      </c>
      <c r="P50" s="144">
        <v>8.9263614365128117</v>
      </c>
      <c r="Q50" s="144">
        <v>9.0884223665487252</v>
      </c>
      <c r="R50" s="83">
        <v>9.0305669831536459</v>
      </c>
      <c r="S50" s="83">
        <v>9.3173848010088012</v>
      </c>
      <c r="T50" s="266">
        <v>8.6227079145659964</v>
      </c>
      <c r="U50" s="85"/>
      <c r="V50" s="86"/>
      <c r="W50" s="87"/>
      <c r="X50" s="88"/>
    </row>
    <row r="51" spans="1:24">
      <c r="A51" s="100" t="s">
        <v>190</v>
      </c>
      <c r="B51" s="83"/>
      <c r="C51" s="83"/>
      <c r="D51" s="83"/>
      <c r="E51" s="84"/>
      <c r="F51" s="83"/>
      <c r="G51" s="84"/>
      <c r="H51" s="83"/>
      <c r="I51" s="83"/>
      <c r="J51" s="83"/>
      <c r="K51" s="83"/>
      <c r="L51" s="83"/>
      <c r="M51" s="83"/>
      <c r="N51" s="84"/>
      <c r="O51" s="144"/>
      <c r="P51" s="144"/>
      <c r="Q51" s="144"/>
      <c r="R51" s="83"/>
      <c r="S51" s="83"/>
      <c r="T51" s="266"/>
      <c r="U51" s="85"/>
      <c r="V51" s="86"/>
      <c r="W51" s="87"/>
      <c r="X51" s="88"/>
    </row>
    <row r="52" spans="1:24">
      <c r="A52" s="100" t="s">
        <v>214</v>
      </c>
      <c r="B52" s="83">
        <v>13.702299999999999</v>
      </c>
      <c r="C52" s="83">
        <v>14.2239</v>
      </c>
      <c r="D52" s="83">
        <v>15.238099999999999</v>
      </c>
      <c r="E52" s="84">
        <v>17.754799999999999</v>
      </c>
      <c r="F52" s="83">
        <v>17.560199999999998</v>
      </c>
      <c r="G52" s="84">
        <v>16.789899999999999</v>
      </c>
      <c r="H52" s="83">
        <v>16.674900000000001</v>
      </c>
      <c r="I52" s="83">
        <v>16.4709</v>
      </c>
      <c r="J52" s="83">
        <v>16.990300000000001</v>
      </c>
      <c r="K52" s="83">
        <v>16.327500000000001</v>
      </c>
      <c r="L52" s="83">
        <v>16.02</v>
      </c>
      <c r="M52" s="83">
        <v>16.783799999999999</v>
      </c>
      <c r="N52" s="84">
        <v>15.769299999999999</v>
      </c>
      <c r="O52" s="144">
        <v>15.348800000000001</v>
      </c>
      <c r="P52" s="144">
        <v>15.530583108647088</v>
      </c>
      <c r="Q52" s="144">
        <v>15.719205658149608</v>
      </c>
      <c r="R52" s="83">
        <v>15.771683063091821</v>
      </c>
      <c r="S52" s="83">
        <v>15.075697272768183</v>
      </c>
      <c r="T52" s="266">
        <v>14.242391725663353</v>
      </c>
      <c r="U52" s="85"/>
      <c r="V52" s="86"/>
      <c r="W52" s="87"/>
      <c r="X52" s="88"/>
    </row>
    <row r="53" spans="1:24">
      <c r="A53" s="99" t="s">
        <v>196</v>
      </c>
      <c r="B53" s="83">
        <v>16.5077</v>
      </c>
      <c r="C53" s="83">
        <v>18.424900000000001</v>
      </c>
      <c r="D53" s="83">
        <v>23.705200000000001</v>
      </c>
      <c r="E53" s="84">
        <v>23.725000000000001</v>
      </c>
      <c r="F53" s="83">
        <v>23.1755</v>
      </c>
      <c r="G53" s="84">
        <v>21.622800000000002</v>
      </c>
      <c r="H53" s="83">
        <v>20.839300000000001</v>
      </c>
      <c r="I53" s="83">
        <v>20.8188</v>
      </c>
      <c r="J53" s="83">
        <v>20.680099999999999</v>
      </c>
      <c r="K53" s="83">
        <v>20.3521</v>
      </c>
      <c r="L53" s="83">
        <v>20.197700000000001</v>
      </c>
      <c r="M53" s="83">
        <v>19.9359</v>
      </c>
      <c r="N53" s="84">
        <v>19.421800000000001</v>
      </c>
      <c r="O53" s="144">
        <v>19.1965</v>
      </c>
      <c r="P53" s="144">
        <v>19.613925128030807</v>
      </c>
      <c r="Q53" s="144">
        <v>20.338320326753234</v>
      </c>
      <c r="R53" s="83">
        <v>20.317444035641984</v>
      </c>
      <c r="S53" s="83">
        <v>19.599457203219963</v>
      </c>
      <c r="T53" s="266">
        <v>17.122524396460594</v>
      </c>
      <c r="U53" s="85"/>
      <c r="V53" s="86"/>
      <c r="W53" s="87"/>
      <c r="X53" s="88"/>
    </row>
    <row r="54" spans="1:24">
      <c r="A54" s="99" t="s">
        <v>197</v>
      </c>
      <c r="B54" s="83">
        <v>8.4745000000000008</v>
      </c>
      <c r="C54" s="83">
        <v>8.7544000000000004</v>
      </c>
      <c r="D54" s="83">
        <v>7.3007999999999997</v>
      </c>
      <c r="E54" s="84">
        <v>8.9382000000000001</v>
      </c>
      <c r="F54" s="83">
        <v>9.7407000000000004</v>
      </c>
      <c r="G54" s="84">
        <v>9.2942999999999998</v>
      </c>
      <c r="H54" s="83">
        <v>8.5239999999999991</v>
      </c>
      <c r="I54" s="83">
        <v>8.5505999999999993</v>
      </c>
      <c r="J54" s="83">
        <v>10.430300000000001</v>
      </c>
      <c r="K54" s="83">
        <v>8.8104999999999993</v>
      </c>
      <c r="L54" s="83">
        <v>9.4074000000000009</v>
      </c>
      <c r="M54" s="83">
        <v>9.0070999999999994</v>
      </c>
      <c r="N54" s="84">
        <v>8.9186999999999994</v>
      </c>
      <c r="O54" s="144">
        <v>8.7515000000000001</v>
      </c>
      <c r="P54" s="144">
        <v>8.8921366588537154</v>
      </c>
      <c r="Q54" s="144">
        <v>9.0633373200728151</v>
      </c>
      <c r="R54" s="83">
        <v>9.0311110141975792</v>
      </c>
      <c r="S54" s="83">
        <v>9.2720355934121343</v>
      </c>
      <c r="T54" s="266">
        <v>8.602851023441298</v>
      </c>
      <c r="U54" s="85"/>
      <c r="V54" s="86"/>
      <c r="W54" s="87"/>
      <c r="X54" s="88"/>
    </row>
    <row r="55" spans="1:24">
      <c r="A55" s="100" t="s">
        <v>215</v>
      </c>
      <c r="B55" s="83">
        <v>26.976400000000002</v>
      </c>
      <c r="C55" s="83">
        <v>25.055499999999999</v>
      </c>
      <c r="D55" s="83">
        <v>24.541399999999999</v>
      </c>
      <c r="E55" s="84">
        <v>25.613399999999999</v>
      </c>
      <c r="F55" s="83">
        <v>26.9329</v>
      </c>
      <c r="G55" s="84">
        <v>26.895399999999999</v>
      </c>
      <c r="H55" s="83">
        <v>27.6525</v>
      </c>
      <c r="I55" s="83">
        <v>28.005800000000001</v>
      </c>
      <c r="J55" s="83">
        <v>28.2195</v>
      </c>
      <c r="K55" s="83">
        <v>29.082699999999999</v>
      </c>
      <c r="L55" s="83">
        <v>29.273399999999999</v>
      </c>
      <c r="M55" s="83">
        <v>25.914000000000001</v>
      </c>
      <c r="N55" s="84">
        <v>30.533100000000001</v>
      </c>
      <c r="O55" s="144">
        <v>28.472100000000001</v>
      </c>
      <c r="P55" s="144">
        <v>29.517953234156607</v>
      </c>
      <c r="Q55" s="144">
        <v>28.939929884042833</v>
      </c>
      <c r="R55" s="83">
        <v>32.060506351972187</v>
      </c>
      <c r="S55" s="83">
        <v>33.193888894449174</v>
      </c>
      <c r="T55" s="266">
        <v>31.308285478833302</v>
      </c>
      <c r="U55" s="85"/>
      <c r="V55" s="86"/>
      <c r="W55" s="87"/>
      <c r="X55" s="88"/>
    </row>
    <row r="56" spans="1:24">
      <c r="A56" s="99" t="s">
        <v>196</v>
      </c>
      <c r="B56" s="83">
        <v>27.600200000000001</v>
      </c>
      <c r="C56" s="83">
        <v>25.277699999999999</v>
      </c>
      <c r="D56" s="83">
        <v>24.716000000000001</v>
      </c>
      <c r="E56" s="84">
        <v>25.725300000000001</v>
      </c>
      <c r="F56" s="83">
        <v>27.358499999999999</v>
      </c>
      <c r="G56" s="84">
        <v>27.067799999999998</v>
      </c>
      <c r="H56" s="83">
        <v>27.861599999999999</v>
      </c>
      <c r="I56" s="83">
        <v>28.1038</v>
      </c>
      <c r="J56" s="83">
        <v>28.347899999999999</v>
      </c>
      <c r="K56" s="83">
        <v>29.3797</v>
      </c>
      <c r="L56" s="83">
        <v>29.450399999999998</v>
      </c>
      <c r="M56" s="83">
        <v>26.062899999999999</v>
      </c>
      <c r="N56" s="84">
        <v>30.777100000000001</v>
      </c>
      <c r="O56" s="144">
        <v>28.655000000000001</v>
      </c>
      <c r="P56" s="144">
        <v>29.738837700346785</v>
      </c>
      <c r="Q56" s="144">
        <v>29.103395997378083</v>
      </c>
      <c r="R56" s="83">
        <v>32.145648751229707</v>
      </c>
      <c r="S56" s="83">
        <v>33.304745975130302</v>
      </c>
      <c r="T56" s="266">
        <v>31.341341510202653</v>
      </c>
      <c r="U56" s="85"/>
      <c r="V56" s="86"/>
      <c r="W56" s="87"/>
      <c r="X56" s="88"/>
    </row>
    <row r="57" spans="1:24">
      <c r="A57" s="99" t="s">
        <v>197</v>
      </c>
      <c r="B57" s="83">
        <v>11.315099999999999</v>
      </c>
      <c r="C57" s="83">
        <v>10.3765</v>
      </c>
      <c r="D57" s="83">
        <v>11.9482</v>
      </c>
      <c r="E57" s="84">
        <v>10.8367</v>
      </c>
      <c r="F57" s="83">
        <v>13.3454</v>
      </c>
      <c r="G57" s="84">
        <v>9.3661999999999992</v>
      </c>
      <c r="H57" s="83">
        <v>12.505699999999999</v>
      </c>
      <c r="I57" s="83">
        <v>13.2415</v>
      </c>
      <c r="J57" s="83">
        <v>7.8226000000000004</v>
      </c>
      <c r="K57" s="83">
        <v>8.5983000000000001</v>
      </c>
      <c r="L57" s="83">
        <v>7.3395000000000001</v>
      </c>
      <c r="M57" s="83">
        <v>8.4047000000000001</v>
      </c>
      <c r="N57" s="84">
        <v>10.283899999999999</v>
      </c>
      <c r="O57" s="144">
        <v>7.2031999999999998</v>
      </c>
      <c r="P57" s="144">
        <v>8.0954424117510939</v>
      </c>
      <c r="Q57" s="144">
        <v>7.0462513132314806</v>
      </c>
      <c r="R57" s="83">
        <v>7.5184212428762907</v>
      </c>
      <c r="S57" s="83">
        <v>11.423333332557776</v>
      </c>
      <c r="T57" s="266">
        <v>9.7439236444011446</v>
      </c>
      <c r="U57" s="85"/>
      <c r="V57" s="86"/>
      <c r="W57" s="87"/>
      <c r="X57" s="88"/>
    </row>
    <row r="58" spans="1:24" s="96" customFormat="1" ht="25.5">
      <c r="A58" s="33" t="s">
        <v>200</v>
      </c>
      <c r="B58" s="77">
        <v>8.4026999999999994</v>
      </c>
      <c r="C58" s="77">
        <v>8.5449999999999999</v>
      </c>
      <c r="D58" s="77">
        <v>10.8269</v>
      </c>
      <c r="E58" s="78">
        <v>13.401899999999999</v>
      </c>
      <c r="F58" s="77">
        <v>13.938700000000001</v>
      </c>
      <c r="G58" s="78">
        <v>13.514799999999999</v>
      </c>
      <c r="H58" s="77">
        <v>13.151400000000001</v>
      </c>
      <c r="I58" s="77">
        <v>12.178800000000001</v>
      </c>
      <c r="J58" s="77">
        <v>12.145799999999999</v>
      </c>
      <c r="K58" s="77">
        <v>11.752000000000001</v>
      </c>
      <c r="L58" s="77">
        <v>11.411099999999999</v>
      </c>
      <c r="M58" s="77">
        <v>10.501300000000001</v>
      </c>
      <c r="N58" s="78">
        <v>10.045999999999999</v>
      </c>
      <c r="O58" s="143">
        <v>10.469099999999999</v>
      </c>
      <c r="P58" s="143">
        <v>11.692636781580733</v>
      </c>
      <c r="Q58" s="143">
        <v>12.302656458261916</v>
      </c>
      <c r="R58" s="77">
        <v>12.278179310344459</v>
      </c>
      <c r="S58" s="77">
        <v>11.479580603941868</v>
      </c>
      <c r="T58" s="265">
        <v>10.484389498262086</v>
      </c>
      <c r="U58" s="79"/>
      <c r="V58" s="80"/>
      <c r="W58" s="81"/>
      <c r="X58" s="82"/>
    </row>
    <row r="59" spans="1:24">
      <c r="A59" s="101" t="s">
        <v>196</v>
      </c>
      <c r="B59" s="83">
        <v>8.7179000000000002</v>
      </c>
      <c r="C59" s="83">
        <v>9.4303000000000008</v>
      </c>
      <c r="D59" s="83">
        <v>12.620799999999999</v>
      </c>
      <c r="E59" s="84">
        <v>15.4801</v>
      </c>
      <c r="F59" s="83">
        <v>15.5832</v>
      </c>
      <c r="G59" s="84">
        <v>15.264099999999999</v>
      </c>
      <c r="H59" s="83">
        <v>14.6775</v>
      </c>
      <c r="I59" s="83">
        <v>13.634499999999999</v>
      </c>
      <c r="J59" s="83">
        <v>13.5565</v>
      </c>
      <c r="K59" s="83">
        <v>13.0946</v>
      </c>
      <c r="L59" s="83">
        <v>12.5046</v>
      </c>
      <c r="M59" s="83">
        <v>11.5617</v>
      </c>
      <c r="N59" s="84">
        <v>10.894</v>
      </c>
      <c r="O59" s="144">
        <v>11.3438</v>
      </c>
      <c r="P59" s="144">
        <v>12.907397541087063</v>
      </c>
      <c r="Q59" s="144">
        <v>13.698696374424241</v>
      </c>
      <c r="R59" s="83">
        <v>13.553798993934352</v>
      </c>
      <c r="S59" s="83">
        <v>12.679594739803081</v>
      </c>
      <c r="T59" s="266">
        <v>11.433368760312275</v>
      </c>
      <c r="U59" s="85"/>
      <c r="V59" s="86"/>
      <c r="W59" s="87"/>
      <c r="X59" s="88"/>
    </row>
    <row r="60" spans="1:24">
      <c r="A60" s="102" t="s">
        <v>197</v>
      </c>
      <c r="B60" s="83">
        <v>7.3773</v>
      </c>
      <c r="C60" s="83">
        <v>6.7805999999999997</v>
      </c>
      <c r="D60" s="83">
        <v>6.5464000000000002</v>
      </c>
      <c r="E60" s="84">
        <v>7.4484000000000004</v>
      </c>
      <c r="F60" s="83">
        <v>7.9005000000000001</v>
      </c>
      <c r="G60" s="84">
        <v>7.2252000000000001</v>
      </c>
      <c r="H60" s="83">
        <v>6.6275000000000004</v>
      </c>
      <c r="I60" s="83">
        <v>6.1558000000000002</v>
      </c>
      <c r="J60" s="83">
        <v>6.3834</v>
      </c>
      <c r="K60" s="83">
        <v>6.0445000000000002</v>
      </c>
      <c r="L60" s="83">
        <v>6.1891999999999996</v>
      </c>
      <c r="M60" s="83">
        <v>5.8379000000000003</v>
      </c>
      <c r="N60" s="84">
        <v>5.5801999999999996</v>
      </c>
      <c r="O60" s="144">
        <v>5.4414999999999996</v>
      </c>
      <c r="P60" s="144">
        <v>5.4135978618378573</v>
      </c>
      <c r="Q60" s="144">
        <v>4.891976016539977</v>
      </c>
      <c r="R60" s="83">
        <v>4.8026000985864474</v>
      </c>
      <c r="S60" s="83">
        <v>4.2764312160905407</v>
      </c>
      <c r="T60" s="266">
        <v>4.0493767134156693</v>
      </c>
      <c r="U60" s="85"/>
      <c r="V60" s="86"/>
      <c r="W60" s="87"/>
      <c r="X60" s="88"/>
    </row>
    <row r="61" spans="1:24">
      <c r="A61" s="100" t="s">
        <v>190</v>
      </c>
      <c r="B61" s="83"/>
      <c r="C61" s="83"/>
      <c r="D61" s="83"/>
      <c r="E61" s="84"/>
      <c r="F61" s="83"/>
      <c r="G61" s="84"/>
      <c r="H61" s="83"/>
      <c r="I61" s="83"/>
      <c r="J61" s="83"/>
      <c r="K61" s="83"/>
      <c r="L61" s="83"/>
      <c r="M61" s="83"/>
      <c r="N61" s="84"/>
      <c r="O61" s="144"/>
      <c r="P61" s="144"/>
      <c r="Q61" s="144"/>
      <c r="R61" s="83"/>
      <c r="S61" s="83"/>
      <c r="T61" s="266"/>
      <c r="U61" s="85"/>
      <c r="V61" s="86"/>
      <c r="W61" s="87"/>
      <c r="X61" s="88"/>
    </row>
    <row r="62" spans="1:24">
      <c r="A62" s="100" t="s">
        <v>214</v>
      </c>
      <c r="B62" s="83">
        <v>6.0303000000000004</v>
      </c>
      <c r="C62" s="83">
        <v>6.9762000000000004</v>
      </c>
      <c r="D62" s="83">
        <v>10.036</v>
      </c>
      <c r="E62" s="84">
        <v>12.9002</v>
      </c>
      <c r="F62" s="83">
        <v>13.789099999999999</v>
      </c>
      <c r="G62" s="84">
        <v>13.5656</v>
      </c>
      <c r="H62" s="83">
        <v>13.252000000000001</v>
      </c>
      <c r="I62" s="83">
        <v>12.122999999999999</v>
      </c>
      <c r="J62" s="83">
        <v>12.2712</v>
      </c>
      <c r="K62" s="83">
        <v>11.8207</v>
      </c>
      <c r="L62" s="83">
        <v>11.3507</v>
      </c>
      <c r="M62" s="83">
        <v>10.2547</v>
      </c>
      <c r="N62" s="84">
        <v>9.7041000000000004</v>
      </c>
      <c r="O62" s="144">
        <v>10.163399999999999</v>
      </c>
      <c r="P62" s="144">
        <v>11.54048580427701</v>
      </c>
      <c r="Q62" s="144">
        <v>12.246040011314168</v>
      </c>
      <c r="R62" s="83">
        <v>12.465132368492771</v>
      </c>
      <c r="S62" s="83">
        <v>11.612275029743259</v>
      </c>
      <c r="T62" s="266">
        <v>10.443286357116886</v>
      </c>
      <c r="U62" s="85"/>
      <c r="V62" s="86"/>
      <c r="W62" s="87"/>
      <c r="X62" s="88"/>
    </row>
    <row r="63" spans="1:24">
      <c r="A63" s="101" t="s">
        <v>196</v>
      </c>
      <c r="B63" s="83">
        <v>6.0698999999999996</v>
      </c>
      <c r="C63" s="83">
        <v>7.3208000000000002</v>
      </c>
      <c r="D63" s="83">
        <v>11.1668</v>
      </c>
      <c r="E63" s="84">
        <v>14.0806</v>
      </c>
      <c r="F63" s="83">
        <v>14.541</v>
      </c>
      <c r="G63" s="84">
        <v>14.2666</v>
      </c>
      <c r="H63" s="83">
        <v>13.952400000000001</v>
      </c>
      <c r="I63" s="83">
        <v>12.805199999999999</v>
      </c>
      <c r="J63" s="83">
        <v>12.7096</v>
      </c>
      <c r="K63" s="83">
        <v>12.269</v>
      </c>
      <c r="L63" s="83">
        <v>11.669600000000001</v>
      </c>
      <c r="M63" s="83">
        <v>10.6616</v>
      </c>
      <c r="N63" s="84">
        <v>9.9990000000000006</v>
      </c>
      <c r="O63" s="144">
        <v>10.5587</v>
      </c>
      <c r="P63" s="144">
        <v>12.206016770343028</v>
      </c>
      <c r="Q63" s="144">
        <v>13.127982207724195</v>
      </c>
      <c r="R63" s="83">
        <v>13.128039621602252</v>
      </c>
      <c r="S63" s="83">
        <v>12.196698009695918</v>
      </c>
      <c r="T63" s="266">
        <v>10.966848614758579</v>
      </c>
      <c r="U63" s="85"/>
      <c r="V63" s="86"/>
      <c r="W63" s="87"/>
      <c r="X63" s="88"/>
    </row>
    <row r="64" spans="1:24">
      <c r="A64" s="101" t="s">
        <v>197</v>
      </c>
      <c r="B64" s="83">
        <v>5.6573000000000002</v>
      </c>
      <c r="C64" s="83">
        <v>5.3757999999999999</v>
      </c>
      <c r="D64" s="83">
        <v>4.5392999999999999</v>
      </c>
      <c r="E64" s="84">
        <v>4.1124999999999998</v>
      </c>
      <c r="F64" s="83">
        <v>5.1531000000000002</v>
      </c>
      <c r="G64" s="84">
        <v>4.8023999999999996</v>
      </c>
      <c r="H64" s="83">
        <v>4.5479000000000003</v>
      </c>
      <c r="I64" s="83">
        <v>3.6808000000000001</v>
      </c>
      <c r="J64" s="83">
        <v>4.4843000000000002</v>
      </c>
      <c r="K64" s="83">
        <v>4.1623000000000001</v>
      </c>
      <c r="L64" s="83">
        <v>5.1444999999999999</v>
      </c>
      <c r="M64" s="83">
        <v>4.3422000000000001</v>
      </c>
      <c r="N64" s="84">
        <v>3.9933999999999998</v>
      </c>
      <c r="O64" s="144">
        <v>3.3614000000000002</v>
      </c>
      <c r="P64" s="144">
        <v>3.7860466535692621</v>
      </c>
      <c r="Q64" s="144">
        <v>3.3052615236589502</v>
      </c>
      <c r="R64" s="83">
        <v>2.9810542431186695</v>
      </c>
      <c r="S64" s="83">
        <v>2.5536599137060527</v>
      </c>
      <c r="T64" s="266">
        <v>2.6741230839923977</v>
      </c>
      <c r="U64" s="85"/>
      <c r="V64" s="86"/>
      <c r="W64" s="87"/>
      <c r="X64" s="88"/>
    </row>
    <row r="65" spans="1:24">
      <c r="A65" s="100" t="s">
        <v>215</v>
      </c>
      <c r="B65" s="83">
        <v>12.5425</v>
      </c>
      <c r="C65" s="83">
        <v>10.9223</v>
      </c>
      <c r="D65" s="83">
        <v>12.0143</v>
      </c>
      <c r="E65" s="84">
        <v>13.945600000000001</v>
      </c>
      <c r="F65" s="83">
        <v>14.126099999999999</v>
      </c>
      <c r="G65" s="84">
        <v>13.1341</v>
      </c>
      <c r="H65" s="83">
        <v>12.501200000000001</v>
      </c>
      <c r="I65" s="83">
        <v>12.0288</v>
      </c>
      <c r="J65" s="83">
        <v>11.499599999999999</v>
      </c>
      <c r="K65" s="83">
        <v>11.713800000000001</v>
      </c>
      <c r="L65" s="83">
        <v>11.342599999999999</v>
      </c>
      <c r="M65" s="83">
        <v>11.269600000000001</v>
      </c>
      <c r="N65" s="84">
        <v>10.516299999999999</v>
      </c>
      <c r="O65" s="144">
        <v>11.0814</v>
      </c>
      <c r="P65" s="144">
        <v>11.685080028698961</v>
      </c>
      <c r="Q65" s="144">
        <v>11.961784834474601</v>
      </c>
      <c r="R65" s="83">
        <v>11.330774149411218</v>
      </c>
      <c r="S65" s="83">
        <v>10.458860965703828</v>
      </c>
      <c r="T65" s="266">
        <v>10.404649295112149</v>
      </c>
      <c r="U65" s="85"/>
      <c r="V65" s="86"/>
      <c r="W65" s="87"/>
      <c r="X65" s="88"/>
    </row>
    <row r="66" spans="1:24">
      <c r="A66" s="101" t="s">
        <v>196</v>
      </c>
      <c r="B66" s="83">
        <v>17.241499999999998</v>
      </c>
      <c r="C66" s="83">
        <v>16.5655</v>
      </c>
      <c r="D66" s="83">
        <v>17.665400000000002</v>
      </c>
      <c r="E66" s="84">
        <v>19.8902</v>
      </c>
      <c r="F66" s="83">
        <v>19.338000000000001</v>
      </c>
      <c r="G66" s="84">
        <v>18.644200000000001</v>
      </c>
      <c r="H66" s="83">
        <v>17.806999999999999</v>
      </c>
      <c r="I66" s="83">
        <v>17.39</v>
      </c>
      <c r="J66" s="83">
        <v>17.523900000000001</v>
      </c>
      <c r="K66" s="83">
        <v>17.085100000000001</v>
      </c>
      <c r="L66" s="83">
        <v>16.8188</v>
      </c>
      <c r="M66" s="83">
        <v>16.6995</v>
      </c>
      <c r="N66" s="84">
        <v>15.6126</v>
      </c>
      <c r="O66" s="144">
        <v>17.229299999999999</v>
      </c>
      <c r="P66" s="144">
        <v>17.279491344452413</v>
      </c>
      <c r="Q66" s="144">
        <v>17.023541984778682</v>
      </c>
      <c r="R66" s="83">
        <v>16.290928598911794</v>
      </c>
      <c r="S66" s="83">
        <v>16.093026847194768</v>
      </c>
      <c r="T66" s="266">
        <v>15.348669350956182</v>
      </c>
      <c r="U66" s="85"/>
      <c r="V66" s="86"/>
      <c r="W66" s="87"/>
      <c r="X66" s="88"/>
    </row>
    <row r="67" spans="1:24">
      <c r="A67" s="101" t="s">
        <v>197</v>
      </c>
      <c r="B67" s="83">
        <v>8.0576000000000008</v>
      </c>
      <c r="C67" s="83">
        <v>7.5208000000000004</v>
      </c>
      <c r="D67" s="83">
        <v>7.8662000000000001</v>
      </c>
      <c r="E67" s="84">
        <v>8.9253999999999998</v>
      </c>
      <c r="F67" s="83">
        <v>8.9116</v>
      </c>
      <c r="G67" s="84">
        <v>7.9626999999999999</v>
      </c>
      <c r="H67" s="83">
        <v>7.4682000000000004</v>
      </c>
      <c r="I67" s="83">
        <v>7.1317000000000004</v>
      </c>
      <c r="J67" s="83">
        <v>6.8193000000000001</v>
      </c>
      <c r="K67" s="83">
        <v>6.7378</v>
      </c>
      <c r="L67" s="83">
        <v>6.5016999999999996</v>
      </c>
      <c r="M67" s="83">
        <v>6.4715999999999996</v>
      </c>
      <c r="N67" s="84">
        <v>6.0003000000000002</v>
      </c>
      <c r="O67" s="144">
        <v>6.3033999999999999</v>
      </c>
      <c r="P67" s="144">
        <v>6.4660802877565375</v>
      </c>
      <c r="Q67" s="144">
        <v>6.2061617548090835</v>
      </c>
      <c r="R67" s="83">
        <v>5.7986019935525617</v>
      </c>
      <c r="S67" s="83">
        <v>5.1516688527319703</v>
      </c>
      <c r="T67" s="266">
        <v>5.0064505307280092</v>
      </c>
      <c r="U67" s="85"/>
      <c r="V67" s="86"/>
      <c r="W67" s="87"/>
      <c r="X67" s="88"/>
    </row>
    <row r="68" spans="1:24" s="96" customFormat="1">
      <c r="A68" s="33" t="s">
        <v>198</v>
      </c>
      <c r="B68" s="77">
        <v>17.362500000000001</v>
      </c>
      <c r="C68" s="77">
        <v>22.532599999999999</v>
      </c>
      <c r="D68" s="77">
        <v>26.273</v>
      </c>
      <c r="E68" s="78">
        <v>27.032399999999999</v>
      </c>
      <c r="F68" s="77">
        <v>24.728300000000001</v>
      </c>
      <c r="G68" s="78">
        <v>23.3614</v>
      </c>
      <c r="H68" s="77">
        <v>21.749700000000001</v>
      </c>
      <c r="I68" s="77">
        <v>19.935300000000002</v>
      </c>
      <c r="J68" s="77">
        <v>21.0837</v>
      </c>
      <c r="K68" s="77">
        <v>19.654399999999999</v>
      </c>
      <c r="L68" s="77">
        <v>19.5593</v>
      </c>
      <c r="M68" s="77">
        <v>19.3215</v>
      </c>
      <c r="N68" s="78">
        <v>18.9695</v>
      </c>
      <c r="O68" s="143">
        <v>19.5565</v>
      </c>
      <c r="P68" s="143">
        <v>20.598585054616109</v>
      </c>
      <c r="Q68" s="143">
        <v>20.958289518079717</v>
      </c>
      <c r="R68" s="77">
        <v>19.501520170012633</v>
      </c>
      <c r="S68" s="77">
        <v>17.649634190313058</v>
      </c>
      <c r="T68" s="265">
        <v>16.293940982020484</v>
      </c>
      <c r="U68" s="79"/>
      <c r="V68" s="80"/>
      <c r="W68" s="81"/>
      <c r="X68" s="82"/>
    </row>
    <row r="69" spans="1:24">
      <c r="A69" s="127" t="s">
        <v>216</v>
      </c>
      <c r="B69" s="128">
        <v>16.985499999999998</v>
      </c>
      <c r="C69" s="128">
        <v>22.4604</v>
      </c>
      <c r="D69" s="128">
        <v>26.026900000000001</v>
      </c>
      <c r="E69" s="129">
        <v>26.785599999999999</v>
      </c>
      <c r="F69" s="128">
        <v>23.654299999999999</v>
      </c>
      <c r="G69" s="129">
        <v>22.2072</v>
      </c>
      <c r="H69" s="128">
        <v>20.545999999999999</v>
      </c>
      <c r="I69" s="128">
        <v>19.0534</v>
      </c>
      <c r="J69" s="128">
        <v>19.401800000000001</v>
      </c>
      <c r="K69" s="128">
        <v>18.661100000000001</v>
      </c>
      <c r="L69" s="128">
        <v>19.1006</v>
      </c>
      <c r="M69" s="128">
        <v>18.830500000000001</v>
      </c>
      <c r="N69" s="129">
        <v>18.7486</v>
      </c>
      <c r="O69" s="145">
        <v>19.106200000000001</v>
      </c>
      <c r="P69" s="145">
        <v>20.484928086418449</v>
      </c>
      <c r="Q69" s="145">
        <v>21.132473704304122</v>
      </c>
      <c r="R69" s="128">
        <v>19.218329602950416</v>
      </c>
      <c r="S69" s="128">
        <v>17.53083329002607</v>
      </c>
      <c r="T69" s="267">
        <v>15.766676320374289</v>
      </c>
      <c r="U69" s="130"/>
      <c r="V69" s="131"/>
      <c r="W69" s="132"/>
      <c r="X69" s="133"/>
    </row>
    <row r="70" spans="1:24">
      <c r="A70" s="103" t="s">
        <v>82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</row>
    <row r="71" spans="1:24">
      <c r="A71" s="103" t="s">
        <v>83</v>
      </c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</row>
  </sheetData>
  <mergeCells count="6">
    <mergeCell ref="B2:M2"/>
    <mergeCell ref="W2:X2"/>
    <mergeCell ref="A1:X1"/>
    <mergeCell ref="A2:A3"/>
    <mergeCell ref="U2:V2"/>
    <mergeCell ref="N2:T2"/>
  </mergeCells>
  <pageMargins left="0.7" right="0.7" top="0.75" bottom="0.75" header="0.3" footer="0.3"/>
  <pageSetup paperSize="9" scale="37" orientation="landscape" horizontalDpi="4294967295" r:id="rId1"/>
  <headerFooter>
    <oddHeader>&amp;L&amp;"-,звичайний"&amp;12&amp;K8CBA97Макроекономічний та монетарний огляд&amp;R&amp;"-,звичайний"&amp;12&amp;K7CBE87Липень 2016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showGridLines="0" zoomScale="115" zoomScaleNormal="115" zoomScaleSheetLayoutView="100" zoomScalePageLayoutView="85" workbookViewId="0">
      <selection activeCell="M28" sqref="M28"/>
    </sheetView>
  </sheetViews>
  <sheetFormatPr defaultRowHeight="12.75"/>
  <cols>
    <col min="1" max="1" width="44.42578125" style="3" customWidth="1"/>
    <col min="2" max="4" width="10.42578125" style="3" customWidth="1"/>
    <col min="5" max="5" width="11" style="3" customWidth="1"/>
    <col min="6" max="9" width="10.42578125" style="3" customWidth="1"/>
    <col min="10" max="10" width="9.28515625" style="3" customWidth="1"/>
    <col min="11" max="11" width="9.28515625" style="3"/>
    <col min="12" max="12" width="17.42578125" style="3" customWidth="1"/>
    <col min="13" max="254" width="9.28515625" style="3"/>
    <col min="255" max="255" width="44.42578125" style="3" customWidth="1"/>
    <col min="256" max="256" width="0" style="3" hidden="1" customWidth="1"/>
    <col min="257" max="259" width="10.42578125" style="3" customWidth="1"/>
    <col min="260" max="260" width="11" style="3" customWidth="1"/>
    <col min="261" max="265" width="10.42578125" style="3" customWidth="1"/>
    <col min="266" max="510" width="9.28515625" style="3"/>
    <col min="511" max="511" width="44.42578125" style="3" customWidth="1"/>
    <col min="512" max="512" width="0" style="3" hidden="1" customWidth="1"/>
    <col min="513" max="515" width="10.42578125" style="3" customWidth="1"/>
    <col min="516" max="516" width="11" style="3" customWidth="1"/>
    <col min="517" max="521" width="10.42578125" style="3" customWidth="1"/>
    <col min="522" max="766" width="9.28515625" style="3"/>
    <col min="767" max="767" width="44.42578125" style="3" customWidth="1"/>
    <col min="768" max="768" width="0" style="3" hidden="1" customWidth="1"/>
    <col min="769" max="771" width="10.42578125" style="3" customWidth="1"/>
    <col min="772" max="772" width="11" style="3" customWidth="1"/>
    <col min="773" max="777" width="10.42578125" style="3" customWidth="1"/>
    <col min="778" max="1022" width="9.28515625" style="3"/>
    <col min="1023" max="1023" width="44.42578125" style="3" customWidth="1"/>
    <col min="1024" max="1024" width="0" style="3" hidden="1" customWidth="1"/>
    <col min="1025" max="1027" width="10.42578125" style="3" customWidth="1"/>
    <col min="1028" max="1028" width="11" style="3" customWidth="1"/>
    <col min="1029" max="1033" width="10.42578125" style="3" customWidth="1"/>
    <col min="1034" max="1278" width="9.28515625" style="3"/>
    <col min="1279" max="1279" width="44.42578125" style="3" customWidth="1"/>
    <col min="1280" max="1280" width="0" style="3" hidden="1" customWidth="1"/>
    <col min="1281" max="1283" width="10.42578125" style="3" customWidth="1"/>
    <col min="1284" max="1284" width="11" style="3" customWidth="1"/>
    <col min="1285" max="1289" width="10.42578125" style="3" customWidth="1"/>
    <col min="1290" max="1534" width="9.28515625" style="3"/>
    <col min="1535" max="1535" width="44.42578125" style="3" customWidth="1"/>
    <col min="1536" max="1536" width="0" style="3" hidden="1" customWidth="1"/>
    <col min="1537" max="1539" width="10.42578125" style="3" customWidth="1"/>
    <col min="1540" max="1540" width="11" style="3" customWidth="1"/>
    <col min="1541" max="1545" width="10.42578125" style="3" customWidth="1"/>
    <col min="1546" max="1790" width="9.28515625" style="3"/>
    <col min="1791" max="1791" width="44.42578125" style="3" customWidth="1"/>
    <col min="1792" max="1792" width="0" style="3" hidden="1" customWidth="1"/>
    <col min="1793" max="1795" width="10.42578125" style="3" customWidth="1"/>
    <col min="1796" max="1796" width="11" style="3" customWidth="1"/>
    <col min="1797" max="1801" width="10.42578125" style="3" customWidth="1"/>
    <col min="1802" max="2046" width="9.28515625" style="3"/>
    <col min="2047" max="2047" width="44.42578125" style="3" customWidth="1"/>
    <col min="2048" max="2048" width="0" style="3" hidden="1" customWidth="1"/>
    <col min="2049" max="2051" width="10.42578125" style="3" customWidth="1"/>
    <col min="2052" max="2052" width="11" style="3" customWidth="1"/>
    <col min="2053" max="2057" width="10.42578125" style="3" customWidth="1"/>
    <col min="2058" max="2302" width="9.28515625" style="3"/>
    <col min="2303" max="2303" width="44.42578125" style="3" customWidth="1"/>
    <col min="2304" max="2304" width="0" style="3" hidden="1" customWidth="1"/>
    <col min="2305" max="2307" width="10.42578125" style="3" customWidth="1"/>
    <col min="2308" max="2308" width="11" style="3" customWidth="1"/>
    <col min="2309" max="2313" width="10.42578125" style="3" customWidth="1"/>
    <col min="2314" max="2558" width="9.28515625" style="3"/>
    <col min="2559" max="2559" width="44.42578125" style="3" customWidth="1"/>
    <col min="2560" max="2560" width="0" style="3" hidden="1" customWidth="1"/>
    <col min="2561" max="2563" width="10.42578125" style="3" customWidth="1"/>
    <col min="2564" max="2564" width="11" style="3" customWidth="1"/>
    <col min="2565" max="2569" width="10.42578125" style="3" customWidth="1"/>
    <col min="2570" max="2814" width="9.28515625" style="3"/>
    <col min="2815" max="2815" width="44.42578125" style="3" customWidth="1"/>
    <col min="2816" max="2816" width="0" style="3" hidden="1" customWidth="1"/>
    <col min="2817" max="2819" width="10.42578125" style="3" customWidth="1"/>
    <col min="2820" max="2820" width="11" style="3" customWidth="1"/>
    <col min="2821" max="2825" width="10.42578125" style="3" customWidth="1"/>
    <col min="2826" max="3070" width="9.28515625" style="3"/>
    <col min="3071" max="3071" width="44.42578125" style="3" customWidth="1"/>
    <col min="3072" max="3072" width="0" style="3" hidden="1" customWidth="1"/>
    <col min="3073" max="3075" width="10.42578125" style="3" customWidth="1"/>
    <col min="3076" max="3076" width="11" style="3" customWidth="1"/>
    <col min="3077" max="3081" width="10.42578125" style="3" customWidth="1"/>
    <col min="3082" max="3326" width="9.28515625" style="3"/>
    <col min="3327" max="3327" width="44.42578125" style="3" customWidth="1"/>
    <col min="3328" max="3328" width="0" style="3" hidden="1" customWidth="1"/>
    <col min="3329" max="3331" width="10.42578125" style="3" customWidth="1"/>
    <col min="3332" max="3332" width="11" style="3" customWidth="1"/>
    <col min="3333" max="3337" width="10.42578125" style="3" customWidth="1"/>
    <col min="3338" max="3582" width="9.28515625" style="3"/>
    <col min="3583" max="3583" width="44.42578125" style="3" customWidth="1"/>
    <col min="3584" max="3584" width="0" style="3" hidden="1" customWidth="1"/>
    <col min="3585" max="3587" width="10.42578125" style="3" customWidth="1"/>
    <col min="3588" max="3588" width="11" style="3" customWidth="1"/>
    <col min="3589" max="3593" width="10.42578125" style="3" customWidth="1"/>
    <col min="3594" max="3838" width="9.28515625" style="3"/>
    <col min="3839" max="3839" width="44.42578125" style="3" customWidth="1"/>
    <col min="3840" max="3840" width="0" style="3" hidden="1" customWidth="1"/>
    <col min="3841" max="3843" width="10.42578125" style="3" customWidth="1"/>
    <col min="3844" max="3844" width="11" style="3" customWidth="1"/>
    <col min="3845" max="3849" width="10.42578125" style="3" customWidth="1"/>
    <col min="3850" max="4094" width="9.28515625" style="3"/>
    <col min="4095" max="4095" width="44.42578125" style="3" customWidth="1"/>
    <col min="4096" max="4096" width="0" style="3" hidden="1" customWidth="1"/>
    <col min="4097" max="4099" width="10.42578125" style="3" customWidth="1"/>
    <col min="4100" max="4100" width="11" style="3" customWidth="1"/>
    <col min="4101" max="4105" width="10.42578125" style="3" customWidth="1"/>
    <col min="4106" max="4350" width="9.28515625" style="3"/>
    <col min="4351" max="4351" width="44.42578125" style="3" customWidth="1"/>
    <col min="4352" max="4352" width="0" style="3" hidden="1" customWidth="1"/>
    <col min="4353" max="4355" width="10.42578125" style="3" customWidth="1"/>
    <col min="4356" max="4356" width="11" style="3" customWidth="1"/>
    <col min="4357" max="4361" width="10.42578125" style="3" customWidth="1"/>
    <col min="4362" max="4606" width="9.28515625" style="3"/>
    <col min="4607" max="4607" width="44.42578125" style="3" customWidth="1"/>
    <col min="4608" max="4608" width="0" style="3" hidden="1" customWidth="1"/>
    <col min="4609" max="4611" width="10.42578125" style="3" customWidth="1"/>
    <col min="4612" max="4612" width="11" style="3" customWidth="1"/>
    <col min="4613" max="4617" width="10.42578125" style="3" customWidth="1"/>
    <col min="4618" max="4862" width="9.28515625" style="3"/>
    <col min="4863" max="4863" width="44.42578125" style="3" customWidth="1"/>
    <col min="4864" max="4864" width="0" style="3" hidden="1" customWidth="1"/>
    <col min="4865" max="4867" width="10.42578125" style="3" customWidth="1"/>
    <col min="4868" max="4868" width="11" style="3" customWidth="1"/>
    <col min="4869" max="4873" width="10.42578125" style="3" customWidth="1"/>
    <col min="4874" max="5118" width="9.28515625" style="3"/>
    <col min="5119" max="5119" width="44.42578125" style="3" customWidth="1"/>
    <col min="5120" max="5120" width="0" style="3" hidden="1" customWidth="1"/>
    <col min="5121" max="5123" width="10.42578125" style="3" customWidth="1"/>
    <col min="5124" max="5124" width="11" style="3" customWidth="1"/>
    <col min="5125" max="5129" width="10.42578125" style="3" customWidth="1"/>
    <col min="5130" max="5374" width="9.28515625" style="3"/>
    <col min="5375" max="5375" width="44.42578125" style="3" customWidth="1"/>
    <col min="5376" max="5376" width="0" style="3" hidden="1" customWidth="1"/>
    <col min="5377" max="5379" width="10.42578125" style="3" customWidth="1"/>
    <col min="5380" max="5380" width="11" style="3" customWidth="1"/>
    <col min="5381" max="5385" width="10.42578125" style="3" customWidth="1"/>
    <col min="5386" max="5630" width="9.28515625" style="3"/>
    <col min="5631" max="5631" width="44.42578125" style="3" customWidth="1"/>
    <col min="5632" max="5632" width="0" style="3" hidden="1" customWidth="1"/>
    <col min="5633" max="5635" width="10.42578125" style="3" customWidth="1"/>
    <col min="5636" max="5636" width="11" style="3" customWidth="1"/>
    <col min="5637" max="5641" width="10.42578125" style="3" customWidth="1"/>
    <col min="5642" max="5886" width="9.28515625" style="3"/>
    <col min="5887" max="5887" width="44.42578125" style="3" customWidth="1"/>
    <col min="5888" max="5888" width="0" style="3" hidden="1" customWidth="1"/>
    <col min="5889" max="5891" width="10.42578125" style="3" customWidth="1"/>
    <col min="5892" max="5892" width="11" style="3" customWidth="1"/>
    <col min="5893" max="5897" width="10.42578125" style="3" customWidth="1"/>
    <col min="5898" max="6142" width="9.28515625" style="3"/>
    <col min="6143" max="6143" width="44.42578125" style="3" customWidth="1"/>
    <col min="6144" max="6144" width="0" style="3" hidden="1" customWidth="1"/>
    <col min="6145" max="6147" width="10.42578125" style="3" customWidth="1"/>
    <col min="6148" max="6148" width="11" style="3" customWidth="1"/>
    <col min="6149" max="6153" width="10.42578125" style="3" customWidth="1"/>
    <col min="6154" max="6398" width="9.28515625" style="3"/>
    <col min="6399" max="6399" width="44.42578125" style="3" customWidth="1"/>
    <col min="6400" max="6400" width="0" style="3" hidden="1" customWidth="1"/>
    <col min="6401" max="6403" width="10.42578125" style="3" customWidth="1"/>
    <col min="6404" max="6404" width="11" style="3" customWidth="1"/>
    <col min="6405" max="6409" width="10.42578125" style="3" customWidth="1"/>
    <col min="6410" max="6654" width="9.28515625" style="3"/>
    <col min="6655" max="6655" width="44.42578125" style="3" customWidth="1"/>
    <col min="6656" max="6656" width="0" style="3" hidden="1" customWidth="1"/>
    <col min="6657" max="6659" width="10.42578125" style="3" customWidth="1"/>
    <col min="6660" max="6660" width="11" style="3" customWidth="1"/>
    <col min="6661" max="6665" width="10.42578125" style="3" customWidth="1"/>
    <col min="6666" max="6910" width="9.28515625" style="3"/>
    <col min="6911" max="6911" width="44.42578125" style="3" customWidth="1"/>
    <col min="6912" max="6912" width="0" style="3" hidden="1" customWidth="1"/>
    <col min="6913" max="6915" width="10.42578125" style="3" customWidth="1"/>
    <col min="6916" max="6916" width="11" style="3" customWidth="1"/>
    <col min="6917" max="6921" width="10.42578125" style="3" customWidth="1"/>
    <col min="6922" max="7166" width="9.28515625" style="3"/>
    <col min="7167" max="7167" width="44.42578125" style="3" customWidth="1"/>
    <col min="7168" max="7168" width="0" style="3" hidden="1" customWidth="1"/>
    <col min="7169" max="7171" width="10.42578125" style="3" customWidth="1"/>
    <col min="7172" max="7172" width="11" style="3" customWidth="1"/>
    <col min="7173" max="7177" width="10.42578125" style="3" customWidth="1"/>
    <col min="7178" max="7422" width="9.28515625" style="3"/>
    <col min="7423" max="7423" width="44.42578125" style="3" customWidth="1"/>
    <col min="7424" max="7424" width="0" style="3" hidden="1" customWidth="1"/>
    <col min="7425" max="7427" width="10.42578125" style="3" customWidth="1"/>
    <col min="7428" max="7428" width="11" style="3" customWidth="1"/>
    <col min="7429" max="7433" width="10.42578125" style="3" customWidth="1"/>
    <col min="7434" max="7678" width="9.28515625" style="3"/>
    <col min="7679" max="7679" width="44.42578125" style="3" customWidth="1"/>
    <col min="7680" max="7680" width="0" style="3" hidden="1" customWidth="1"/>
    <col min="7681" max="7683" width="10.42578125" style="3" customWidth="1"/>
    <col min="7684" max="7684" width="11" style="3" customWidth="1"/>
    <col min="7685" max="7689" width="10.42578125" style="3" customWidth="1"/>
    <col min="7690" max="7934" width="9.28515625" style="3"/>
    <col min="7935" max="7935" width="44.42578125" style="3" customWidth="1"/>
    <col min="7936" max="7936" width="0" style="3" hidden="1" customWidth="1"/>
    <col min="7937" max="7939" width="10.42578125" style="3" customWidth="1"/>
    <col min="7940" max="7940" width="11" style="3" customWidth="1"/>
    <col min="7941" max="7945" width="10.42578125" style="3" customWidth="1"/>
    <col min="7946" max="8190" width="9.28515625" style="3"/>
    <col min="8191" max="8191" width="44.42578125" style="3" customWidth="1"/>
    <col min="8192" max="8192" width="0" style="3" hidden="1" customWidth="1"/>
    <col min="8193" max="8195" width="10.42578125" style="3" customWidth="1"/>
    <col min="8196" max="8196" width="11" style="3" customWidth="1"/>
    <col min="8197" max="8201" width="10.42578125" style="3" customWidth="1"/>
    <col min="8202" max="8446" width="9.28515625" style="3"/>
    <col min="8447" max="8447" width="44.42578125" style="3" customWidth="1"/>
    <col min="8448" max="8448" width="0" style="3" hidden="1" customWidth="1"/>
    <col min="8449" max="8451" width="10.42578125" style="3" customWidth="1"/>
    <col min="8452" max="8452" width="11" style="3" customWidth="1"/>
    <col min="8453" max="8457" width="10.42578125" style="3" customWidth="1"/>
    <col min="8458" max="8702" width="9.28515625" style="3"/>
    <col min="8703" max="8703" width="44.42578125" style="3" customWidth="1"/>
    <col min="8704" max="8704" width="0" style="3" hidden="1" customWidth="1"/>
    <col min="8705" max="8707" width="10.42578125" style="3" customWidth="1"/>
    <col min="8708" max="8708" width="11" style="3" customWidth="1"/>
    <col min="8709" max="8713" width="10.42578125" style="3" customWidth="1"/>
    <col min="8714" max="8958" width="9.28515625" style="3"/>
    <col min="8959" max="8959" width="44.42578125" style="3" customWidth="1"/>
    <col min="8960" max="8960" width="0" style="3" hidden="1" customWidth="1"/>
    <col min="8961" max="8963" width="10.42578125" style="3" customWidth="1"/>
    <col min="8964" max="8964" width="11" style="3" customWidth="1"/>
    <col min="8965" max="8969" width="10.42578125" style="3" customWidth="1"/>
    <col min="8970" max="9214" width="9.28515625" style="3"/>
    <col min="9215" max="9215" width="44.42578125" style="3" customWidth="1"/>
    <col min="9216" max="9216" width="0" style="3" hidden="1" customWidth="1"/>
    <col min="9217" max="9219" width="10.42578125" style="3" customWidth="1"/>
    <col min="9220" max="9220" width="11" style="3" customWidth="1"/>
    <col min="9221" max="9225" width="10.42578125" style="3" customWidth="1"/>
    <col min="9226" max="9470" width="9.28515625" style="3"/>
    <col min="9471" max="9471" width="44.42578125" style="3" customWidth="1"/>
    <col min="9472" max="9472" width="0" style="3" hidden="1" customWidth="1"/>
    <col min="9473" max="9475" width="10.42578125" style="3" customWidth="1"/>
    <col min="9476" max="9476" width="11" style="3" customWidth="1"/>
    <col min="9477" max="9481" width="10.42578125" style="3" customWidth="1"/>
    <col min="9482" max="9726" width="9.28515625" style="3"/>
    <col min="9727" max="9727" width="44.42578125" style="3" customWidth="1"/>
    <col min="9728" max="9728" width="0" style="3" hidden="1" customWidth="1"/>
    <col min="9729" max="9731" width="10.42578125" style="3" customWidth="1"/>
    <col min="9732" max="9732" width="11" style="3" customWidth="1"/>
    <col min="9733" max="9737" width="10.42578125" style="3" customWidth="1"/>
    <col min="9738" max="9982" width="9.28515625" style="3"/>
    <col min="9983" max="9983" width="44.42578125" style="3" customWidth="1"/>
    <col min="9984" max="9984" width="0" style="3" hidden="1" customWidth="1"/>
    <col min="9985" max="9987" width="10.42578125" style="3" customWidth="1"/>
    <col min="9988" max="9988" width="11" style="3" customWidth="1"/>
    <col min="9989" max="9993" width="10.42578125" style="3" customWidth="1"/>
    <col min="9994" max="10238" width="9.28515625" style="3"/>
    <col min="10239" max="10239" width="44.42578125" style="3" customWidth="1"/>
    <col min="10240" max="10240" width="0" style="3" hidden="1" customWidth="1"/>
    <col min="10241" max="10243" width="10.42578125" style="3" customWidth="1"/>
    <col min="10244" max="10244" width="11" style="3" customWidth="1"/>
    <col min="10245" max="10249" width="10.42578125" style="3" customWidth="1"/>
    <col min="10250" max="10494" width="9.28515625" style="3"/>
    <col min="10495" max="10495" width="44.42578125" style="3" customWidth="1"/>
    <col min="10496" max="10496" width="0" style="3" hidden="1" customWidth="1"/>
    <col min="10497" max="10499" width="10.42578125" style="3" customWidth="1"/>
    <col min="10500" max="10500" width="11" style="3" customWidth="1"/>
    <col min="10501" max="10505" width="10.42578125" style="3" customWidth="1"/>
    <col min="10506" max="10750" width="9.28515625" style="3"/>
    <col min="10751" max="10751" width="44.42578125" style="3" customWidth="1"/>
    <col min="10752" max="10752" width="0" style="3" hidden="1" customWidth="1"/>
    <col min="10753" max="10755" width="10.42578125" style="3" customWidth="1"/>
    <col min="10756" max="10756" width="11" style="3" customWidth="1"/>
    <col min="10757" max="10761" width="10.42578125" style="3" customWidth="1"/>
    <col min="10762" max="11006" width="9.28515625" style="3"/>
    <col min="11007" max="11007" width="44.42578125" style="3" customWidth="1"/>
    <col min="11008" max="11008" width="0" style="3" hidden="1" customWidth="1"/>
    <col min="11009" max="11011" width="10.42578125" style="3" customWidth="1"/>
    <col min="11012" max="11012" width="11" style="3" customWidth="1"/>
    <col min="11013" max="11017" width="10.42578125" style="3" customWidth="1"/>
    <col min="11018" max="11262" width="9.28515625" style="3"/>
    <col min="11263" max="11263" width="44.42578125" style="3" customWidth="1"/>
    <col min="11264" max="11264" width="0" style="3" hidden="1" customWidth="1"/>
    <col min="11265" max="11267" width="10.42578125" style="3" customWidth="1"/>
    <col min="11268" max="11268" width="11" style="3" customWidth="1"/>
    <col min="11269" max="11273" width="10.42578125" style="3" customWidth="1"/>
    <col min="11274" max="11518" width="9.28515625" style="3"/>
    <col min="11519" max="11519" width="44.42578125" style="3" customWidth="1"/>
    <col min="11520" max="11520" width="0" style="3" hidden="1" customWidth="1"/>
    <col min="11521" max="11523" width="10.42578125" style="3" customWidth="1"/>
    <col min="11524" max="11524" width="11" style="3" customWidth="1"/>
    <col min="11525" max="11529" width="10.42578125" style="3" customWidth="1"/>
    <col min="11530" max="11774" width="9.28515625" style="3"/>
    <col min="11775" max="11775" width="44.42578125" style="3" customWidth="1"/>
    <col min="11776" max="11776" width="0" style="3" hidden="1" customWidth="1"/>
    <col min="11777" max="11779" width="10.42578125" style="3" customWidth="1"/>
    <col min="11780" max="11780" width="11" style="3" customWidth="1"/>
    <col min="11781" max="11785" width="10.42578125" style="3" customWidth="1"/>
    <col min="11786" max="12030" width="9.28515625" style="3"/>
    <col min="12031" max="12031" width="44.42578125" style="3" customWidth="1"/>
    <col min="12032" max="12032" width="0" style="3" hidden="1" customWidth="1"/>
    <col min="12033" max="12035" width="10.42578125" style="3" customWidth="1"/>
    <col min="12036" max="12036" width="11" style="3" customWidth="1"/>
    <col min="12037" max="12041" width="10.42578125" style="3" customWidth="1"/>
    <col min="12042" max="12286" width="9.28515625" style="3"/>
    <col min="12287" max="12287" width="44.42578125" style="3" customWidth="1"/>
    <col min="12288" max="12288" width="0" style="3" hidden="1" customWidth="1"/>
    <col min="12289" max="12291" width="10.42578125" style="3" customWidth="1"/>
    <col min="12292" max="12292" width="11" style="3" customWidth="1"/>
    <col min="12293" max="12297" width="10.42578125" style="3" customWidth="1"/>
    <col min="12298" max="12542" width="9.28515625" style="3"/>
    <col min="12543" max="12543" width="44.42578125" style="3" customWidth="1"/>
    <col min="12544" max="12544" width="0" style="3" hidden="1" customWidth="1"/>
    <col min="12545" max="12547" width="10.42578125" style="3" customWidth="1"/>
    <col min="12548" max="12548" width="11" style="3" customWidth="1"/>
    <col min="12549" max="12553" width="10.42578125" style="3" customWidth="1"/>
    <col min="12554" max="12798" width="9.28515625" style="3"/>
    <col min="12799" max="12799" width="44.42578125" style="3" customWidth="1"/>
    <col min="12800" max="12800" width="0" style="3" hidden="1" customWidth="1"/>
    <col min="12801" max="12803" width="10.42578125" style="3" customWidth="1"/>
    <col min="12804" max="12804" width="11" style="3" customWidth="1"/>
    <col min="12805" max="12809" width="10.42578125" style="3" customWidth="1"/>
    <col min="12810" max="13054" width="9.28515625" style="3"/>
    <col min="13055" max="13055" width="44.42578125" style="3" customWidth="1"/>
    <col min="13056" max="13056" width="0" style="3" hidden="1" customWidth="1"/>
    <col min="13057" max="13059" width="10.42578125" style="3" customWidth="1"/>
    <col min="13060" max="13060" width="11" style="3" customWidth="1"/>
    <col min="13061" max="13065" width="10.42578125" style="3" customWidth="1"/>
    <col min="13066" max="13310" width="9.28515625" style="3"/>
    <col min="13311" max="13311" width="44.42578125" style="3" customWidth="1"/>
    <col min="13312" max="13312" width="0" style="3" hidden="1" customWidth="1"/>
    <col min="13313" max="13315" width="10.42578125" style="3" customWidth="1"/>
    <col min="13316" max="13316" width="11" style="3" customWidth="1"/>
    <col min="13317" max="13321" width="10.42578125" style="3" customWidth="1"/>
    <col min="13322" max="13566" width="9.28515625" style="3"/>
    <col min="13567" max="13567" width="44.42578125" style="3" customWidth="1"/>
    <col min="13568" max="13568" width="0" style="3" hidden="1" customWidth="1"/>
    <col min="13569" max="13571" width="10.42578125" style="3" customWidth="1"/>
    <col min="13572" max="13572" width="11" style="3" customWidth="1"/>
    <col min="13573" max="13577" width="10.42578125" style="3" customWidth="1"/>
    <col min="13578" max="13822" width="9.28515625" style="3"/>
    <col min="13823" max="13823" width="44.42578125" style="3" customWidth="1"/>
    <col min="13824" max="13824" width="0" style="3" hidden="1" customWidth="1"/>
    <col min="13825" max="13827" width="10.42578125" style="3" customWidth="1"/>
    <col min="13828" max="13828" width="11" style="3" customWidth="1"/>
    <col min="13829" max="13833" width="10.42578125" style="3" customWidth="1"/>
    <col min="13834" max="14078" width="9.28515625" style="3"/>
    <col min="14079" max="14079" width="44.42578125" style="3" customWidth="1"/>
    <col min="14080" max="14080" width="0" style="3" hidden="1" customWidth="1"/>
    <col min="14081" max="14083" width="10.42578125" style="3" customWidth="1"/>
    <col min="14084" max="14084" width="11" style="3" customWidth="1"/>
    <col min="14085" max="14089" width="10.42578125" style="3" customWidth="1"/>
    <col min="14090" max="14334" width="9.28515625" style="3"/>
    <col min="14335" max="14335" width="44.42578125" style="3" customWidth="1"/>
    <col min="14336" max="14336" width="0" style="3" hidden="1" customWidth="1"/>
    <col min="14337" max="14339" width="10.42578125" style="3" customWidth="1"/>
    <col min="14340" max="14340" width="11" style="3" customWidth="1"/>
    <col min="14341" max="14345" width="10.42578125" style="3" customWidth="1"/>
    <col min="14346" max="14590" width="9.28515625" style="3"/>
    <col min="14591" max="14591" width="44.42578125" style="3" customWidth="1"/>
    <col min="14592" max="14592" width="0" style="3" hidden="1" customWidth="1"/>
    <col min="14593" max="14595" width="10.42578125" style="3" customWidth="1"/>
    <col min="14596" max="14596" width="11" style="3" customWidth="1"/>
    <col min="14597" max="14601" width="10.42578125" style="3" customWidth="1"/>
    <col min="14602" max="14846" width="9.28515625" style="3"/>
    <col min="14847" max="14847" width="44.42578125" style="3" customWidth="1"/>
    <col min="14848" max="14848" width="0" style="3" hidden="1" customWidth="1"/>
    <col min="14849" max="14851" width="10.42578125" style="3" customWidth="1"/>
    <col min="14852" max="14852" width="11" style="3" customWidth="1"/>
    <col min="14853" max="14857" width="10.42578125" style="3" customWidth="1"/>
    <col min="14858" max="15102" width="9.28515625" style="3"/>
    <col min="15103" max="15103" width="44.42578125" style="3" customWidth="1"/>
    <col min="15104" max="15104" width="0" style="3" hidden="1" customWidth="1"/>
    <col min="15105" max="15107" width="10.42578125" style="3" customWidth="1"/>
    <col min="15108" max="15108" width="11" style="3" customWidth="1"/>
    <col min="15109" max="15113" width="10.42578125" style="3" customWidth="1"/>
    <col min="15114" max="15358" width="9.28515625" style="3"/>
    <col min="15359" max="15359" width="44.42578125" style="3" customWidth="1"/>
    <col min="15360" max="15360" width="0" style="3" hidden="1" customWidth="1"/>
    <col min="15361" max="15363" width="10.42578125" style="3" customWidth="1"/>
    <col min="15364" max="15364" width="11" style="3" customWidth="1"/>
    <col min="15365" max="15369" width="10.42578125" style="3" customWidth="1"/>
    <col min="15370" max="15614" width="9.28515625" style="3"/>
    <col min="15615" max="15615" width="44.42578125" style="3" customWidth="1"/>
    <col min="15616" max="15616" width="0" style="3" hidden="1" customWidth="1"/>
    <col min="15617" max="15619" width="10.42578125" style="3" customWidth="1"/>
    <col min="15620" max="15620" width="11" style="3" customWidth="1"/>
    <col min="15621" max="15625" width="10.42578125" style="3" customWidth="1"/>
    <col min="15626" max="15870" width="9.28515625" style="3"/>
    <col min="15871" max="15871" width="44.42578125" style="3" customWidth="1"/>
    <col min="15872" max="15872" width="0" style="3" hidden="1" customWidth="1"/>
    <col min="15873" max="15875" width="10.42578125" style="3" customWidth="1"/>
    <col min="15876" max="15876" width="11" style="3" customWidth="1"/>
    <col min="15877" max="15881" width="10.42578125" style="3" customWidth="1"/>
    <col min="15882" max="16126" width="9.28515625" style="3"/>
    <col min="16127" max="16127" width="44.42578125" style="3" customWidth="1"/>
    <col min="16128" max="16128" width="0" style="3" hidden="1" customWidth="1"/>
    <col min="16129" max="16131" width="10.42578125" style="3" customWidth="1"/>
    <col min="16132" max="16132" width="11" style="3" customWidth="1"/>
    <col min="16133" max="16137" width="10.42578125" style="3" customWidth="1"/>
    <col min="16138" max="16384" width="9.28515625" style="3"/>
  </cols>
  <sheetData>
    <row r="1" spans="1:22">
      <c r="A1" s="9"/>
      <c r="B1" s="9"/>
      <c r="C1" s="9"/>
      <c r="D1" s="9"/>
      <c r="E1" s="9"/>
      <c r="F1" s="9"/>
      <c r="G1" s="9"/>
      <c r="H1" s="9"/>
      <c r="I1" s="9"/>
    </row>
    <row r="2" spans="1:22" ht="18.75">
      <c r="A2" s="359" t="s">
        <v>221</v>
      </c>
      <c r="B2" s="359"/>
      <c r="C2" s="359"/>
      <c r="D2" s="359"/>
      <c r="E2" s="359"/>
      <c r="F2" s="359"/>
      <c r="G2" s="359"/>
      <c r="H2" s="359"/>
      <c r="I2" s="359"/>
      <c r="M2" s="259"/>
      <c r="N2" s="259"/>
      <c r="O2" s="259"/>
      <c r="P2" s="259"/>
      <c r="Q2" s="259"/>
      <c r="R2" s="259"/>
      <c r="S2" s="259"/>
      <c r="T2" s="259"/>
      <c r="U2" s="259"/>
      <c r="V2" s="259"/>
    </row>
    <row r="3" spans="1:22" ht="13.5" thickBot="1">
      <c r="L3" s="4"/>
      <c r="M3" s="257"/>
      <c r="N3" s="257"/>
      <c r="O3" s="259"/>
      <c r="P3" s="259"/>
      <c r="Q3" s="259"/>
      <c r="R3" s="259"/>
      <c r="S3" s="259"/>
      <c r="T3" s="259"/>
      <c r="U3" s="259"/>
      <c r="V3" s="259"/>
    </row>
    <row r="4" spans="1:22" ht="25.5">
      <c r="A4" s="163"/>
      <c r="B4" s="163"/>
      <c r="C4" s="163"/>
      <c r="D4" s="163"/>
      <c r="E4" s="164"/>
      <c r="F4" s="165"/>
      <c r="G4" s="165"/>
      <c r="H4" s="165" t="s">
        <v>324</v>
      </c>
      <c r="I4" s="165" t="s">
        <v>325</v>
      </c>
      <c r="J4" s="165" t="s">
        <v>324</v>
      </c>
      <c r="K4" s="165" t="s">
        <v>325</v>
      </c>
      <c r="M4" s="259"/>
      <c r="N4" s="259"/>
      <c r="O4" s="259"/>
      <c r="P4" s="258"/>
      <c r="Q4" s="257"/>
      <c r="R4" s="260"/>
      <c r="S4" s="257"/>
      <c r="T4" s="260"/>
      <c r="U4" s="257"/>
      <c r="V4" s="260"/>
    </row>
    <row r="5" spans="1:22">
      <c r="A5" s="166"/>
      <c r="B5" s="167">
        <v>2010</v>
      </c>
      <c r="C5" s="167">
        <v>2011</v>
      </c>
      <c r="D5" s="167">
        <v>2012</v>
      </c>
      <c r="E5" s="167">
        <v>2013</v>
      </c>
      <c r="F5" s="167">
        <v>2014</v>
      </c>
      <c r="G5" s="167">
        <v>2015</v>
      </c>
      <c r="H5" s="167">
        <v>2015</v>
      </c>
      <c r="I5" s="167">
        <v>2015</v>
      </c>
      <c r="J5" s="167">
        <v>2016</v>
      </c>
      <c r="K5" s="167">
        <v>2016</v>
      </c>
      <c r="M5" s="258"/>
      <c r="N5" s="258"/>
      <c r="O5" s="258"/>
      <c r="P5" s="258"/>
      <c r="Q5" s="258"/>
      <c r="R5" s="257"/>
      <c r="S5" s="258"/>
      <c r="T5" s="257"/>
      <c r="U5" s="258"/>
      <c r="V5" s="257"/>
    </row>
    <row r="6" spans="1:22">
      <c r="A6" s="10" t="s">
        <v>152</v>
      </c>
      <c r="B6" s="114">
        <v>-3.016</v>
      </c>
      <c r="C6" s="114">
        <v>-10.233000000000001</v>
      </c>
      <c r="D6" s="114">
        <v>-14.335000000000001</v>
      </c>
      <c r="E6" s="115">
        <v>-16.518000000000001</v>
      </c>
      <c r="F6" s="115">
        <v>-4.5960000000000001</v>
      </c>
      <c r="G6" s="115">
        <v>-0.17599999999999999</v>
      </c>
      <c r="H6" s="115">
        <v>3.6999999999999998E-2</v>
      </c>
      <c r="I6" s="115">
        <v>-7.6999999999999999E-2</v>
      </c>
      <c r="J6" s="115">
        <v>-0.35399999999999998</v>
      </c>
      <c r="K6" s="115">
        <v>-0.53800000000000003</v>
      </c>
      <c r="M6" s="259"/>
      <c r="N6" s="259"/>
      <c r="O6" s="259"/>
      <c r="P6" s="259"/>
      <c r="Q6" s="259"/>
      <c r="R6" s="259"/>
      <c r="S6" s="259"/>
      <c r="T6" s="259"/>
      <c r="U6" s="259"/>
      <c r="V6" s="259"/>
    </row>
    <row r="7" spans="1:22">
      <c r="A7" s="168" t="s">
        <v>153</v>
      </c>
      <c r="B7" s="169">
        <v>65.626000000000005</v>
      </c>
      <c r="C7" s="169">
        <v>83.652000000000001</v>
      </c>
      <c r="D7" s="169">
        <v>86.516000000000005</v>
      </c>
      <c r="E7" s="169">
        <v>81.718999999999994</v>
      </c>
      <c r="F7" s="169">
        <v>65.436000000000007</v>
      </c>
      <c r="G7" s="169">
        <v>47.796999999999997</v>
      </c>
      <c r="H7" s="169">
        <v>4.0750000000000002</v>
      </c>
      <c r="I7" s="169">
        <v>27.404</v>
      </c>
      <c r="J7" s="169">
        <v>3.74</v>
      </c>
      <c r="K7" s="169">
        <v>24.803000000000001</v>
      </c>
      <c r="M7" s="259"/>
      <c r="N7" s="259"/>
      <c r="O7" s="259"/>
      <c r="P7" s="259"/>
      <c r="Q7" s="259"/>
      <c r="R7" s="259"/>
      <c r="S7" s="259"/>
      <c r="T7" s="259"/>
      <c r="U7" s="259"/>
      <c r="V7" s="259"/>
    </row>
    <row r="8" spans="1:22">
      <c r="A8" s="11" t="s">
        <v>154</v>
      </c>
      <c r="B8" s="94">
        <v>69.608000000000004</v>
      </c>
      <c r="C8" s="94">
        <v>93.796999999999997</v>
      </c>
      <c r="D8" s="94">
        <v>100.86199999999999</v>
      </c>
      <c r="E8" s="94">
        <v>97.352999999999994</v>
      </c>
      <c r="F8" s="116">
        <v>70.042000000000002</v>
      </c>
      <c r="G8" s="116">
        <v>49.488</v>
      </c>
      <c r="H8" s="116">
        <v>4.22</v>
      </c>
      <c r="I8" s="116">
        <v>28.187000000000001</v>
      </c>
      <c r="J8" s="116">
        <v>4.306</v>
      </c>
      <c r="K8" s="116">
        <v>26.786999999999999</v>
      </c>
      <c r="M8" s="259"/>
      <c r="N8" s="259"/>
      <c r="O8" s="259"/>
      <c r="P8" s="259"/>
      <c r="Q8" s="259"/>
      <c r="R8" s="259"/>
      <c r="S8" s="259"/>
      <c r="T8" s="259"/>
      <c r="U8" s="259"/>
      <c r="V8" s="259"/>
    </row>
    <row r="9" spans="1:22">
      <c r="A9" s="168" t="s">
        <v>155</v>
      </c>
      <c r="B9" s="170">
        <v>47.298999999999999</v>
      </c>
      <c r="C9" s="170">
        <v>62.383000000000003</v>
      </c>
      <c r="D9" s="170">
        <v>64.427000000000007</v>
      </c>
      <c r="E9" s="170">
        <v>59.106000000000002</v>
      </c>
      <c r="F9" s="170">
        <v>50.552</v>
      </c>
      <c r="G9" s="170">
        <v>35.427999999999997</v>
      </c>
      <c r="H9" s="170">
        <v>2.984</v>
      </c>
      <c r="I9" s="170">
        <v>20.283999999999999</v>
      </c>
      <c r="J9" s="170">
        <v>2.6829999999999998</v>
      </c>
      <c r="K9" s="170">
        <v>17.923999999999999</v>
      </c>
    </row>
    <row r="10" spans="1:22">
      <c r="A10" s="29" t="s">
        <v>156</v>
      </c>
      <c r="B10" s="117">
        <v>14.428891976999999</v>
      </c>
      <c r="C10" s="117">
        <v>18.282189051</v>
      </c>
      <c r="D10" s="117">
        <v>15.019202219</v>
      </c>
      <c r="E10" s="118">
        <v>13.995690250000001</v>
      </c>
      <c r="F10" s="119">
        <v>12.673965292</v>
      </c>
      <c r="G10" s="117">
        <v>7.8330000000000002</v>
      </c>
      <c r="H10" s="117">
        <v>0.77100000000000002</v>
      </c>
      <c r="I10" s="117">
        <v>4.9320000000000004</v>
      </c>
      <c r="J10" s="117">
        <v>0.66839999999999999</v>
      </c>
      <c r="K10" s="117">
        <v>3.927</v>
      </c>
    </row>
    <row r="11" spans="1:22">
      <c r="A11" s="171" t="s">
        <v>157</v>
      </c>
      <c r="B11" s="172">
        <v>26.903095928839999</v>
      </c>
      <c r="C11" s="172">
        <v>27.510229603999999</v>
      </c>
      <c r="D11" s="172">
        <v>25.422750106999999</v>
      </c>
      <c r="E11" s="172">
        <v>26.376581744999999</v>
      </c>
      <c r="F11" s="172">
        <v>24.461779490000001</v>
      </c>
      <c r="G11" s="172">
        <v>21.257000000000001</v>
      </c>
      <c r="H11" s="172">
        <v>2.0739999999999998</v>
      </c>
      <c r="I11" s="172">
        <v>12.268000000000001</v>
      </c>
      <c r="J11" s="172">
        <v>1.82</v>
      </c>
      <c r="K11" s="172">
        <v>12.609</v>
      </c>
    </row>
    <row r="12" spans="1:22">
      <c r="A12" s="29" t="s">
        <v>158</v>
      </c>
      <c r="B12" s="120">
        <v>541.14616821582649</v>
      </c>
      <c r="C12" s="120">
        <v>667.85998684583467</v>
      </c>
      <c r="D12" s="120">
        <v>590.77802974842416</v>
      </c>
      <c r="E12" s="119">
        <v>530.61046292145318</v>
      </c>
      <c r="F12" s="119">
        <v>518.11297281872442</v>
      </c>
      <c r="G12" s="119">
        <v>368.4903796396481</v>
      </c>
      <c r="H12" s="119">
        <v>371.74541947926713</v>
      </c>
      <c r="I12" s="119">
        <v>402.02151940006519</v>
      </c>
      <c r="J12" s="119">
        <v>367.25274725274727</v>
      </c>
      <c r="K12" s="119">
        <v>311.444206519153</v>
      </c>
    </row>
    <row r="13" spans="1:22">
      <c r="A13" s="171" t="s">
        <v>159</v>
      </c>
      <c r="B13" s="173">
        <v>42.679392218829349</v>
      </c>
      <c r="C13" s="173">
        <v>26.705426030926333</v>
      </c>
      <c r="D13" s="173">
        <v>-17.847900067642712</v>
      </c>
      <c r="E13" s="173">
        <v>-6.8146893162221858</v>
      </c>
      <c r="F13" s="173">
        <v>-9.4437997297060861</v>
      </c>
      <c r="G13" s="173">
        <v>-38.19613814987872</v>
      </c>
      <c r="H13" s="173">
        <v>-46.650384697005123</v>
      </c>
      <c r="I13" s="173">
        <v>-41.9</v>
      </c>
      <c r="J13" s="173">
        <v>-13.307392996108959</v>
      </c>
      <c r="K13" s="173">
        <v>-20.37712895377129</v>
      </c>
    </row>
    <row r="14" spans="1:22">
      <c r="A14" s="29" t="s">
        <v>160</v>
      </c>
      <c r="B14" s="120">
        <v>5.797102773981976</v>
      </c>
      <c r="C14" s="120">
        <v>2.2567427807041156</v>
      </c>
      <c r="D14" s="120">
        <v>-7.5880119033847677</v>
      </c>
      <c r="E14" s="119">
        <v>3.7518822078079097</v>
      </c>
      <c r="F14" s="119">
        <v>-7.2594784021359118</v>
      </c>
      <c r="G14" s="119">
        <v>-13.101170711272729</v>
      </c>
      <c r="H14" s="119">
        <v>-11.885297974730449</v>
      </c>
      <c r="I14" s="119">
        <v>-24.201642179940634</v>
      </c>
      <c r="J14" s="119">
        <v>-12.24686595949855</v>
      </c>
      <c r="K14" s="119">
        <v>2.7795891750896544</v>
      </c>
    </row>
    <row r="15" spans="1:22">
      <c r="A15" s="171" t="s">
        <v>161</v>
      </c>
      <c r="B15" s="173">
        <v>34.861341641500559</v>
      </c>
      <c r="C15" s="173">
        <v>23.415821098352609</v>
      </c>
      <c r="D15" s="173">
        <v>-11.541634267004483</v>
      </c>
      <c r="E15" s="173">
        <v>-10.1844624879826</v>
      </c>
      <c r="F15" s="173">
        <v>-2.3553041215809429</v>
      </c>
      <c r="G15" s="173">
        <v>-28.878372291099879</v>
      </c>
      <c r="H15" s="173">
        <v>-30</v>
      </c>
      <c r="I15" s="173">
        <v>-22.62</v>
      </c>
      <c r="J15" s="173">
        <v>-1.2085346560054688</v>
      </c>
      <c r="K15" s="173">
        <v>-22.530463796087403</v>
      </c>
    </row>
    <row r="16" spans="1:22">
      <c r="A16" s="29" t="s">
        <v>162</v>
      </c>
      <c r="B16" s="116">
        <v>2.4670606669999997</v>
      </c>
      <c r="C16" s="116">
        <v>3.6172122110000005</v>
      </c>
      <c r="D16" s="116">
        <v>6.9998710539999989</v>
      </c>
      <c r="E16" s="121">
        <v>6.3713256890000007</v>
      </c>
      <c r="F16" s="121">
        <v>6.5439999999999996</v>
      </c>
      <c r="G16" s="116">
        <v>6.0566494342499997</v>
      </c>
      <c r="H16" s="116">
        <v>0.4214</v>
      </c>
      <c r="I16" s="116">
        <v>3.0848</v>
      </c>
      <c r="J16" s="116">
        <v>0.33310000000000001</v>
      </c>
      <c r="K16" s="116">
        <v>3.0339999999999998</v>
      </c>
    </row>
    <row r="17" spans="1:11">
      <c r="A17" s="171" t="s">
        <v>157</v>
      </c>
      <c r="B17" s="173">
        <v>13.905363301000001</v>
      </c>
      <c r="C17" s="173">
        <v>14.097614675999999</v>
      </c>
      <c r="D17" s="173">
        <v>26.980016645999999</v>
      </c>
      <c r="E17" s="173">
        <v>27.029030922</v>
      </c>
      <c r="F17" s="173">
        <v>32.58087352023</v>
      </c>
      <c r="G17" s="173">
        <v>37.423610397000004</v>
      </c>
      <c r="H17" s="173">
        <v>2.625</v>
      </c>
      <c r="I17" s="173">
        <v>18.437000000000001</v>
      </c>
      <c r="J17" s="173">
        <v>2.3071415990799999</v>
      </c>
      <c r="K17" s="173">
        <v>19.715</v>
      </c>
    </row>
    <row r="18" spans="1:11">
      <c r="A18" s="29" t="s">
        <v>158</v>
      </c>
      <c r="B18" s="120">
        <v>177.41792239420178</v>
      </c>
      <c r="C18" s="120">
        <v>256.58327980534182</v>
      </c>
      <c r="D18" s="120">
        <v>259.44650612503551</v>
      </c>
      <c r="E18" s="119">
        <v>235.72157312580993</v>
      </c>
      <c r="F18" s="119">
        <v>200.85403775121995</v>
      </c>
      <c r="G18" s="119">
        <v>161.84032940700772</v>
      </c>
      <c r="H18" s="119">
        <v>160.53333333333333</v>
      </c>
      <c r="I18" s="119">
        <v>167.31572381623909</v>
      </c>
      <c r="J18" s="119">
        <v>144.37778770615014</v>
      </c>
      <c r="K18" s="119">
        <v>153.89297489221403</v>
      </c>
    </row>
    <row r="19" spans="1:11">
      <c r="A19" s="168" t="s">
        <v>163</v>
      </c>
      <c r="B19" s="170">
        <v>56.896000000000001</v>
      </c>
      <c r="C19" s="170">
        <v>80.414000000000001</v>
      </c>
      <c r="D19" s="170">
        <v>86.272999999999996</v>
      </c>
      <c r="E19" s="170">
        <v>81.233999999999995</v>
      </c>
      <c r="F19" s="170">
        <v>57.68</v>
      </c>
      <c r="G19" s="170">
        <v>38.737000000000002</v>
      </c>
      <c r="H19" s="170">
        <v>3.2149999999999999</v>
      </c>
      <c r="I19" s="170">
        <v>22.096</v>
      </c>
      <c r="J19" s="170">
        <v>3.2589999999999999</v>
      </c>
      <c r="K19" s="170">
        <v>20.452999999999999</v>
      </c>
    </row>
    <row r="20" spans="1:11" ht="25.5">
      <c r="A20" s="30" t="s">
        <v>164</v>
      </c>
      <c r="B20" s="114">
        <v>-7.859</v>
      </c>
      <c r="C20" s="114">
        <v>-7.6769999999999996</v>
      </c>
      <c r="D20" s="114">
        <v>-10.119999999999999</v>
      </c>
      <c r="E20" s="114">
        <v>-18.600999999999999</v>
      </c>
      <c r="F20" s="115">
        <v>9.1110000000000007</v>
      </c>
      <c r="G20" s="115">
        <v>-0.56899999999999995</v>
      </c>
      <c r="H20" s="115">
        <v>-0.35899999999999999</v>
      </c>
      <c r="I20" s="115">
        <v>1.2230000000000001</v>
      </c>
      <c r="J20" s="115">
        <v>-0.44700000000000001</v>
      </c>
      <c r="K20" s="115">
        <v>-0.99399999999999999</v>
      </c>
    </row>
    <row r="21" spans="1:11">
      <c r="A21" s="168" t="s">
        <v>165</v>
      </c>
      <c r="B21" s="169">
        <v>-5.7590000000000003</v>
      </c>
      <c r="C21" s="169">
        <v>-7.0149999999999997</v>
      </c>
      <c r="D21" s="169">
        <v>-7.1950000000000003</v>
      </c>
      <c r="E21" s="169">
        <v>-4.0789999999999997</v>
      </c>
      <c r="F21" s="169">
        <v>-0.29899999999999999</v>
      </c>
      <c r="G21" s="169">
        <v>-3.012</v>
      </c>
      <c r="H21" s="169">
        <v>-0.17599999999999999</v>
      </c>
      <c r="I21" s="169">
        <v>-1.48</v>
      </c>
      <c r="J21" s="169">
        <v>-0.29099999999999998</v>
      </c>
      <c r="K21" s="169">
        <v>-2.3220000000000001</v>
      </c>
    </row>
    <row r="22" spans="1:11">
      <c r="A22" s="31" t="s">
        <v>166</v>
      </c>
      <c r="B22" s="116">
        <v>-5.6</v>
      </c>
      <c r="C22" s="116">
        <v>-11.407999999999999</v>
      </c>
      <c r="D22" s="116">
        <v>-7.9610000000000003</v>
      </c>
      <c r="E22" s="116">
        <v>-2.6909999999999998</v>
      </c>
      <c r="F22" s="116">
        <v>3.452</v>
      </c>
      <c r="G22" s="116">
        <v>-1.778</v>
      </c>
      <c r="H22" s="116">
        <v>-7.4999999999999997E-2</v>
      </c>
      <c r="I22" s="116">
        <v>-0.38</v>
      </c>
      <c r="J22" s="116">
        <v>-0.60099999999999998</v>
      </c>
      <c r="K22" s="116">
        <v>-3.0920000000000001</v>
      </c>
    </row>
    <row r="23" spans="1:11">
      <c r="A23" s="174" t="s">
        <v>167</v>
      </c>
      <c r="B23" s="170">
        <v>5.0309999999999997</v>
      </c>
      <c r="C23" s="170">
        <v>-2.4550000000000001</v>
      </c>
      <c r="D23" s="170">
        <v>-4.1749999999999998</v>
      </c>
      <c r="E23" s="170">
        <v>2.0230000000000001</v>
      </c>
      <c r="F23" s="170">
        <v>-13.307</v>
      </c>
      <c r="G23" s="170">
        <v>0.84899999999999998</v>
      </c>
      <c r="H23" s="170">
        <v>0.438</v>
      </c>
      <c r="I23" s="170">
        <v>-0.86199999999999999</v>
      </c>
      <c r="J23" s="170">
        <v>0.11</v>
      </c>
      <c r="K23" s="170">
        <v>0.51600000000000001</v>
      </c>
    </row>
    <row r="24" spans="1:11">
      <c r="A24" s="32" t="s">
        <v>168</v>
      </c>
      <c r="B24" s="116">
        <v>3.4289999999999998</v>
      </c>
      <c r="C24" s="116">
        <v>0</v>
      </c>
      <c r="D24" s="116">
        <v>-3.419</v>
      </c>
      <c r="E24" s="121">
        <v>-5.5750000000000002</v>
      </c>
      <c r="F24" s="121">
        <v>0.90300000000000002</v>
      </c>
      <c r="G24" s="116">
        <v>5.1669999999999998</v>
      </c>
      <c r="H24" s="121">
        <v>-0.219</v>
      </c>
      <c r="I24" s="121">
        <v>3.8650000000000002</v>
      </c>
      <c r="J24" s="121">
        <v>0</v>
      </c>
      <c r="K24" s="121">
        <v>0</v>
      </c>
    </row>
    <row r="25" spans="1:11" ht="25.5">
      <c r="A25" s="175" t="s">
        <v>183</v>
      </c>
      <c r="B25" s="176">
        <v>8.4600000000000009</v>
      </c>
      <c r="C25" s="176">
        <v>-2.4550000000000001</v>
      </c>
      <c r="D25" s="176">
        <v>-7.5940000000000003</v>
      </c>
      <c r="E25" s="176">
        <v>-3.552</v>
      </c>
      <c r="F25" s="176">
        <v>-12.404</v>
      </c>
      <c r="G25" s="176">
        <v>6.016</v>
      </c>
      <c r="H25" s="176">
        <v>0.219</v>
      </c>
      <c r="I25" s="176">
        <v>3.0030000000000001</v>
      </c>
      <c r="J25" s="177">
        <v>0.11</v>
      </c>
      <c r="K25" s="177">
        <v>0.51600000000000001</v>
      </c>
    </row>
    <row r="26" spans="1:11" s="9" customFormat="1">
      <c r="A26" s="89"/>
      <c r="B26" s="89"/>
      <c r="C26" s="89"/>
      <c r="D26" s="89"/>
      <c r="E26" s="89"/>
      <c r="F26" s="122"/>
      <c r="G26" s="122"/>
      <c r="H26" s="122"/>
      <c r="I26" s="122"/>
    </row>
    <row r="27" spans="1:11" s="9" customFormat="1">
      <c r="A27" s="174" t="s">
        <v>169</v>
      </c>
      <c r="B27" s="170">
        <v>-2.1349351571207746</v>
      </c>
      <c r="C27" s="170">
        <v>-6.0443600136302029</v>
      </c>
      <c r="D27" s="170">
        <v>-7.8510545118927029</v>
      </c>
      <c r="E27" s="170">
        <v>-8.6709259346825558</v>
      </c>
      <c r="F27" s="170">
        <v>-3.4167582116107975</v>
      </c>
      <c r="G27" s="170">
        <v>-0.19483682415976619</v>
      </c>
      <c r="H27" s="170">
        <v>0.42526297377434702</v>
      </c>
      <c r="I27" s="170">
        <v>-0.16215423216472036</v>
      </c>
      <c r="J27" s="170">
        <v>-4.0722850201640934</v>
      </c>
      <c r="K27" s="170">
        <v>-1.1427986275258473</v>
      </c>
    </row>
    <row r="28" spans="1:11" s="9" customFormat="1" ht="12.75" customHeight="1">
      <c r="A28" s="11" t="s">
        <v>170</v>
      </c>
      <c r="B28" s="94">
        <v>46.454660020294412</v>
      </c>
      <c r="C28" s="94">
        <v>49.41100399298287</v>
      </c>
      <c r="D28" s="94">
        <v>47.383455329676252</v>
      </c>
      <c r="E28" s="94">
        <v>42.897408672740262</v>
      </c>
      <c r="F28" s="123">
        <v>48.64642957679812</v>
      </c>
      <c r="G28" s="123">
        <v>52.912589115706503</v>
      </c>
      <c r="H28" s="123">
        <v>46.83639508460714</v>
      </c>
      <c r="I28" s="123">
        <v>57.710059457688274</v>
      </c>
      <c r="J28" s="123">
        <v>43.023576201733647</v>
      </c>
      <c r="K28" s="123">
        <v>52.685565722162806</v>
      </c>
    </row>
    <row r="29" spans="1:11" s="9" customFormat="1" ht="12.75" customHeight="1">
      <c r="A29" s="168" t="s">
        <v>171</v>
      </c>
      <c r="B29" s="169">
        <v>49.273397353071253</v>
      </c>
      <c r="C29" s="169">
        <v>55.403384755054439</v>
      </c>
      <c r="D29" s="169">
        <v>55.24053436892374</v>
      </c>
      <c r="E29" s="169">
        <v>51.104289412710422</v>
      </c>
      <c r="F29" s="169">
        <v>52.07062198817308</v>
      </c>
      <c r="G29" s="169">
        <v>54.784572466014261</v>
      </c>
      <c r="H29" s="169">
        <v>48.50296619804714</v>
      </c>
      <c r="I29" s="169">
        <v>59.358978467882771</v>
      </c>
      <c r="J29" s="169">
        <v>49.534630781996007</v>
      </c>
      <c r="K29" s="169">
        <v>56.899901181291568</v>
      </c>
    </row>
    <row r="30" spans="1:11" s="9" customFormat="1">
      <c r="A30" s="90" t="s">
        <v>172</v>
      </c>
      <c r="B30" s="94">
        <v>-5.563148342112787</v>
      </c>
      <c r="C30" s="94">
        <v>-4.5345990251772763</v>
      </c>
      <c r="D30" s="94">
        <v>-5.5425651664007081</v>
      </c>
      <c r="E30" s="94">
        <v>-9.7643717950738704</v>
      </c>
      <c r="F30" s="123">
        <v>6.7732994051318496</v>
      </c>
      <c r="G30" s="123">
        <v>-0.62989859628924405</v>
      </c>
      <c r="H30" s="123">
        <v>-4.126200204999745</v>
      </c>
      <c r="I30" s="123">
        <v>2.5755146225643251</v>
      </c>
      <c r="J30" s="123">
        <v>-5.1421226102072035</v>
      </c>
      <c r="K30" s="123">
        <v>-2.1114160515997993</v>
      </c>
    </row>
    <row r="31" spans="1:11" s="9" customFormat="1">
      <c r="A31" s="168" t="s">
        <v>173</v>
      </c>
      <c r="B31" s="169">
        <v>-4.0766218732952719</v>
      </c>
      <c r="C31" s="169">
        <v>-4.1435732918612205</v>
      </c>
      <c r="D31" s="169">
        <v>-3.9405885743333102</v>
      </c>
      <c r="E31" s="169">
        <v>-2.141222114515688</v>
      </c>
      <c r="F31" s="169">
        <v>-0.22228257294857015</v>
      </c>
      <c r="G31" s="169">
        <v>-3.334366558915999</v>
      </c>
      <c r="H31" s="169">
        <v>-2.0228725238995962</v>
      </c>
      <c r="I31" s="169">
        <v>-3.1167306961530672</v>
      </c>
      <c r="J31" s="169">
        <v>-3.3475563301348905</v>
      </c>
      <c r="K31" s="169">
        <v>-4.9323018831134151</v>
      </c>
    </row>
    <row r="32" spans="1:11" s="9" customFormat="1">
      <c r="A32" s="91" t="s">
        <v>174</v>
      </c>
      <c r="B32" s="124">
        <v>3.5612926974385331</v>
      </c>
      <c r="C32" s="124">
        <v>-1.4501029838231356</v>
      </c>
      <c r="D32" s="124">
        <v>-2.2865819732927823</v>
      </c>
      <c r="E32" s="124">
        <v>1.061949580207217</v>
      </c>
      <c r="F32" s="125">
        <v>-9.8926896261759971</v>
      </c>
      <c r="G32" s="125">
        <v>0.93986627108887211</v>
      </c>
      <c r="H32" s="125">
        <v>5.0341941219774045</v>
      </c>
      <c r="I32" s="125">
        <v>-1.8152850405972591</v>
      </c>
      <c r="J32" s="125">
        <v>1.2653993000509898</v>
      </c>
      <c r="K32" s="125">
        <v>1.0960670851363143</v>
      </c>
    </row>
    <row r="33" spans="1:11" s="9" customFormat="1">
      <c r="A33" s="168"/>
      <c r="B33" s="166"/>
      <c r="C33" s="166"/>
      <c r="D33" s="166"/>
      <c r="E33" s="166"/>
      <c r="F33" s="166"/>
      <c r="G33" s="166"/>
      <c r="H33" s="166"/>
      <c r="I33" s="166"/>
      <c r="J33" s="166"/>
      <c r="K33" s="166"/>
    </row>
    <row r="34" spans="1:11" s="9" customFormat="1" ht="12.75" customHeight="1">
      <c r="A34" s="92" t="s">
        <v>175</v>
      </c>
      <c r="B34" s="94">
        <v>27.373835299186737</v>
      </c>
      <c r="C34" s="94">
        <v>31.890737647730418</v>
      </c>
      <c r="D34" s="94">
        <v>3.2765336710321833</v>
      </c>
      <c r="E34" s="94">
        <v>-8.2589597528986332</v>
      </c>
      <c r="F34" s="121">
        <v>-14.472303996210201</v>
      </c>
      <c r="G34" s="121">
        <v>-29.91770849818009</v>
      </c>
      <c r="H34" s="121">
        <v>-33.9</v>
      </c>
      <c r="I34" s="121">
        <v>-34.9</v>
      </c>
      <c r="J34" s="121">
        <v>-10.08713136729223</v>
      </c>
      <c r="K34" s="121">
        <v>-11.634786038256749</v>
      </c>
    </row>
    <row r="35" spans="1:11" s="9" customFormat="1" ht="12.75" customHeight="1">
      <c r="A35" s="274" t="s">
        <v>176</v>
      </c>
      <c r="B35" s="275">
        <v>33.945429291145786</v>
      </c>
      <c r="C35" s="275">
        <v>41.335067491563535</v>
      </c>
      <c r="D35" s="275">
        <v>7.2860447185813371</v>
      </c>
      <c r="E35" s="275">
        <v>-5.8407613042319184</v>
      </c>
      <c r="F35" s="275">
        <v>-28.995248295048867</v>
      </c>
      <c r="G35" s="275">
        <v>-32.841539528432733</v>
      </c>
      <c r="H35" s="275">
        <v>-33.1</v>
      </c>
      <c r="I35" s="275">
        <v>-36.6</v>
      </c>
      <c r="J35" s="276">
        <v>1.3685847589424611</v>
      </c>
      <c r="K35" s="276">
        <v>-7.4357349746560431</v>
      </c>
    </row>
    <row r="36" spans="1:11" s="9" customFormat="1">
      <c r="A36" s="89"/>
      <c r="B36" s="89"/>
      <c r="C36" s="89"/>
      <c r="D36" s="89"/>
      <c r="E36" s="126"/>
      <c r="F36" s="122"/>
      <c r="G36" s="122"/>
      <c r="H36" s="122"/>
      <c r="I36" s="122"/>
      <c r="J36" s="122"/>
      <c r="K36" s="122"/>
    </row>
    <row r="37" spans="1:11" s="9" customFormat="1">
      <c r="A37" s="175" t="s">
        <v>177</v>
      </c>
      <c r="B37" s="170">
        <v>34.576349999999998</v>
      </c>
      <c r="C37" s="170">
        <v>31.794610000000002</v>
      </c>
      <c r="D37" s="170">
        <v>24.546189999999999</v>
      </c>
      <c r="E37" s="178">
        <v>20.415700000000001</v>
      </c>
      <c r="F37" s="178">
        <v>7.5332299999999996</v>
      </c>
      <c r="G37" s="178">
        <v>13.3</v>
      </c>
      <c r="H37" s="178">
        <v>10.4</v>
      </c>
      <c r="I37" s="178">
        <v>10.4</v>
      </c>
      <c r="J37" s="178">
        <v>14.1</v>
      </c>
      <c r="K37" s="178">
        <v>14.1</v>
      </c>
    </row>
    <row r="38" spans="1:11" s="9" customFormat="1" ht="25.5">
      <c r="A38" s="93" t="s">
        <v>178</v>
      </c>
      <c r="B38" s="120">
        <v>4.4000000000000004</v>
      </c>
      <c r="C38" s="120">
        <v>3.7827923301144142</v>
      </c>
      <c r="D38" s="120">
        <v>3.0256224251717847</v>
      </c>
      <c r="E38" s="120">
        <v>3.4977520109326736</v>
      </c>
      <c r="F38" s="119">
        <v>1.8</v>
      </c>
      <c r="G38" s="119">
        <v>3.4</v>
      </c>
      <c r="H38" s="119">
        <v>2.6</v>
      </c>
      <c r="I38" s="119">
        <v>2.6</v>
      </c>
      <c r="J38" s="116">
        <v>3.6</v>
      </c>
      <c r="K38" s="116">
        <v>3.6</v>
      </c>
    </row>
    <row r="39" spans="1:11" s="9" customFormat="1">
      <c r="B39" s="94"/>
      <c r="C39" s="94"/>
      <c r="D39" s="94"/>
      <c r="E39" s="94"/>
    </row>
    <row r="40" spans="1:11">
      <c r="A40" s="162" t="s">
        <v>179</v>
      </c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5">
      <c r="B41" s="5"/>
      <c r="C41" s="5"/>
      <c r="D41" s="5"/>
      <c r="E41" s="5"/>
      <c r="F41" s="5"/>
      <c r="G41" s="5"/>
      <c r="H41" s="5"/>
      <c r="I41" s="5"/>
      <c r="J41" s="6"/>
    </row>
    <row r="42" spans="1:11" ht="15">
      <c r="B42" s="5"/>
      <c r="C42" s="5"/>
      <c r="D42" s="5"/>
      <c r="E42" s="5"/>
      <c r="F42" s="5"/>
      <c r="G42" s="7"/>
      <c r="H42" s="7"/>
      <c r="I42" s="7"/>
      <c r="J42" s="6"/>
    </row>
    <row r="43" spans="1:11">
      <c r="F43" s="8"/>
      <c r="G43" s="8"/>
      <c r="H43" s="8"/>
      <c r="I43" s="8"/>
      <c r="J43" s="6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74" orientation="portrait" r:id="rId1"/>
  <headerFooter>
    <oddHeader>&amp;L&amp;"-,звичайний"&amp;12&amp;K8CBA97Макроекономічний та монетарний огляд&amp;R&amp;"-,звичайний"&amp;12&amp;K7CBE87Липень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4</vt:i4>
      </vt:variant>
    </vt:vector>
  </HeadingPairs>
  <TitlesOfParts>
    <vt:vector size="10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 Інфляція'!Область_друку</vt:lpstr>
      <vt:lpstr>'Економічна активність'!Область_друку</vt:lpstr>
      <vt:lpstr>'Зовнішній сектор'!Область_друку</vt:lpstr>
      <vt:lpstr>'Монетарний сектор'!Область_друку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Катаєва Тетяна Веніамінівна</dc:creator>
  <cp:lastModifiedBy>Юхименко Тетяна Василівна</cp:lastModifiedBy>
  <cp:lastPrinted>2016-04-25T11:33:31Z</cp:lastPrinted>
  <dcterms:created xsi:type="dcterms:W3CDTF">2015-03-23T16:40:36Z</dcterms:created>
  <dcterms:modified xsi:type="dcterms:W3CDTF">2016-08-31T13:13:56Z</dcterms:modified>
</cp:coreProperties>
</file>