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08\"/>
    </mc:Choice>
  </mc:AlternateContent>
  <bookViews>
    <workbookView xWindow="24315" yWindow="-15" windowWidth="14400" windowHeight="11985" activeTab="1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Інфляція'!$A$1:$L$50</definedName>
    <definedName name="_xlnm.Print_Area" localSheetId="1">'Економічна активність'!$B$1:$G$1</definedName>
    <definedName name="_xlnm.Print_Area" localSheetId="5">'Зовнішній сектор'!$A$1:$L$40</definedName>
    <definedName name="_xlnm.Print_Area" localSheetId="4">'Монетарний сектор'!$A$1:$Y$70</definedName>
    <definedName name="_xlnm.Print_Area" localSheetId="2">'Ринок праці'!$A$1:$AW$29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T41" i="39" l="1"/>
  <c r="AT38" i="39"/>
  <c r="AT36" i="39"/>
  <c r="AT52" i="39"/>
  <c r="AT53" i="39"/>
  <c r="AT54" i="39"/>
  <c r="AT55" i="39"/>
  <c r="AT56" i="39"/>
  <c r="AT57" i="39"/>
  <c r="AT58" i="39"/>
  <c r="AT59" i="39"/>
  <c r="AT62" i="39"/>
  <c r="AT64" i="39"/>
  <c r="AT65" i="39"/>
  <c r="AT66" i="39"/>
  <c r="AT67" i="39"/>
  <c r="AT68" i="39"/>
  <c r="AT69" i="39"/>
  <c r="AT70" i="39"/>
  <c r="AT71" i="39"/>
  <c r="AT72" i="39"/>
  <c r="AT73" i="39"/>
  <c r="AT74" i="39"/>
  <c r="AT77" i="39"/>
  <c r="AT78" i="39"/>
  <c r="AT79" i="39"/>
  <c r="AT13" i="39"/>
  <c r="AT60" i="39" s="1"/>
  <c r="AZ19" i="40" l="1"/>
  <c r="AY19" i="40"/>
  <c r="AZ18" i="40"/>
  <c r="AY18" i="40"/>
  <c r="AZ17" i="40"/>
  <c r="AY17" i="40"/>
  <c r="AZ16" i="40"/>
  <c r="AY16" i="40"/>
  <c r="AD16" i="40"/>
  <c r="AZ15" i="40"/>
  <c r="AY15" i="40"/>
  <c r="AZ14" i="40"/>
  <c r="AY14" i="40"/>
  <c r="AZ13" i="40"/>
  <c r="AY13" i="40"/>
  <c r="F12" i="40"/>
  <c r="E12" i="40"/>
  <c r="S11" i="40"/>
  <c r="R11" i="40"/>
  <c r="Q11" i="40"/>
  <c r="F10" i="40"/>
  <c r="AZ7" i="40"/>
  <c r="AY7" i="40"/>
  <c r="AZ5" i="40"/>
  <c r="AY5" i="40"/>
  <c r="AZ4" i="40"/>
  <c r="AY4" i="40"/>
  <c r="AS52" i="39" l="1"/>
  <c r="AS53" i="39"/>
  <c r="AS54" i="39"/>
  <c r="AS55" i="39"/>
  <c r="AS56" i="39"/>
  <c r="AS57" i="39"/>
  <c r="AS58" i="39"/>
  <c r="AS59" i="39"/>
  <c r="AS62" i="39"/>
  <c r="AS64" i="39"/>
  <c r="AS65" i="39"/>
  <c r="AS66" i="39"/>
  <c r="AS67" i="39"/>
  <c r="AS68" i="39"/>
  <c r="AS69" i="39"/>
  <c r="AS70" i="39"/>
  <c r="AS71" i="39"/>
  <c r="AS72" i="39"/>
  <c r="AS73" i="39"/>
  <c r="AS74" i="39"/>
  <c r="AS77" i="39"/>
  <c r="AS78" i="39"/>
  <c r="AS79" i="39"/>
  <c r="AS41" i="39"/>
  <c r="AS38" i="39"/>
  <c r="AS36" i="39"/>
  <c r="AS13" i="39"/>
  <c r="AS60" i="39" s="1"/>
  <c r="AR57" i="39" l="1"/>
  <c r="AR13" i="39"/>
  <c r="AR60" i="39" s="1"/>
  <c r="AR36" i="39"/>
  <c r="AR41" i="39"/>
  <c r="AR38" i="39"/>
  <c r="AR52" i="39"/>
  <c r="AR53" i="39"/>
  <c r="AR54" i="39"/>
  <c r="AR55" i="39"/>
  <c r="AR56" i="39"/>
  <c r="AR58" i="39"/>
  <c r="AR59" i="39"/>
  <c r="AR62" i="39"/>
  <c r="AR64" i="39"/>
  <c r="AR65" i="39"/>
  <c r="AR66" i="39"/>
  <c r="AR67" i="39"/>
  <c r="AR68" i="39"/>
  <c r="AR69" i="39"/>
  <c r="AR70" i="39"/>
  <c r="AR71" i="39"/>
  <c r="AR72" i="39"/>
  <c r="AR73" i="39"/>
  <c r="AR74" i="39"/>
  <c r="AR77" i="39"/>
  <c r="AR78" i="39"/>
  <c r="AR79" i="39"/>
  <c r="AQ52" i="39" l="1"/>
  <c r="AQ53" i="39"/>
  <c r="AQ54" i="39"/>
  <c r="AQ55" i="39"/>
  <c r="AQ56" i="39"/>
  <c r="AQ57" i="39"/>
  <c r="AQ58" i="39"/>
  <c r="AQ59" i="39"/>
  <c r="AQ64" i="39"/>
  <c r="AQ65" i="39"/>
  <c r="AQ66" i="39"/>
  <c r="AQ67" i="39"/>
  <c r="AQ68" i="39"/>
  <c r="AQ69" i="39"/>
  <c r="AQ70" i="39"/>
  <c r="AQ71" i="39"/>
  <c r="AQ72" i="39"/>
  <c r="AQ73" i="39"/>
  <c r="AQ74" i="39"/>
  <c r="AQ77" i="39"/>
  <c r="AQ78" i="39"/>
  <c r="AQ79" i="39"/>
  <c r="AQ41" i="39"/>
  <c r="AQ38" i="39"/>
  <c r="AQ36" i="39"/>
  <c r="AQ13" i="39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Q60" i="39" s="1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AE36" i="39" l="1"/>
  <c r="AQ62" i="39"/>
  <c r="Y36" i="39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Y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<sst xmlns="http://schemas.openxmlformats.org/spreadsheetml/2006/main" count="891" uniqueCount="327">
  <si>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</si>
  <si>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</si>
  <si>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</si>
  <si>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</si>
  <si>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</si>
  <si>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</si>
  <si>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</si>
  <si>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</si>
  <si>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</si>
  <si>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</si>
  <si>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</si>
  <si>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</si>
  <si>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</si>
  <si>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</si>
  <si>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</si>
  <si>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</si>
  <si>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</si>
  <si>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</si>
  <si>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</si>
  <si>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</si>
  <si>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</si>
  <si>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</si>
  <si>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</si>
  <si>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</si>
  <si>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</si>
  <si>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</si>
  <si>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</si>
  <si>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</si>
  <si>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</si>
  <si>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</si>
  <si>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</si>
  <si>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</si>
  <si>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</si>
  <si>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</si>
  <si>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</si>
  <si>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</si>
  <si>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</si>
  <si>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</si>
  <si>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</si>
  <si>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</si>
  <si>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</si>
  <si>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</si>
  <si>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</si>
  <si>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</si>
  <si>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</si>
  <si>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</si>
  <si>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</si>
  <si>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</si>
  <si>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</si>
  <si>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</si>
  <si>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</si>
  <si>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</si>
  <si>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</si>
  <si>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</si>
  <si>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</si>
  <si>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</si>
  <si>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</si>
  <si>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</si>
  <si>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</si>
  <si>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</si>
  <si>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</si>
  <si>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</si>
  <si>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</si>
  <si>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</si>
  <si>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</si>
  <si>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</si>
  <si>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</si>
  <si>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</si>
  <si>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</si>
  <si>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</si>
  <si>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</si>
  <si>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</si>
  <si>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</si>
  <si>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</si>
  <si>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</si>
  <si>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</si>
  <si>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</si>
  <si>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</si>
  <si>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</si>
  <si>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</si>
  <si>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</si>
  <si>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</si>
  <si>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</si>
  <si>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</si>
  <si>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</si>
  <si>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</si>
  <si>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</si>
  <si>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</si>
  <si>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</si>
  <si>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</si>
  <si>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</si>
  <si>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</si>
  <si>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</si>
  <si>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</si>
  <si>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</si>
  <si>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</si>
  <si>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</si>
  <si>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</si>
  <si>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</si>
  <si>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</si>
  <si>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</si>
  <si>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</si>
  <si>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</si>
  <si>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</si>
  <si>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</si>
  <si>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</si>
  <si>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</si>
  <si>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</si>
  <si>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</si>
  <si>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</si>
  <si>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</si>
  <si>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</si>
  <si>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</si>
  <si>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</si>
  <si>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</si>
  <si>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</si>
  <si>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</si>
  <si>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</si>
  <si>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</si>
  <si>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</si>
  <si>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</si>
  <si>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</si>
  <si>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</si>
  <si>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</si>
  <si>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</si>
  <si>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</si>
  <si>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</si>
  <si>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</si>
  <si>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</si>
  <si>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</si>
  <si>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</si>
  <si>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</si>
  <si>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</si>
  <si>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</si>
  <si>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</si>
  <si>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</si>
  <si>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</si>
  <si>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</si>
  <si>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</si>
  <si>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</si>
  <si>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</si>
  <si>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</si>
  <si>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</si>
  <si>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</si>
  <si>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</si>
  <si>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</si>
  <si>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</si>
  <si>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</si>
  <si>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</si>
  <si>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</si>
  <si>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</si>
  <si>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</si>
  <si>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</si>
  <si>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</si>
  <si>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</si>
  <si>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</si>
  <si>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</si>
  <si>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</si>
  <si>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</si>
  <si>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</si>
  <si>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</si>
  <si>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</si>
  <si>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</si>
  <si>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</si>
  <si>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</si>
  <si>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</si>
  <si>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</si>
  <si>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</si>
  <si>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</si>
  <si>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</si>
  <si>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</si>
  <si>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</si>
  <si>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</si>
  <si>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</si>
  <si>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</si>
  <si>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</si>
  <si>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</si>
  <si>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</si>
  <si>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</si>
  <si>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</si>
  <si>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</si>
  <si>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</si>
  <si>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</si>
  <si>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</si>
  <si>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</si>
  <si>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</si>
  <si>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</si>
  <si>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</si>
  <si>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</si>
  <si>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</si>
  <si>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</si>
  <si>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</si>
  <si>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</si>
  <si>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</si>
  <si>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</si>
  <si>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</si>
  <si>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</si>
  <si>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</si>
  <si>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</si>
  <si>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</si>
  <si>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</si>
  <si>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</si>
  <si>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</si>
  <si>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</si>
  <si>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</si>
  <si>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</si>
  <si>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</si>
  <si>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</si>
  <si>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</si>
  <si>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</si>
  <si>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</si>
  <si>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</si>
  <si>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</si>
  <si>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</si>
  <si>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</si>
  <si>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</si>
  <si>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</si>
  <si>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</si>
  <si>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</si>
  <si>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</si>
  <si>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</si>
  <si>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</si>
  <si>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</si>
  <si>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</si>
  <si>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</si>
  <si>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</si>
  <si>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</si>
  <si>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</si>
  <si>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</si>
  <si>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</si>
  <si>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</si>
  <si>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</si>
  <si>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</si>
  <si>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</si>
  <si>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</si>
  <si>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</si>
  <si>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</si>
  <si>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</si>
  <si>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</si>
  <si>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</si>
  <si>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</si>
  <si>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</si>
  <si>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</si>
  <si>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</si>
  <si>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</si>
  <si>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</si>
  <si>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</si>
  <si>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</si>
  <si>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</si>
  <si>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</si>
  <si>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</si>
  <si>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</si>
  <si>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</si>
  <si>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</si>
  <si>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</si>
  <si>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</si>
  <si>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</si>
  <si>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</si>
  <si>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</si>
  <si>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</si>
  <si>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</si>
  <si>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</si>
  <si>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</si>
  <si>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</si>
  <si>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</si>
  <si>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</si>
  <si>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</si>
  <si>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</si>
  <si>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</si>
  <si>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</si>
  <si>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</si>
  <si>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</si>
  <si>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</si>
  <si>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</si>
  <si>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</si>
  <si>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</si>
  <si>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</si>
  <si>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</si>
  <si>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</si>
  <si>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</si>
  <si>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</si>
  <si>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</si>
  <si>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</si>
  <si>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</si>
  <si>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</si>
  <si>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</si>
  <si>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</si>
  <si>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</si>
  <si>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</si>
  <si>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</si>
  <si>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</si>
  <si>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</si>
  <si>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</si>
  <si>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</si>
  <si>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01</t>
  </si>
  <si>
    <t>02</t>
  </si>
  <si>
    <t>електроенергія</t>
  </si>
  <si>
    <t>03</t>
  </si>
  <si>
    <t>частка ІСЦ для 2017 року, %</t>
  </si>
  <si>
    <t xml:space="preserve">утримання будинків та прибудинкових територій </t>
  </si>
  <si>
    <t>частка ІЦВ для 2017 року, %***</t>
  </si>
  <si>
    <t>Виробництво основних фармацевтичних продуктів і фармацевтичних препаратів</t>
  </si>
  <si>
    <t>04</t>
  </si>
  <si>
    <t>05</t>
  </si>
  <si>
    <t>Темп зміни порівняно з відповідним періодом попереднього року, %</t>
  </si>
  <si>
    <r>
      <t xml:space="preserve">2017 рік** </t>
    </r>
    <r>
      <rPr>
        <sz val="18"/>
        <rFont val="Calibri"/>
        <family val="2"/>
        <charset val="204"/>
      </rPr>
      <t>ᶧ</t>
    </r>
  </si>
  <si>
    <t xml:space="preserve">Небазова інфляція </t>
  </si>
  <si>
    <t xml:space="preserve">  ** Із січня 2017 року змінено методологію розрахунку індексів споживчих цін. Детальніша інформація на сайті ДССУ.</t>
  </si>
  <si>
    <r>
      <rPr>
        <sz val="18"/>
        <rFont val="Calibri"/>
        <family val="2"/>
        <charset val="204"/>
        <scheme val="minor"/>
      </rPr>
      <t xml:space="preserve"> ᶧ</t>
    </r>
    <r>
      <rPr>
        <sz val="10"/>
        <rFont val="Calibri"/>
        <family val="2"/>
        <charset val="204"/>
        <scheme val="minor"/>
      </rPr>
      <t xml:space="preserve"> Зміна цін за окремими компонентами споживчого кошика згідно з класифікацією НБУ на підставі даних ДССУ уточнена через перегляд методології розрахунку вагових коефіцієнтів.</t>
    </r>
  </si>
  <si>
    <t>06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</si>
  <si>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</si>
  <si>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2,3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</si>
  <si>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</si>
  <si>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</si>
  <si>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</si>
  <si>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</si>
  <si>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</si>
  <si>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</si>
  <si>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-0.2 в.п.</t>
  </si>
  <si>
    <t>Липень</t>
  </si>
  <si>
    <t>Січень-Липень</t>
  </si>
  <si>
    <t>зміна за липень 2017 року, %</t>
  </si>
  <si>
    <t>-0.1 в.п.</t>
  </si>
  <si>
    <t>0.1 в.п.</t>
  </si>
  <si>
    <t>16.6 в.п.</t>
  </si>
  <si>
    <t>07</t>
  </si>
  <si>
    <t>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</si>
</sst>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0.000_)"/>
    <numFmt numFmtId="179" formatCode="_-* #,##0\ _р_._-;\-* #,##0\ _р_._-;_-* &quot;-&quot;\ _р_._-;_-@_-"/>
    <numFmt numFmtId="180" formatCode="_-* #,##0_р_._-;\-* #,##0_р_._-;_-* &quot;-&quot;_р_._-;_-@_-"/>
    <numFmt numFmtId="181" formatCode="_-* #,##0.00_р_._-;\-* #,##0.00_р_._-;_-* &quot;-&quot;??_р_._-;_-@_-"/>
    <numFmt numFmtId="182" formatCode="#,##0.000"/>
    <numFmt numFmtId="183" formatCode="_-* #,##0.00\ _р_._-;\-* #,##0.00\ _р_._-;_-* &quot;-&quot;??\ _р_._-;_-@_-"/>
    <numFmt numFmtId="184" formatCode="_-* #,##0.00\ &quot;р.&quot;_-;\-* #,##0.00\ &quot;р.&quot;_-;_-* &quot;-&quot;??\ &quot;р.&quot;_-;_-@_-"/>
    <numFmt numFmtId="185" formatCode="_-&quot;$&quot;* #,##0_-;\-&quot;$&quot;* #,##0_-;_-&quot;$&quot;* &quot;-&quot;_-;_-@_-"/>
    <numFmt numFmtId="186" formatCode="#.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.0"/>
    <numFmt numFmtId="193" formatCode="#,##0\ &quot;Kč&quot;;\-#,##0\ &quot;Kč&quot;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  <numFmt numFmtId="211" formatCode="0.000"/>
  </numFmts>
  <fonts count="18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8"/>
      <name val="Calibri"/>
      <family val="2"/>
      <charset val="204"/>
    </font>
    <font>
      <sz val="1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71">
    <xf numFmtId="0" fontId="0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7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3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70" fontId="21" fillId="0" borderId="0" applyFont="0" applyFill="0" applyBorder="0" applyAlignment="0" applyProtection="0"/>
    <xf numFmtId="179" fontId="50" fillId="0" borderId="0" applyFont="0" applyFill="0" applyBorder="0" applyAlignment="0" applyProtection="0"/>
    <xf numFmtId="180" fontId="2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51" fillId="0" borderId="0">
      <alignment horizontal="right" vertical="top"/>
    </xf>
    <xf numFmtId="183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165" fontId="48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52" fillId="0" borderId="0" applyFont="0" applyFill="0" applyBorder="0" applyAlignment="0" applyProtection="0"/>
    <xf numFmtId="186" fontId="55" fillId="0" borderId="0">
      <protection locked="0"/>
    </xf>
    <xf numFmtId="186" fontId="56" fillId="0" borderId="0">
      <protection locked="0"/>
    </xf>
    <xf numFmtId="0" fontId="38" fillId="0" borderId="0" applyFont="0" applyFill="0" applyBorder="0" applyAlignment="0" applyProtection="0"/>
    <xf numFmtId="187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8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6" fontId="55" fillId="0" borderId="0">
      <protection locked="0"/>
    </xf>
    <xf numFmtId="186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6" fontId="75" fillId="0" borderId="0">
      <protection locked="0"/>
    </xf>
    <xf numFmtId="186" fontId="76" fillId="0" borderId="0">
      <protection locked="0"/>
    </xf>
    <xf numFmtId="186" fontId="75" fillId="0" borderId="0">
      <protection locked="0"/>
    </xf>
    <xf numFmtId="186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92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93" fontId="38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8" fillId="0" borderId="0" applyFont="0" applyFill="0" applyBorder="0" applyAlignment="0" applyProtection="0"/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6" fontId="49" fillId="0" borderId="0" applyFill="0" applyBorder="0" applyAlignment="0" applyProtection="0">
      <alignment horizontal="right"/>
    </xf>
    <xf numFmtId="0" fontId="60" fillId="0" borderId="0"/>
    <xf numFmtId="197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169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0" fontId="27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203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72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6" fontId="55" fillId="0" borderId="19">
      <protection locked="0"/>
    </xf>
    <xf numFmtId="0" fontId="107" fillId="0" borderId="20" applyNumberFormat="0" applyFill="0" applyAlignment="0" applyProtection="0"/>
    <xf numFmtId="186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2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4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71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71" fontId="25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87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72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72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72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92" fontId="156" fillId="0" borderId="62" xfId="0" applyNumberFormat="1" applyFont="1" applyFill="1" applyBorder="1" applyAlignment="1" applyProtection="1">
      <alignment horizontal="center"/>
    </xf>
    <xf numFmtId="192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92" fontId="156" fillId="0" borderId="66" xfId="0" applyNumberFormat="1" applyFont="1" applyFill="1" applyBorder="1" applyAlignment="1" applyProtection="1">
      <alignment horizontal="center"/>
    </xf>
    <xf numFmtId="192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92" fontId="154" fillId="0" borderId="66" xfId="0" applyNumberFormat="1" applyFont="1" applyFill="1" applyBorder="1" applyAlignment="1" applyProtection="1">
      <alignment horizontal="center"/>
    </xf>
    <xf numFmtId="192" fontId="154" fillId="0" borderId="65" xfId="0" applyNumberFormat="1" applyFont="1" applyFill="1" applyBorder="1" applyAlignment="1" applyProtection="1">
      <alignment horizontal="center"/>
    </xf>
    <xf numFmtId="210" fontId="156" fillId="0" borderId="66" xfId="0" applyNumberFormat="1" applyFont="1" applyFill="1" applyBorder="1" applyAlignment="1" applyProtection="1">
      <alignment horizontal="center"/>
    </xf>
    <xf numFmtId="210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92" fontId="156" fillId="0" borderId="64" xfId="0" applyNumberFormat="1" applyFont="1" applyFill="1" applyBorder="1" applyAlignment="1" applyProtection="1">
      <alignment horizontal="center"/>
    </xf>
    <xf numFmtId="192" fontId="156" fillId="0" borderId="0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0" fontId="164" fillId="0" borderId="66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54" fillId="0" borderId="65" xfId="0" applyNumberFormat="1" applyFont="1" applyFill="1" applyBorder="1" applyAlignment="1" applyProtection="1">
      <alignment horizontal="center"/>
    </xf>
    <xf numFmtId="210" fontId="154" fillId="0" borderId="66" xfId="0" applyNumberFormat="1" applyFont="1" applyFill="1" applyBorder="1" applyAlignment="1" applyProtection="1">
      <alignment horizontal="center"/>
    </xf>
    <xf numFmtId="210" fontId="164" fillId="0" borderId="63" xfId="0" applyNumberFormat="1" applyFont="1" applyFill="1" applyBorder="1" applyAlignment="1" applyProtection="1">
      <alignment horizontal="center"/>
    </xf>
    <xf numFmtId="172" fontId="156" fillId="0" borderId="64" xfId="0" applyNumberFormat="1" applyFont="1" applyFill="1" applyBorder="1" applyAlignment="1" applyProtection="1">
      <alignment horizontal="center"/>
    </xf>
    <xf numFmtId="172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63" fillId="0" borderId="63" xfId="0" applyNumberFormat="1" applyFont="1" applyFill="1" applyBorder="1" applyAlignment="1" applyProtection="1">
      <alignment horizontal="center"/>
    </xf>
    <xf numFmtId="206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72" fontId="154" fillId="0" borderId="64" xfId="0" applyNumberFormat="1" applyFont="1" applyFill="1" applyBorder="1" applyAlignment="1" applyProtection="1">
      <alignment horizontal="center"/>
    </xf>
    <xf numFmtId="172" fontId="154" fillId="0" borderId="0" xfId="0" applyNumberFormat="1" applyFont="1" applyFill="1" applyBorder="1" applyAlignment="1" applyProtection="1">
      <alignment horizontal="center"/>
    </xf>
    <xf numFmtId="207" fontId="154" fillId="0" borderId="66" xfId="0" applyNumberFormat="1" applyFont="1" applyFill="1" applyBorder="1" applyAlignment="1" applyProtection="1">
      <alignment horizontal="center"/>
    </xf>
    <xf numFmtId="207" fontId="164" fillId="0" borderId="63" xfId="0" applyNumberFormat="1" applyFont="1" applyFill="1" applyBorder="1" applyAlignment="1" applyProtection="1">
      <alignment horizontal="center"/>
    </xf>
    <xf numFmtId="206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72" fontId="154" fillId="0" borderId="0" xfId="918" applyNumberFormat="1" applyFont="1" applyBorder="1"/>
    <xf numFmtId="172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72" fontId="154" fillId="60" borderId="0" xfId="942" applyNumberFormat="1" applyFont="1" applyFill="1" applyBorder="1" applyAlignment="1">
      <alignment horizontal="center" vertical="center" wrapText="1"/>
    </xf>
    <xf numFmtId="172" fontId="154" fillId="0" borderId="8" xfId="0" applyNumberFormat="1" applyFont="1" applyBorder="1" applyAlignment="1">
      <alignment horizontal="center" vertical="center" wrapText="1"/>
    </xf>
    <xf numFmtId="172" fontId="156" fillId="0" borderId="0" xfId="918" applyNumberFormat="1" applyFont="1" applyBorder="1"/>
    <xf numFmtId="172" fontId="156" fillId="0" borderId="0" xfId="918" applyNumberFormat="1" applyFont="1"/>
    <xf numFmtId="172" fontId="154" fillId="0" borderId="0" xfId="918" applyNumberFormat="1" applyFont="1"/>
    <xf numFmtId="172" fontId="159" fillId="0" borderId="0" xfId="918" applyNumberFormat="1" applyFont="1"/>
    <xf numFmtId="172" fontId="159" fillId="0" borderId="0" xfId="918" applyNumberFormat="1" applyFont="1" applyFill="1"/>
    <xf numFmtId="172" fontId="159" fillId="0" borderId="0" xfId="918" applyNumberFormat="1" applyFont="1" applyFill="1" applyBorder="1"/>
    <xf numFmtId="172" fontId="159" fillId="0" borderId="0" xfId="918" applyNumberFormat="1" applyFont="1" applyBorder="1"/>
    <xf numFmtId="172" fontId="154" fillId="0" borderId="0" xfId="918" applyNumberFormat="1" applyFont="1" applyFill="1"/>
    <xf numFmtId="0" fontId="154" fillId="0" borderId="76" xfId="918" applyFont="1" applyFill="1" applyBorder="1"/>
    <xf numFmtId="172" fontId="154" fillId="0" borderId="0" xfId="918" applyNumberFormat="1" applyFont="1" applyFill="1" applyBorder="1"/>
    <xf numFmtId="172" fontId="154" fillId="0" borderId="51" xfId="918" applyNumberFormat="1" applyFont="1" applyBorder="1"/>
    <xf numFmtId="172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72" fontId="154" fillId="0" borderId="67" xfId="0" applyNumberFormat="1" applyFont="1" applyFill="1" applyBorder="1" applyAlignment="1" applyProtection="1">
      <alignment horizontal="center"/>
    </xf>
    <xf numFmtId="172" fontId="154" fillId="0" borderId="51" xfId="0" applyNumberFormat="1" applyFont="1" applyFill="1" applyBorder="1" applyAlignment="1" applyProtection="1">
      <alignment horizontal="center"/>
    </xf>
    <xf numFmtId="207" fontId="154" fillId="0" borderId="68" xfId="0" applyNumberFormat="1" applyFont="1" applyFill="1" applyBorder="1" applyAlignment="1" applyProtection="1">
      <alignment horizontal="center"/>
    </xf>
    <xf numFmtId="207" fontId="164" fillId="0" borderId="58" xfId="0" applyNumberFormat="1" applyFont="1" applyFill="1" applyBorder="1" applyAlignment="1" applyProtection="1">
      <alignment horizontal="center"/>
    </xf>
    <xf numFmtId="206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72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72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92" fontId="156" fillId="0" borderId="95" xfId="0" applyNumberFormat="1" applyFont="1" applyFill="1" applyBorder="1" applyAlignment="1" applyProtection="1">
      <alignment horizontal="center"/>
    </xf>
    <xf numFmtId="172" fontId="156" fillId="0" borderId="95" xfId="0" applyNumberFormat="1" applyFont="1" applyFill="1" applyBorder="1" applyAlignment="1" applyProtection="1">
      <alignment horizontal="center"/>
    </xf>
    <xf numFmtId="172" fontId="154" fillId="0" borderId="95" xfId="0" applyNumberFormat="1" applyFont="1" applyFill="1" applyBorder="1" applyAlignment="1" applyProtection="1">
      <alignment horizontal="center"/>
    </xf>
    <xf numFmtId="172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8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72" fontId="154" fillId="63" borderId="0" xfId="918" applyNumberFormat="1" applyFont="1" applyFill="1" applyBorder="1"/>
    <xf numFmtId="172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72" fontId="159" fillId="63" borderId="0" xfId="918" applyNumberFormat="1" applyFont="1" applyFill="1"/>
    <xf numFmtId="172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72" fontId="156" fillId="63" borderId="0" xfId="918" applyNumberFormat="1" applyFont="1" applyFill="1"/>
    <xf numFmtId="172" fontId="156" fillId="63" borderId="51" xfId="918" applyNumberFormat="1" applyFont="1" applyFill="1" applyBorder="1"/>
    <xf numFmtId="172" fontId="156" fillId="63" borderId="0" xfId="918" applyNumberFormat="1" applyFont="1" applyFill="1" applyBorder="1" applyAlignment="1">
      <alignment horizontal="right"/>
    </xf>
    <xf numFmtId="192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72" fontId="154" fillId="63" borderId="0" xfId="918" applyNumberFormat="1" applyFont="1" applyFill="1"/>
    <xf numFmtId="172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72" fontId="156" fillId="62" borderId="102" xfId="923" applyNumberFormat="1" applyFont="1" applyFill="1" applyBorder="1" applyAlignment="1">
      <alignment horizontal="center"/>
    </xf>
    <xf numFmtId="172" fontId="156" fillId="62" borderId="0" xfId="923" applyNumberFormat="1" applyFont="1" applyFill="1" applyBorder="1" applyAlignment="1">
      <alignment horizontal="center"/>
    </xf>
    <xf numFmtId="172" fontId="156" fillId="60" borderId="102" xfId="923" applyNumberFormat="1" applyFont="1" applyFill="1" applyBorder="1" applyAlignment="1">
      <alignment horizontal="center"/>
    </xf>
    <xf numFmtId="172" fontId="156" fillId="60" borderId="0" xfId="923" applyNumberFormat="1" applyFont="1" applyFill="1" applyBorder="1" applyAlignment="1">
      <alignment horizontal="center"/>
    </xf>
    <xf numFmtId="172" fontId="156" fillId="60" borderId="73" xfId="923" applyNumberFormat="1" applyFont="1" applyFill="1" applyBorder="1" applyAlignment="1">
      <alignment horizontal="center"/>
    </xf>
    <xf numFmtId="172" fontId="154" fillId="60" borderId="102" xfId="923" applyNumberFormat="1" applyFont="1" applyFill="1" applyBorder="1" applyAlignment="1">
      <alignment horizontal="center"/>
    </xf>
    <xf numFmtId="172" fontId="154" fillId="60" borderId="0" xfId="923" applyNumberFormat="1" applyFont="1" applyFill="1" applyBorder="1" applyAlignment="1">
      <alignment horizontal="center"/>
    </xf>
    <xf numFmtId="172" fontId="154" fillId="60" borderId="73" xfId="923" applyNumberFormat="1" applyFont="1" applyFill="1" applyBorder="1" applyAlignment="1">
      <alignment horizontal="center"/>
    </xf>
    <xf numFmtId="172" fontId="154" fillId="60" borderId="0" xfId="942" applyNumberFormat="1" applyFont="1" applyFill="1" applyBorder="1" applyAlignment="1">
      <alignment horizontal="center"/>
    </xf>
    <xf numFmtId="172" fontId="154" fillId="60" borderId="73" xfId="942" applyNumberFormat="1" applyFont="1" applyFill="1" applyBorder="1" applyAlignment="1">
      <alignment horizontal="center"/>
    </xf>
    <xf numFmtId="172" fontId="156" fillId="62" borderId="107" xfId="923" applyNumberFormat="1" applyFont="1" applyFill="1" applyBorder="1" applyAlignment="1">
      <alignment horizontal="center"/>
    </xf>
    <xf numFmtId="172" fontId="156" fillId="62" borderId="0" xfId="942" applyNumberFormat="1" applyFont="1" applyFill="1" applyBorder="1" applyAlignment="1">
      <alignment horizontal="center"/>
    </xf>
    <xf numFmtId="172" fontId="156" fillId="0" borderId="107" xfId="923" applyNumberFormat="1" applyFont="1" applyFill="1" applyBorder="1" applyAlignment="1">
      <alignment horizontal="center"/>
    </xf>
    <xf numFmtId="172" fontId="156" fillId="0" borderId="0" xfId="923" applyNumberFormat="1" applyFont="1" applyFill="1" applyBorder="1" applyAlignment="1">
      <alignment horizontal="center"/>
    </xf>
    <xf numFmtId="172" fontId="156" fillId="0" borderId="73" xfId="923" applyNumberFormat="1" applyFont="1" applyFill="1" applyBorder="1" applyAlignment="1">
      <alignment horizontal="center"/>
    </xf>
    <xf numFmtId="172" fontId="156" fillId="0" borderId="0" xfId="942" applyNumberFormat="1" applyFont="1" applyFill="1" applyBorder="1" applyAlignment="1">
      <alignment horizontal="center"/>
    </xf>
    <xf numFmtId="172" fontId="154" fillId="60" borderId="107" xfId="923" applyNumberFormat="1" applyFont="1" applyFill="1" applyBorder="1" applyAlignment="1">
      <alignment horizontal="center"/>
    </xf>
    <xf numFmtId="211" fontId="154" fillId="60" borderId="107" xfId="923" applyNumberFormat="1" applyFont="1" applyFill="1" applyBorder="1" applyAlignment="1">
      <alignment horizontal="center"/>
    </xf>
    <xf numFmtId="211" fontId="154" fillId="60" borderId="0" xfId="923" applyNumberFormat="1" applyFont="1" applyFill="1" applyBorder="1" applyAlignment="1">
      <alignment horizontal="center"/>
    </xf>
    <xf numFmtId="211" fontId="154" fillId="60" borderId="73" xfId="923" applyNumberFormat="1" applyFont="1" applyFill="1" applyBorder="1" applyAlignment="1">
      <alignment horizontal="center"/>
    </xf>
    <xf numFmtId="172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72" fontId="156" fillId="62" borderId="73" xfId="923" applyNumberFormat="1" applyFont="1" applyFill="1" applyBorder="1" applyAlignment="1">
      <alignment horizontal="center"/>
    </xf>
    <xf numFmtId="172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72" fontId="156" fillId="0" borderId="102" xfId="923" applyNumberFormat="1" applyFont="1" applyFill="1" applyBorder="1" applyAlignment="1">
      <alignment horizontal="center"/>
    </xf>
    <xf numFmtId="172" fontId="156" fillId="60" borderId="0" xfId="942" applyNumberFormat="1" applyFont="1" applyFill="1" applyBorder="1" applyAlignment="1">
      <alignment horizontal="center"/>
    </xf>
    <xf numFmtId="172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72" fontId="167" fillId="0" borderId="102" xfId="923" applyNumberFormat="1" applyFont="1" applyFill="1" applyBorder="1" applyAlignment="1">
      <alignment horizontal="center"/>
    </xf>
    <xf numFmtId="172" fontId="167" fillId="60" borderId="0" xfId="942" applyNumberFormat="1" applyFont="1" applyFill="1" applyBorder="1" applyAlignment="1">
      <alignment horizontal="center"/>
    </xf>
    <xf numFmtId="172" fontId="167" fillId="60" borderId="73" xfId="942" applyNumberFormat="1" applyFont="1" applyFill="1" applyBorder="1" applyAlignment="1">
      <alignment horizontal="center"/>
    </xf>
    <xf numFmtId="172" fontId="167" fillId="60" borderId="0" xfId="923" applyNumberFormat="1" applyFont="1" applyFill="1" applyBorder="1" applyAlignment="1">
      <alignment horizontal="center"/>
    </xf>
    <xf numFmtId="172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72" fontId="156" fillId="0" borderId="105" xfId="923" applyNumberFormat="1" applyFont="1" applyFill="1" applyBorder="1" applyAlignment="1">
      <alignment horizontal="center"/>
    </xf>
    <xf numFmtId="172" fontId="156" fillId="60" borderId="51" xfId="942" applyNumberFormat="1" applyFont="1" applyFill="1" applyBorder="1" applyAlignment="1">
      <alignment horizontal="center"/>
    </xf>
    <xf numFmtId="172" fontId="156" fillId="60" borderId="71" xfId="942" applyNumberFormat="1" applyFont="1" applyFill="1" applyBorder="1" applyAlignment="1">
      <alignment horizontal="center"/>
    </xf>
    <xf numFmtId="172" fontId="156" fillId="0" borderId="51" xfId="923" applyNumberFormat="1" applyFont="1" applyFill="1" applyBorder="1" applyAlignment="1">
      <alignment horizontal="center"/>
    </xf>
    <xf numFmtId="172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72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72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11" fontId="154" fillId="0" borderId="0" xfId="942" applyNumberFormat="1" applyFont="1" applyFill="1" applyBorder="1" applyAlignment="1">
      <alignment horizontal="center"/>
    </xf>
    <xf numFmtId="172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72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72" fontId="156" fillId="62" borderId="90" xfId="923" applyNumberFormat="1" applyFont="1" applyFill="1" applyBorder="1" applyAlignment="1">
      <alignment horizontal="center"/>
    </xf>
    <xf numFmtId="172" fontId="156" fillId="62" borderId="108" xfId="923" applyNumberFormat="1" applyFont="1" applyFill="1" applyBorder="1" applyAlignment="1">
      <alignment horizontal="center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72" fontId="156" fillId="0" borderId="65" xfId="0" applyNumberFormat="1" applyFont="1" applyFill="1" applyBorder="1" applyAlignment="1" applyProtection="1">
      <alignment horizontal="center"/>
    </xf>
    <xf numFmtId="172" fontId="154" fillId="0" borderId="65" xfId="0" applyNumberFormat="1" applyFont="1" applyFill="1" applyBorder="1" applyAlignment="1" applyProtection="1">
      <alignment horizontal="center"/>
    </xf>
    <xf numFmtId="172" fontId="154" fillId="0" borderId="58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56" fillId="0" borderId="65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10" fontId="164" fillId="0" borderId="65" xfId="0" applyNumberFormat="1" applyFont="1" applyFill="1" applyBorder="1" applyAlignment="1" applyProtection="1">
      <alignment horizontal="center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172" fontId="156" fillId="62" borderId="113" xfId="923" applyNumberFormat="1" applyFont="1" applyFill="1" applyBorder="1" applyAlignment="1">
      <alignment horizontal="center"/>
    </xf>
    <xf numFmtId="172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72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54" fillId="0" borderId="0" xfId="923" applyFont="1" applyFill="1"/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117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" fontId="171" fillId="0" borderId="118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9" xfId="920" quotePrefix="1" applyNumberFormat="1" applyFont="1" applyFill="1" applyBorder="1" applyAlignment="1" applyProtection="1">
      <alignment horizontal="center" vertical="center" wrapText="1"/>
    </xf>
    <xf numFmtId="172" fontId="171" fillId="60" borderId="58" xfId="920" applyNumberFormat="1" applyFont="1" applyFill="1" applyBorder="1" applyAlignment="1" applyProtection="1">
      <alignment horizontal="center" vertical="center"/>
    </xf>
    <xf numFmtId="172" fontId="171" fillId="60" borderId="119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72" fontId="169" fillId="0" borderId="28" xfId="920" applyNumberFormat="1" applyFont="1" applyFill="1" applyBorder="1" applyAlignment="1" applyProtection="1">
      <alignment horizontal="center" vertical="center"/>
    </xf>
    <xf numFmtId="172" fontId="169" fillId="0" borderId="27" xfId="920" applyNumberFormat="1" applyFont="1" applyFill="1" applyBorder="1" applyAlignment="1" applyProtection="1">
      <alignment horizontal="center" vertical="center"/>
    </xf>
    <xf numFmtId="172" fontId="171" fillId="0" borderId="45" xfId="920" applyNumberFormat="1" applyFont="1" applyFill="1" applyBorder="1" applyAlignment="1" applyProtection="1">
      <alignment horizontal="center" vertical="center"/>
    </xf>
    <xf numFmtId="172" fontId="171" fillId="0" borderId="8" xfId="920" applyNumberFormat="1" applyFont="1" applyFill="1" applyBorder="1" applyAlignment="1" applyProtection="1">
      <alignment horizontal="center" vertical="center"/>
    </xf>
    <xf numFmtId="172" fontId="171" fillId="0" borderId="46" xfId="920" applyNumberFormat="1" applyFont="1" applyFill="1" applyBorder="1" applyAlignment="1" applyProtection="1">
      <alignment horizontal="center" vertical="center"/>
    </xf>
    <xf numFmtId="172" fontId="169" fillId="0" borderId="3" xfId="920" applyNumberFormat="1" applyFont="1" applyFill="1" applyBorder="1" applyAlignment="1" applyProtection="1">
      <alignment horizontal="center" vertical="center"/>
    </xf>
    <xf numFmtId="172" fontId="171" fillId="60" borderId="56" xfId="920" applyNumberFormat="1" applyFont="1" applyFill="1" applyBorder="1" applyAlignment="1" applyProtection="1">
      <alignment horizontal="center" vertical="center"/>
    </xf>
    <xf numFmtId="172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72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72" fontId="171" fillId="0" borderId="46" xfId="920" quotePrefix="1" applyNumberFormat="1" applyFont="1" applyFill="1" applyBorder="1" applyAlignment="1" applyProtection="1">
      <alignment horizontal="center" vertical="center"/>
    </xf>
    <xf numFmtId="172" fontId="169" fillId="0" borderId="28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72" fontId="171" fillId="0" borderId="8" xfId="920" quotePrefix="1" applyNumberFormat="1" applyFont="1" applyFill="1" applyBorder="1" applyAlignment="1" applyProtection="1">
      <alignment horizontal="center" vertical="center"/>
    </xf>
    <xf numFmtId="172" fontId="169" fillId="59" borderId="27" xfId="920" applyNumberFormat="1" applyFont="1" applyFill="1" applyBorder="1" applyAlignment="1" applyProtection="1">
      <alignment horizontal="center" vertical="center"/>
    </xf>
    <xf numFmtId="172" fontId="169" fillId="59" borderId="3" xfId="920" applyNumberFormat="1" applyFont="1" applyFill="1" applyBorder="1" applyAlignment="1" applyProtection="1">
      <alignment horizontal="center" vertical="center"/>
    </xf>
    <xf numFmtId="172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72" fontId="171" fillId="59" borderId="45" xfId="920" applyNumberFormat="1" applyFont="1" applyFill="1" applyBorder="1" applyAlignment="1" applyProtection="1">
      <alignment horizontal="center" vertical="center"/>
    </xf>
    <xf numFmtId="172" fontId="171" fillId="59" borderId="8" xfId="920" applyNumberFormat="1" applyFont="1" applyFill="1" applyBorder="1" applyAlignment="1" applyProtection="1">
      <alignment horizontal="center" vertical="center"/>
    </xf>
    <xf numFmtId="172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172" fontId="171" fillId="60" borderId="110" xfId="920" applyNumberFormat="1" applyFont="1" applyFill="1" applyBorder="1" applyAlignment="1" applyProtection="1">
      <alignment horizontal="center" vertical="center"/>
    </xf>
    <xf numFmtId="172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72" fontId="156" fillId="62" borderId="56" xfId="0" applyNumberFormat="1" applyFont="1" applyFill="1" applyBorder="1" applyAlignment="1">
      <alignment horizontal="center" wrapText="1"/>
    </xf>
    <xf numFmtId="172" fontId="156" fillId="63" borderId="56" xfId="0" applyNumberFormat="1" applyFont="1" applyFill="1" applyBorder="1" applyAlignment="1">
      <alignment horizontal="center" wrapText="1"/>
    </xf>
    <xf numFmtId="172" fontId="154" fillId="0" borderId="56" xfId="0" applyNumberFormat="1" applyFont="1" applyBorder="1" applyAlignment="1">
      <alignment horizontal="center" vertical="center" wrapText="1"/>
    </xf>
    <xf numFmtId="1" fontId="171" fillId="60" borderId="51" xfId="920" quotePrefix="1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172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72" fontId="171" fillId="0" borderId="28" xfId="920" quotePrefix="1" applyNumberFormat="1" applyFont="1" applyFill="1" applyBorder="1" applyAlignment="1" applyProtection="1">
      <alignment horizontal="center" vertical="center"/>
    </xf>
    <xf numFmtId="172" fontId="171" fillId="0" borderId="45" xfId="920" quotePrefix="1" applyNumberFormat="1" applyFont="1" applyFill="1" applyBorder="1" applyAlignment="1" applyProtection="1">
      <alignment horizontal="center" vertical="center"/>
    </xf>
    <xf numFmtId="172" fontId="171" fillId="59" borderId="28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72" fontId="156" fillId="62" borderId="72" xfId="923" applyNumberFormat="1" applyFont="1" applyFill="1" applyBorder="1" applyAlignment="1">
      <alignment horizontal="center"/>
    </xf>
    <xf numFmtId="172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72" fontId="154" fillId="60" borderId="72" xfId="942" applyNumberFormat="1" applyFont="1" applyFill="1" applyBorder="1" applyAlignment="1">
      <alignment horizontal="center"/>
    </xf>
    <xf numFmtId="172" fontId="156" fillId="62" borderId="72" xfId="942" applyNumberFormat="1" applyFont="1" applyFill="1" applyBorder="1" applyAlignment="1">
      <alignment horizontal="center"/>
    </xf>
    <xf numFmtId="172" fontId="156" fillId="0" borderId="72" xfId="942" applyNumberFormat="1" applyFont="1" applyFill="1" applyBorder="1" applyAlignment="1">
      <alignment horizontal="center"/>
    </xf>
    <xf numFmtId="211" fontId="154" fillId="60" borderId="72" xfId="923" applyNumberFormat="1" applyFont="1" applyFill="1" applyBorder="1" applyAlignment="1">
      <alignment horizontal="center"/>
    </xf>
    <xf numFmtId="172" fontId="159" fillId="60" borderId="72" xfId="942" applyNumberFormat="1" applyFont="1" applyFill="1" applyBorder="1" applyAlignment="1">
      <alignment horizontal="center"/>
    </xf>
    <xf numFmtId="172" fontId="156" fillId="60" borderId="72" xfId="942" applyNumberFormat="1" applyFont="1" applyFill="1" applyBorder="1" applyAlignment="1">
      <alignment horizontal="center"/>
    </xf>
    <xf numFmtId="172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72" fontId="156" fillId="0" borderId="120" xfId="923" applyNumberFormat="1" applyFont="1" applyFill="1" applyBorder="1" applyAlignment="1">
      <alignment horizontal="center"/>
    </xf>
    <xf numFmtId="0" fontId="167" fillId="63" borderId="122" xfId="923" applyFont="1" applyFill="1" applyBorder="1" applyAlignment="1">
      <alignment horizontal="center" vertical="center" wrapText="1"/>
    </xf>
    <xf numFmtId="0" fontId="167" fillId="63" borderId="125" xfId="923" applyFont="1" applyFill="1" applyBorder="1" applyAlignment="1">
      <alignment horizontal="center" vertical="center" wrapText="1"/>
    </xf>
    <xf numFmtId="172" fontId="156" fillId="0" borderId="120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72" fontId="161" fillId="64" borderId="8" xfId="0" applyNumberFormat="1" applyFont="1" applyFill="1" applyBorder="1" applyAlignment="1">
      <alignment horizontal="center" vertical="center" wrapText="1"/>
    </xf>
    <xf numFmtId="172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0" borderId="0" xfId="942" applyNumberFormat="1" applyFont="1" applyFill="1" applyBorder="1" applyAlignment="1">
      <alignment horizontal="center"/>
    </xf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" fontId="171" fillId="60" borderId="8" xfId="920" applyNumberFormat="1" applyFont="1" applyFill="1" applyBorder="1" applyAlignment="1" applyProtection="1">
      <alignment horizontal="center" vertical="center"/>
    </xf>
    <xf numFmtId="172" fontId="171" fillId="60" borderId="8" xfId="920" applyNumberFormat="1" applyFont="1" applyFill="1" applyBorder="1" applyAlignment="1" applyProtection="1">
      <alignment horizontal="center" vertical="center"/>
    </xf>
    <xf numFmtId="172" fontId="171" fillId="60" borderId="8" xfId="920" quotePrefix="1" applyNumberFormat="1" applyFont="1" applyFill="1" applyBorder="1" applyAlignment="1" applyProtection="1">
      <alignment horizontal="center" vertical="center"/>
    </xf>
    <xf numFmtId="172" fontId="157" fillId="0" borderId="0" xfId="923" applyNumberFormat="1" applyFont="1" applyFill="1" applyBorder="1"/>
    <xf numFmtId="49" fontId="160" fillId="63" borderId="8" xfId="0" applyNumberFormat="1" applyFont="1" applyFill="1" applyBorder="1" applyAlignment="1">
      <alignment horizontal="center" vertical="center" wrapText="1"/>
    </xf>
    <xf numFmtId="192" fontId="164" fillId="0" borderId="66" xfId="0" applyNumberFormat="1" applyFont="1" applyFill="1" applyBorder="1" applyAlignment="1" applyProtection="1">
      <alignment horizontal="center"/>
    </xf>
    <xf numFmtId="192" fontId="164" fillId="0" borderId="65" xfId="0" applyNumberFormat="1" applyFont="1" applyFill="1" applyBorder="1" applyAlignment="1" applyProtection="1">
      <alignment horizontal="center"/>
    </xf>
    <xf numFmtId="192" fontId="154" fillId="0" borderId="0" xfId="0" applyNumberFormat="1" applyFont="1" applyFill="1" applyBorder="1" applyAlignment="1" applyProtection="1">
      <alignment horizontal="center"/>
    </xf>
    <xf numFmtId="192" fontId="154" fillId="0" borderId="95" xfId="0" applyNumberFormat="1" applyFont="1" applyFill="1" applyBorder="1" applyAlignment="1" applyProtection="1">
      <alignment horizontal="center"/>
    </xf>
    <xf numFmtId="192" fontId="154" fillId="0" borderId="64" xfId="0" applyNumberFormat="1" applyFont="1" applyFill="1" applyBorder="1" applyAlignment="1" applyProtection="1">
      <alignment horizontal="center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4" fillId="0" borderId="0" xfId="0" applyFont="1" applyBorder="1"/>
    <xf numFmtId="172" fontId="161" fillId="0" borderId="0" xfId="0" applyNumberFormat="1" applyFont="1" applyBorder="1" applyAlignment="1">
      <alignment horizontal="center" vertical="center" wrapText="1"/>
    </xf>
    <xf numFmtId="0" fontId="154" fillId="0" borderId="0" xfId="0" applyFont="1" applyBorder="1" applyAlignment="1">
      <alignment horizontal="center"/>
    </xf>
    <xf numFmtId="172" fontId="161" fillId="0" borderId="0" xfId="0" applyNumberFormat="1" applyFont="1" applyBorder="1" applyAlignment="1">
      <alignment horizontal="center"/>
    </xf>
    <xf numFmtId="0" fontId="156" fillId="58" borderId="8" xfId="0" applyFont="1" applyFill="1" applyBorder="1" applyAlignment="1">
      <alignment horizontal="center" wrapText="1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69" fillId="63" borderId="42" xfId="920" quotePrefix="1" applyNumberFormat="1" applyFont="1" applyFill="1" applyBorder="1" applyAlignment="1" applyProtection="1">
      <alignment horizontal="center" vertical="center" wrapText="1"/>
    </xf>
    <xf numFmtId="0" fontId="169" fillId="63" borderId="43" xfId="920" quotePrefix="1" applyNumberFormat="1" applyFont="1" applyFill="1" applyBorder="1" applyAlignment="1" applyProtection="1">
      <alignment horizontal="center" vertical="center" wrapText="1"/>
    </xf>
    <xf numFmtId="0" fontId="169" fillId="63" borderId="49" xfId="920" quotePrefix="1" applyNumberFormat="1" applyFont="1" applyFill="1" applyBorder="1" applyAlignment="1" applyProtection="1">
      <alignment horizontal="center" vertical="center" wrapText="1"/>
    </xf>
    <xf numFmtId="172" fontId="174" fillId="0" borderId="0" xfId="920" applyNumberFormat="1" applyFont="1"/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7" fillId="0" borderId="76" xfId="923" applyFont="1" applyFill="1" applyBorder="1"/>
    <xf numFmtId="0" fontId="182" fillId="0" borderId="0" xfId="0" applyFont="1" applyBorder="1" applyAlignment="1">
      <alignment horizontal="left" wrapText="1"/>
    </xf>
    <xf numFmtId="0" fontId="154" fillId="0" borderId="0" xfId="0" applyFont="1" applyBorder="1" applyAlignment="1">
      <alignment horizontal="left" vertical="top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vertical="center" wrapText="1"/>
    </xf>
    <xf numFmtId="0" fontId="177" fillId="0" borderId="0" xfId="0" applyFont="1" applyBorder="1" applyAlignment="1">
      <alignment horizontal="left" wrapText="1"/>
    </xf>
    <xf numFmtId="0" fontId="156" fillId="58" borderId="53" xfId="0" applyFont="1" applyFill="1" applyBorder="1" applyAlignment="1">
      <alignment horizontal="center" vertic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5" fillId="0" borderId="51" xfId="0" applyFont="1" applyBorder="1" applyAlignment="1">
      <alignment horizontal="center" vertical="center" wrapText="1"/>
    </xf>
    <xf numFmtId="0" fontId="0" fillId="0" borderId="51" xfId="0" applyBorder="1" applyAlignment="1"/>
    <xf numFmtId="0" fontId="156" fillId="63" borderId="8" xfId="0" applyFont="1" applyFill="1" applyBorder="1" applyAlignment="1">
      <alignment horizontal="center" vertical="center" wrapText="1"/>
    </xf>
    <xf numFmtId="172" fontId="161" fillId="0" borderId="8" xfId="0" applyNumberFormat="1" applyFont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wrapText="1"/>
    </xf>
    <xf numFmtId="0" fontId="154" fillId="63" borderId="8" xfId="0" applyFont="1" applyFill="1" applyBorder="1" applyAlignment="1"/>
    <xf numFmtId="0" fontId="0" fillId="63" borderId="8" xfId="0" applyFill="1" applyBorder="1" applyAlignment="1"/>
    <xf numFmtId="49" fontId="160" fillId="63" borderId="8" xfId="0" applyNumberFormat="1" applyFont="1" applyFill="1" applyBorder="1" applyAlignment="1">
      <alignment horizontal="center" vertical="center" wrapText="1"/>
    </xf>
    <xf numFmtId="0" fontId="0" fillId="63" borderId="8" xfId="0" applyFill="1" applyBorder="1" applyAlignment="1">
      <alignment horizontal="center" vertical="center" wrapText="1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96" xfId="920" quotePrefix="1" applyNumberFormat="1" applyFont="1" applyFill="1" applyBorder="1" applyAlignment="1" applyProtection="1">
      <alignment horizontal="center" vertical="center"/>
    </xf>
    <xf numFmtId="0" fontId="169" fillId="63" borderId="126" xfId="920" quotePrefix="1" applyNumberFormat="1" applyFont="1" applyFill="1" applyBorder="1" applyAlignment="1" applyProtection="1">
      <alignment horizontal="center" vertical="center"/>
    </xf>
    <xf numFmtId="0" fontId="169" fillId="63" borderId="127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69" xfId="920" quotePrefix="1" applyNumberFormat="1" applyFont="1" applyFill="1" applyBorder="1" applyAlignment="1" applyProtection="1">
      <alignment horizontal="center" vertical="center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124" xfId="923" applyFont="1" applyFill="1" applyBorder="1" applyAlignment="1">
      <alignment horizontal="center" vertical="center" wrapText="1"/>
    </xf>
    <xf numFmtId="0" fontId="156" fillId="63" borderId="121" xfId="923" applyFont="1" applyFill="1" applyBorder="1" applyAlignment="1">
      <alignment horizontal="center" vertical="center" wrapText="1"/>
    </xf>
    <xf numFmtId="0" fontId="156" fillId="63" borderId="123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2" name="TextBox 1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4" name="TextBox 3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zoomScale="90" zoomScaleNormal="90" zoomScalePageLayoutView="90" workbookViewId="0">
      <selection sqref="A1:L1"/>
    </sheetView>
  </sheetViews>
  <sheetFormatPr defaultColWidth="9.140625" defaultRowHeight="12.75"/>
  <cols>
    <col min="1" max="1" width="54.85546875" style="22" customWidth="1"/>
    <col min="2" max="2" width="12" style="22" customWidth="1"/>
    <col min="3" max="16384" width="9.140625" style="22"/>
  </cols>
  <sheetData>
    <row r="1" spans="1:12" ht="15.75" customHeight="1">
      <c r="A1" s="409" t="s">
        <v>283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1"/>
    </row>
    <row r="2" spans="1:12" ht="15.75" customHeight="1">
      <c r="A2" s="406" t="s">
        <v>122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8"/>
    </row>
    <row r="3" spans="1:12" ht="12.75" customHeight="1">
      <c r="A3" s="400"/>
      <c r="B3" s="400" t="s">
        <v>298</v>
      </c>
      <c r="C3" s="405" t="s">
        <v>128</v>
      </c>
      <c r="D3" s="405"/>
      <c r="E3" s="405"/>
      <c r="F3" s="405"/>
      <c r="G3" s="405"/>
      <c r="H3" s="405"/>
      <c r="I3" s="405"/>
      <c r="J3" s="405"/>
      <c r="K3" s="405"/>
      <c r="L3" s="400" t="s">
        <v>321</v>
      </c>
    </row>
    <row r="4" spans="1:12" ht="25.5" customHeight="1">
      <c r="A4" s="401"/>
      <c r="B4" s="401"/>
      <c r="C4" s="405" t="s">
        <v>136</v>
      </c>
      <c r="D4" s="402" t="s">
        <v>163</v>
      </c>
      <c r="E4" s="412" t="s">
        <v>305</v>
      </c>
      <c r="F4" s="412"/>
      <c r="G4" s="412"/>
      <c r="H4" s="412"/>
      <c r="I4" s="412"/>
      <c r="J4" s="412"/>
      <c r="K4" s="412"/>
      <c r="L4" s="401"/>
    </row>
    <row r="5" spans="1:12">
      <c r="A5" s="401"/>
      <c r="B5" s="404"/>
      <c r="C5" s="405"/>
      <c r="D5" s="402"/>
      <c r="E5" s="386" t="s">
        <v>82</v>
      </c>
      <c r="F5" s="386" t="s">
        <v>81</v>
      </c>
      <c r="G5" s="386" t="s">
        <v>114</v>
      </c>
      <c r="H5" s="386" t="s">
        <v>118</v>
      </c>
      <c r="I5" s="386" t="s">
        <v>119</v>
      </c>
      <c r="J5" s="386" t="s">
        <v>121</v>
      </c>
      <c r="K5" s="386" t="s">
        <v>123</v>
      </c>
      <c r="L5" s="401"/>
    </row>
    <row r="6" spans="1:12">
      <c r="A6" s="124" t="s">
        <v>29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15.070966115611242</v>
      </c>
      <c r="H6" s="125">
        <v>12.2</v>
      </c>
      <c r="I6" s="125">
        <v>13.5</v>
      </c>
      <c r="J6" s="125">
        <v>15.6</v>
      </c>
      <c r="K6" s="125">
        <v>15.9</v>
      </c>
      <c r="L6" s="125">
        <v>0.2</v>
      </c>
    </row>
    <row r="7" spans="1:12">
      <c r="A7" s="126" t="s">
        <v>30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6.6</v>
      </c>
      <c r="G7" s="127">
        <v>6.2874200915831864</v>
      </c>
      <c r="H7" s="127">
        <v>6.3</v>
      </c>
      <c r="I7" s="127">
        <v>6.5</v>
      </c>
      <c r="J7" s="127">
        <v>6.8</v>
      </c>
      <c r="K7" s="127">
        <v>7.3</v>
      </c>
      <c r="L7" s="127">
        <v>0.1</v>
      </c>
    </row>
    <row r="8" spans="1:12">
      <c r="A8" s="126" t="s">
        <v>306</v>
      </c>
      <c r="B8" s="127">
        <v>42.602884447606812</v>
      </c>
      <c r="C8" s="127">
        <v>49.720671127329581</v>
      </c>
      <c r="D8" s="127">
        <v>17.5</v>
      </c>
      <c r="E8" s="127">
        <v>17.945716922913263</v>
      </c>
      <c r="F8" s="127">
        <v>20.761249935068633</v>
      </c>
      <c r="G8" s="127">
        <v>22.813573915892121</v>
      </c>
      <c r="H8" s="127">
        <v>17.665945131971043</v>
      </c>
      <c r="I8" s="127">
        <v>20.730265758062188</v>
      </c>
      <c r="J8" s="127">
        <v>25</v>
      </c>
      <c r="K8" s="127">
        <v>25.2</v>
      </c>
      <c r="L8" s="127">
        <v>0.3</v>
      </c>
    </row>
    <row r="9" spans="1:12">
      <c r="A9" s="36" t="s">
        <v>31</v>
      </c>
      <c r="B9" s="37">
        <v>18.992327439208875</v>
      </c>
      <c r="C9" s="37">
        <v>40.739054087029359</v>
      </c>
      <c r="D9" s="37">
        <v>1.2</v>
      </c>
      <c r="E9" s="37">
        <v>0.97421633136009689</v>
      </c>
      <c r="F9" s="37">
        <v>4.1089992645198237</v>
      </c>
      <c r="G9" s="37">
        <v>6.7289402758639767</v>
      </c>
      <c r="H9" s="37">
        <v>8.8814456266679258</v>
      </c>
      <c r="I9" s="37">
        <v>13.833579647225733</v>
      </c>
      <c r="J9" s="37">
        <v>23.6</v>
      </c>
      <c r="K9" s="37">
        <v>25.5</v>
      </c>
      <c r="L9" s="37">
        <v>-0.2</v>
      </c>
    </row>
    <row r="10" spans="1:12">
      <c r="A10" s="36" t="s">
        <v>32</v>
      </c>
      <c r="B10" s="37">
        <v>18.568132426676218</v>
      </c>
      <c r="C10" s="37">
        <v>64.351104424069035</v>
      </c>
      <c r="D10" s="37">
        <v>34.6</v>
      </c>
      <c r="E10" s="37">
        <v>35.898728492567955</v>
      </c>
      <c r="F10" s="37">
        <v>37.813196541689166</v>
      </c>
      <c r="G10" s="37">
        <v>39.306278930727416</v>
      </c>
      <c r="H10" s="37">
        <v>25.638796632024835</v>
      </c>
      <c r="I10" s="37">
        <v>28.056867266042076</v>
      </c>
      <c r="J10" s="37">
        <v>28.8</v>
      </c>
      <c r="K10" s="37">
        <v>27.9</v>
      </c>
      <c r="L10" s="37">
        <v>0.9</v>
      </c>
    </row>
    <row r="11" spans="1:12">
      <c r="A11" s="36" t="s">
        <v>33</v>
      </c>
      <c r="B11" s="37">
        <v>5.0424245817217246</v>
      </c>
      <c r="C11" s="37">
        <v>12.5</v>
      </c>
      <c r="D11" s="37">
        <v>19.5</v>
      </c>
      <c r="E11" s="37">
        <v>24.454317952164914</v>
      </c>
      <c r="F11" s="37">
        <v>28.351372352687235</v>
      </c>
      <c r="G11" s="37">
        <v>26.330090898314211</v>
      </c>
      <c r="H11" s="37">
        <v>21.296064505781814</v>
      </c>
      <c r="I11" s="37">
        <v>15.678382879332531</v>
      </c>
      <c r="J11" s="37">
        <v>11.5</v>
      </c>
      <c r="K11" s="37">
        <v>9.6999999999999993</v>
      </c>
      <c r="L11" s="37">
        <v>-1.1100000000000001</v>
      </c>
    </row>
    <row r="12" spans="1:12" ht="15.75" customHeight="1">
      <c r="A12" s="406" t="s">
        <v>130</v>
      </c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8"/>
    </row>
    <row r="13" spans="1:12">
      <c r="A13" s="126" t="s">
        <v>284</v>
      </c>
      <c r="B13" s="127">
        <v>41.801016808485329</v>
      </c>
      <c r="C13" s="127">
        <v>41.5</v>
      </c>
      <c r="D13" s="127">
        <v>3.2785704741724544</v>
      </c>
      <c r="E13" s="127">
        <v>2.9754044160290931</v>
      </c>
      <c r="F13" s="127">
        <v>5.2568333154779054</v>
      </c>
      <c r="G13" s="127">
        <v>7.1648121671179865</v>
      </c>
      <c r="H13" s="127">
        <v>8.3424474656577559</v>
      </c>
      <c r="I13" s="127">
        <v>10.613097562243368</v>
      </c>
      <c r="J13" s="127">
        <v>15</v>
      </c>
      <c r="K13" s="127">
        <v>16.3</v>
      </c>
      <c r="L13" s="127">
        <v>0.3</v>
      </c>
    </row>
    <row r="14" spans="1:12">
      <c r="A14" s="126" t="s">
        <v>34</v>
      </c>
      <c r="B14" s="127">
        <v>7.8962016328139137</v>
      </c>
      <c r="C14" s="127">
        <v>22.7</v>
      </c>
      <c r="D14" s="127">
        <v>22.47546239042957</v>
      </c>
      <c r="E14" s="127">
        <v>26.345736940993646</v>
      </c>
      <c r="F14" s="127">
        <v>30.186032896646935</v>
      </c>
      <c r="G14" s="127">
        <v>30.186032896646935</v>
      </c>
      <c r="H14" s="127">
        <v>28.286431249322277</v>
      </c>
      <c r="I14" s="127">
        <v>27.541301929384318</v>
      </c>
      <c r="J14" s="127">
        <v>27.4</v>
      </c>
      <c r="K14" s="127">
        <v>26.3</v>
      </c>
      <c r="L14" s="127">
        <v>1.6</v>
      </c>
    </row>
    <row r="15" spans="1:12">
      <c r="A15" s="126" t="s">
        <v>35</v>
      </c>
      <c r="B15" s="127">
        <v>5.3983105252118211</v>
      </c>
      <c r="C15" s="127">
        <v>35</v>
      </c>
      <c r="D15" s="127">
        <v>5.4681014802227281</v>
      </c>
      <c r="E15" s="127">
        <v>5.5784237621058281</v>
      </c>
      <c r="F15" s="127">
        <v>4.7165590783335176</v>
      </c>
      <c r="G15" s="127">
        <v>4.5273692697005856</v>
      </c>
      <c r="H15" s="127">
        <v>3.7051284101552397</v>
      </c>
      <c r="I15" s="127">
        <v>2.6680771260536744</v>
      </c>
      <c r="J15" s="127">
        <v>2.1</v>
      </c>
      <c r="K15" s="127">
        <v>1.2</v>
      </c>
      <c r="L15" s="127">
        <v>-4.4000000000000004</v>
      </c>
    </row>
    <row r="16" spans="1:12">
      <c r="A16" s="126" t="s">
        <v>36</v>
      </c>
      <c r="B16" s="127">
        <v>7.4978502463930896</v>
      </c>
      <c r="C16" s="127">
        <v>103</v>
      </c>
      <c r="D16" s="127">
        <v>47.202421482963217</v>
      </c>
      <c r="E16" s="127">
        <v>46.617704813716131</v>
      </c>
      <c r="F16" s="127">
        <v>46.471525646404388</v>
      </c>
      <c r="G16" s="127">
        <v>49.460740455514667</v>
      </c>
      <c r="H16" s="127">
        <v>25.069145843290755</v>
      </c>
      <c r="I16" s="127">
        <v>28.642550010241905</v>
      </c>
      <c r="J16" s="127">
        <v>29.2</v>
      </c>
      <c r="K16" s="127">
        <v>27.8</v>
      </c>
      <c r="L16" s="127">
        <v>0.6</v>
      </c>
    </row>
    <row r="17" spans="1:12">
      <c r="A17" s="38" t="s">
        <v>299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21.658844473571719</v>
      </c>
      <c r="H17" s="37">
        <v>25.28501997897277</v>
      </c>
      <c r="I17" s="37">
        <v>29.32799105340672</v>
      </c>
      <c r="J17" s="37">
        <v>39.9</v>
      </c>
      <c r="K17" s="37">
        <v>48.7</v>
      </c>
      <c r="L17" s="37">
        <v>8.5</v>
      </c>
    </row>
    <row r="18" spans="1:12">
      <c r="A18" s="38" t="s">
        <v>164</v>
      </c>
      <c r="B18" s="37">
        <v>0.26929772013482223</v>
      </c>
      <c r="C18" s="37">
        <v>23</v>
      </c>
      <c r="D18" s="37">
        <v>42.066953271897148</v>
      </c>
      <c r="E18" s="37">
        <v>26.732340117660257</v>
      </c>
      <c r="F18" s="37">
        <v>24.742430949963918</v>
      </c>
      <c r="G18" s="37">
        <v>24.12305443084793</v>
      </c>
      <c r="H18" s="37">
        <v>27.337396477861915</v>
      </c>
      <c r="I18" s="37">
        <v>37.113049048943992</v>
      </c>
      <c r="J18" s="37">
        <v>40</v>
      </c>
      <c r="K18" s="37">
        <v>41.2</v>
      </c>
      <c r="L18" s="37">
        <v>1.1000000000000001</v>
      </c>
    </row>
    <row r="19" spans="1:12">
      <c r="A19" s="38" t="s">
        <v>37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83.289099245366998</v>
      </c>
      <c r="H19" s="37">
        <v>83.289099245366998</v>
      </c>
      <c r="I19" s="37">
        <v>83.009318811931479</v>
      </c>
      <c r="J19" s="37">
        <v>82.91607264319768</v>
      </c>
      <c r="K19" s="37">
        <v>15.261740750041781</v>
      </c>
      <c r="L19" s="37">
        <v>0.02</v>
      </c>
    </row>
    <row r="20" spans="1:12">
      <c r="A20" s="38" t="s">
        <v>38</v>
      </c>
      <c r="B20" s="37">
        <v>2.1426397880360031</v>
      </c>
      <c r="C20" s="37">
        <v>273</v>
      </c>
      <c r="D20" s="37">
        <v>42.035068999999993</v>
      </c>
      <c r="E20" s="37">
        <v>42.018799999999999</v>
      </c>
      <c r="F20" s="37">
        <v>42.018799999999999</v>
      </c>
      <c r="G20" s="37">
        <v>42.018799999999999</v>
      </c>
      <c r="H20" s="37">
        <v>-4.3000000000000114</v>
      </c>
      <c r="I20" s="37">
        <v>0.90000000000000568</v>
      </c>
      <c r="J20" s="37">
        <v>1</v>
      </c>
      <c r="K20" s="37">
        <v>1</v>
      </c>
      <c r="L20" s="37">
        <v>0</v>
      </c>
    </row>
    <row r="21" spans="1:12">
      <c r="A21" s="38" t="s">
        <v>39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90.247598171164412</v>
      </c>
      <c r="H21" s="37">
        <v>90.247598171164412</v>
      </c>
      <c r="I21" s="37">
        <v>90.247598171164412</v>
      </c>
      <c r="J21" s="37">
        <v>90.247598171164412</v>
      </c>
      <c r="K21" s="37">
        <v>90.021472618748135</v>
      </c>
      <c r="L21" s="37">
        <v>0</v>
      </c>
    </row>
    <row r="22" spans="1:12">
      <c r="A22" s="38" t="s">
        <v>296</v>
      </c>
      <c r="B22" s="37">
        <v>1.0323719470854054</v>
      </c>
      <c r="C22" s="37">
        <v>66.866400000000027</v>
      </c>
      <c r="D22" s="37">
        <v>60.005600000000015</v>
      </c>
      <c r="E22" s="37">
        <v>60.005600000000015</v>
      </c>
      <c r="F22" s="37">
        <v>60.005600000000015</v>
      </c>
      <c r="G22" s="37">
        <v>63.711800000000011</v>
      </c>
      <c r="H22" s="37">
        <v>63.711800000000011</v>
      </c>
      <c r="I22" s="37">
        <v>63.711800000000011</v>
      </c>
      <c r="J22" s="37">
        <v>63.7</v>
      </c>
      <c r="K22" s="37">
        <v>63.7</v>
      </c>
      <c r="L22" s="37">
        <v>0</v>
      </c>
    </row>
    <row r="23" spans="1:12">
      <c r="A23" s="126" t="s">
        <v>40</v>
      </c>
      <c r="B23" s="127">
        <v>12.119252984457304</v>
      </c>
      <c r="C23" s="127">
        <v>20.399999999999999</v>
      </c>
      <c r="D23" s="127">
        <v>11.410560502962028</v>
      </c>
      <c r="E23" s="127">
        <v>14.878158269620485</v>
      </c>
      <c r="F23" s="127">
        <v>17.175721435012932</v>
      </c>
      <c r="G23" s="127">
        <v>16.827674737681221</v>
      </c>
      <c r="H23" s="127">
        <v>15.686779476571019</v>
      </c>
      <c r="I23" s="127">
        <v>13.098456589449285</v>
      </c>
      <c r="J23" s="127">
        <v>11.5</v>
      </c>
      <c r="K23" s="127">
        <v>11.1</v>
      </c>
      <c r="L23" s="127">
        <v>0</v>
      </c>
    </row>
    <row r="24" spans="1:12">
      <c r="A24" s="126" t="s">
        <v>41</v>
      </c>
      <c r="B24" s="127">
        <v>3.1714654373193598</v>
      </c>
      <c r="C24" s="127">
        <v>7</v>
      </c>
      <c r="D24" s="127">
        <v>4.0389558871914204</v>
      </c>
      <c r="E24" s="127">
        <v>4.1426836597609338</v>
      </c>
      <c r="F24" s="127">
        <v>4.5588382398198917</v>
      </c>
      <c r="G24" s="127">
        <v>7.0657434523630656</v>
      </c>
      <c r="H24" s="127">
        <v>9.4094711697282349</v>
      </c>
      <c r="I24" s="127">
        <v>9.4094711697282207</v>
      </c>
      <c r="J24" s="127">
        <v>9.4</v>
      </c>
      <c r="K24" s="127">
        <v>9.4</v>
      </c>
      <c r="L24" s="127">
        <v>-0.1</v>
      </c>
    </row>
    <row r="25" spans="1:12">
      <c r="A25" s="126" t="s">
        <v>42</v>
      </c>
      <c r="B25" s="127">
        <v>1.5868677522430534</v>
      </c>
      <c r="C25" s="127">
        <v>24.2</v>
      </c>
      <c r="D25" s="127">
        <v>13.669516070916401</v>
      </c>
      <c r="E25" s="127">
        <v>12.116956827020928</v>
      </c>
      <c r="F25" s="127">
        <v>11.45091549933565</v>
      </c>
      <c r="G25" s="127">
        <v>10.677717869508768</v>
      </c>
      <c r="H25" s="127">
        <v>10.346677836000765</v>
      </c>
      <c r="I25" s="127">
        <v>9.6892001130454304</v>
      </c>
      <c r="J25" s="127">
        <v>8.9</v>
      </c>
      <c r="K25" s="127">
        <v>8.5</v>
      </c>
      <c r="L25" s="127">
        <v>0.1</v>
      </c>
    </row>
    <row r="26" spans="1:12" ht="12.75" customHeight="1">
      <c r="A26" s="406" t="s">
        <v>131</v>
      </c>
      <c r="B26" s="407"/>
      <c r="C26" s="407"/>
      <c r="D26" s="407"/>
      <c r="E26" s="407"/>
      <c r="F26" s="407"/>
      <c r="G26" s="407"/>
      <c r="H26" s="407"/>
      <c r="I26" s="407"/>
      <c r="J26" s="407"/>
      <c r="K26" s="407"/>
      <c r="L26" s="408"/>
    </row>
    <row r="27" spans="1:12" ht="12.75" customHeight="1">
      <c r="A27" s="400"/>
      <c r="B27" s="400" t="s">
        <v>300</v>
      </c>
      <c r="C27" s="405" t="s">
        <v>128</v>
      </c>
      <c r="D27" s="405"/>
      <c r="E27" s="405"/>
      <c r="F27" s="405"/>
      <c r="G27" s="405"/>
      <c r="H27" s="405"/>
      <c r="I27" s="405"/>
      <c r="J27" s="405"/>
      <c r="K27" s="405"/>
      <c r="L27" s="400" t="s">
        <v>321</v>
      </c>
    </row>
    <row r="28" spans="1:12" ht="25.5" customHeight="1">
      <c r="A28" s="401"/>
      <c r="B28" s="401"/>
      <c r="C28" s="405" t="s">
        <v>136</v>
      </c>
      <c r="D28" s="402" t="s">
        <v>163</v>
      </c>
      <c r="E28" s="402" t="s">
        <v>285</v>
      </c>
      <c r="F28" s="402"/>
      <c r="G28" s="402"/>
      <c r="H28" s="402"/>
      <c r="I28" s="402"/>
      <c r="J28" s="402"/>
      <c r="K28" s="402"/>
      <c r="L28" s="401"/>
    </row>
    <row r="29" spans="1:12">
      <c r="A29" s="401"/>
      <c r="B29" s="404"/>
      <c r="C29" s="405"/>
      <c r="D29" s="402"/>
      <c r="E29" s="386" t="s">
        <v>82</v>
      </c>
      <c r="F29" s="386" t="s">
        <v>81</v>
      </c>
      <c r="G29" s="386" t="s">
        <v>114</v>
      </c>
      <c r="H29" s="386" t="s">
        <v>118</v>
      </c>
      <c r="I29" s="386" t="s">
        <v>119</v>
      </c>
      <c r="J29" s="386" t="s">
        <v>121</v>
      </c>
      <c r="K29" s="386" t="s">
        <v>123</v>
      </c>
      <c r="L29" s="401"/>
    </row>
    <row r="30" spans="1:12">
      <c r="A30" s="124" t="s">
        <v>43</v>
      </c>
      <c r="B30" s="330">
        <v>100</v>
      </c>
      <c r="C30" s="125">
        <v>25.4</v>
      </c>
      <c r="D30" s="125">
        <v>35.700000000000003</v>
      </c>
      <c r="E30" s="125">
        <v>36.799999999999997</v>
      </c>
      <c r="F30" s="125">
        <v>38.9</v>
      </c>
      <c r="G30" s="125">
        <v>38.299999999999997</v>
      </c>
      <c r="H30" s="125">
        <v>35.599999999999994</v>
      </c>
      <c r="I30" s="125">
        <v>27.1</v>
      </c>
      <c r="J30" s="125">
        <v>26.3</v>
      </c>
      <c r="K30" s="125">
        <v>23.3</v>
      </c>
      <c r="L30" s="125">
        <v>1.8</v>
      </c>
    </row>
    <row r="31" spans="1:12">
      <c r="A31" s="126" t="s">
        <v>44</v>
      </c>
      <c r="B31" s="331">
        <v>13.156009567087464</v>
      </c>
      <c r="C31" s="127">
        <v>17.600000000000001</v>
      </c>
      <c r="D31" s="127">
        <v>85.1</v>
      </c>
      <c r="E31" s="127">
        <v>109.1</v>
      </c>
      <c r="F31" s="127">
        <v>101</v>
      </c>
      <c r="G31" s="127">
        <v>94.7</v>
      </c>
      <c r="H31" s="127">
        <v>75.699999999999989</v>
      </c>
      <c r="I31" s="127">
        <v>32.4</v>
      </c>
      <c r="J31" s="127">
        <v>30.5</v>
      </c>
      <c r="K31" s="127">
        <v>35.700000000000003</v>
      </c>
      <c r="L31" s="127">
        <v>-0.2</v>
      </c>
    </row>
    <row r="32" spans="1:12">
      <c r="A32" s="362" t="s">
        <v>45</v>
      </c>
      <c r="B32" s="332">
        <v>2.3738942174132522</v>
      </c>
      <c r="C32" s="103">
        <v>-0.8</v>
      </c>
      <c r="D32" s="103">
        <v>40.4</v>
      </c>
      <c r="E32" s="103">
        <v>43.5</v>
      </c>
      <c r="F32" s="103">
        <v>21</v>
      </c>
      <c r="G32" s="103">
        <v>20.5</v>
      </c>
      <c r="H32" s="103">
        <v>35.400000000000006</v>
      </c>
      <c r="I32" s="103">
        <v>37.1</v>
      </c>
      <c r="J32" s="103">
        <v>49.800000000000011</v>
      </c>
      <c r="K32" s="103">
        <v>51.9</v>
      </c>
      <c r="L32" s="103">
        <v>0.5</v>
      </c>
    </row>
    <row r="33" spans="1:12">
      <c r="A33" s="362" t="s">
        <v>46</v>
      </c>
      <c r="B33" s="332">
        <v>4.7464840816277967</v>
      </c>
      <c r="C33" s="103">
        <v>120.3</v>
      </c>
      <c r="D33" s="103">
        <v>76.5</v>
      </c>
      <c r="E33" s="103">
        <v>123.8</v>
      </c>
      <c r="F33" s="103">
        <v>116.2</v>
      </c>
      <c r="G33" s="103">
        <v>88.3</v>
      </c>
      <c r="H33" s="103">
        <v>94.1</v>
      </c>
      <c r="I33" s="103">
        <v>12</v>
      </c>
      <c r="J33" s="103">
        <v>8.9000000000000057</v>
      </c>
      <c r="K33" s="103">
        <v>10</v>
      </c>
      <c r="L33" s="103">
        <v>0.5</v>
      </c>
    </row>
    <row r="34" spans="1:12">
      <c r="A34" s="362" t="s">
        <v>47</v>
      </c>
      <c r="B34" s="332">
        <v>5.1075896880124461</v>
      </c>
      <c r="C34" s="103">
        <v>-8.9</v>
      </c>
      <c r="D34" s="103">
        <v>107.2</v>
      </c>
      <c r="E34" s="103">
        <v>135.19999999999999</v>
      </c>
      <c r="F34" s="103">
        <v>138.5</v>
      </c>
      <c r="G34" s="103">
        <v>142.6</v>
      </c>
      <c r="H34" s="103">
        <v>87</v>
      </c>
      <c r="I34" s="103">
        <v>35.9</v>
      </c>
      <c r="J34" s="103">
        <v>27.700000000000003</v>
      </c>
      <c r="K34" s="103">
        <v>36.1</v>
      </c>
      <c r="L34" s="103">
        <v>-1.3</v>
      </c>
    </row>
    <row r="35" spans="1:12">
      <c r="A35" s="126" t="s">
        <v>48</v>
      </c>
      <c r="B35" s="331">
        <v>65.090937445508928</v>
      </c>
      <c r="C35" s="127">
        <v>23.8</v>
      </c>
      <c r="D35" s="127">
        <v>22.6</v>
      </c>
      <c r="E35" s="127">
        <v>25.6</v>
      </c>
      <c r="F35" s="127">
        <v>28.9</v>
      </c>
      <c r="G35" s="127">
        <v>27.5</v>
      </c>
      <c r="H35" s="127">
        <v>25.400000000000006</v>
      </c>
      <c r="I35" s="127">
        <v>21.1</v>
      </c>
      <c r="J35" s="127">
        <v>18.700000000000003</v>
      </c>
      <c r="K35" s="127">
        <v>17.8</v>
      </c>
      <c r="L35" s="127">
        <v>0.2</v>
      </c>
    </row>
    <row r="36" spans="1:12">
      <c r="A36" s="239" t="s">
        <v>49</v>
      </c>
      <c r="B36" s="332">
        <v>21.821891943719677</v>
      </c>
      <c r="C36" s="103">
        <v>36.4</v>
      </c>
      <c r="D36" s="103">
        <v>16.2</v>
      </c>
      <c r="E36" s="103">
        <v>16.399999999999999</v>
      </c>
      <c r="F36" s="103">
        <v>16.7</v>
      </c>
      <c r="G36" s="103">
        <v>16.600000000000001</v>
      </c>
      <c r="H36" s="103">
        <v>16.299999999999997</v>
      </c>
      <c r="I36" s="103">
        <v>16.899999999999999</v>
      </c>
      <c r="J36" s="103">
        <v>16.5</v>
      </c>
      <c r="K36" s="103">
        <v>14.7</v>
      </c>
      <c r="L36" s="103">
        <v>1.1000000000000001</v>
      </c>
    </row>
    <row r="37" spans="1:12">
      <c r="A37" s="362" t="s">
        <v>50</v>
      </c>
      <c r="B37" s="332">
        <v>3.3564383102722166</v>
      </c>
      <c r="C37" s="103">
        <v>4.7</v>
      </c>
      <c r="D37" s="103">
        <v>61.7</v>
      </c>
      <c r="E37" s="103">
        <v>79.900000000000006</v>
      </c>
      <c r="F37" s="103">
        <v>103.3</v>
      </c>
      <c r="G37" s="103">
        <v>80.599999999999994</v>
      </c>
      <c r="H37" s="103">
        <v>84.1</v>
      </c>
      <c r="I37" s="103">
        <v>79.5</v>
      </c>
      <c r="J37" s="103">
        <v>70</v>
      </c>
      <c r="K37" s="103">
        <v>52</v>
      </c>
      <c r="L37" s="103">
        <v>3.6</v>
      </c>
    </row>
    <row r="38" spans="1:12">
      <c r="A38" s="362" t="s">
        <v>51</v>
      </c>
      <c r="B38" s="332">
        <v>3.217112793599608</v>
      </c>
      <c r="C38" s="103">
        <v>24.2</v>
      </c>
      <c r="D38" s="103">
        <v>-1.4</v>
      </c>
      <c r="E38" s="103">
        <v>4.5</v>
      </c>
      <c r="F38" s="103">
        <v>10.9</v>
      </c>
      <c r="G38" s="103">
        <v>12.5</v>
      </c>
      <c r="H38" s="103">
        <v>14.5</v>
      </c>
      <c r="I38" s="103">
        <v>12.4</v>
      </c>
      <c r="J38" s="103">
        <v>12.700000000000003</v>
      </c>
      <c r="K38" s="103">
        <v>15</v>
      </c>
      <c r="L38" s="103">
        <v>-1.5</v>
      </c>
    </row>
    <row r="39" spans="1:12" ht="25.5">
      <c r="A39" s="362" t="s">
        <v>301</v>
      </c>
      <c r="B39" s="332">
        <v>1.43184228218789</v>
      </c>
      <c r="C39" s="103">
        <v>31.5</v>
      </c>
      <c r="D39" s="103">
        <v>8.5</v>
      </c>
      <c r="E39" s="103">
        <v>8.3000000000000007</v>
      </c>
      <c r="F39" s="103">
        <v>9.1999999999999993</v>
      </c>
      <c r="G39" s="103">
        <v>9</v>
      </c>
      <c r="H39" s="103">
        <v>9</v>
      </c>
      <c r="I39" s="103">
        <v>9</v>
      </c>
      <c r="J39" s="103">
        <v>8.7000000000000028</v>
      </c>
      <c r="K39" s="103">
        <v>8.9</v>
      </c>
      <c r="L39" s="103">
        <v>0.7</v>
      </c>
    </row>
    <row r="40" spans="1:12" ht="25.5">
      <c r="A40" s="362" t="s">
        <v>52</v>
      </c>
      <c r="B40" s="332">
        <v>5.1597638159607984</v>
      </c>
      <c r="C40" s="103">
        <v>29.6</v>
      </c>
      <c r="D40" s="103">
        <v>9.5</v>
      </c>
      <c r="E40" s="103">
        <v>10.6</v>
      </c>
      <c r="F40" s="103">
        <v>11.7</v>
      </c>
      <c r="G40" s="103">
        <v>12.2</v>
      </c>
      <c r="H40" s="103">
        <v>11.200000000000003</v>
      </c>
      <c r="I40" s="103">
        <v>11.7</v>
      </c>
      <c r="J40" s="103">
        <v>11.5</v>
      </c>
      <c r="K40" s="103">
        <v>11.6</v>
      </c>
      <c r="L40" s="103">
        <v>0.5</v>
      </c>
    </row>
    <row r="41" spans="1:12" ht="25.5">
      <c r="A41" s="362" t="s">
        <v>53</v>
      </c>
      <c r="B41" s="332">
        <v>17.331759032417072</v>
      </c>
      <c r="C41" s="103">
        <v>12.4</v>
      </c>
      <c r="D41" s="103">
        <v>41.8</v>
      </c>
      <c r="E41" s="103">
        <v>49.9</v>
      </c>
      <c r="F41" s="103">
        <v>57</v>
      </c>
      <c r="G41" s="103">
        <v>54</v>
      </c>
      <c r="H41" s="103">
        <v>45.5</v>
      </c>
      <c r="I41" s="103">
        <v>28.9</v>
      </c>
      <c r="J41" s="103">
        <v>20.799999999999997</v>
      </c>
      <c r="K41" s="103">
        <v>21.7</v>
      </c>
      <c r="L41" s="103">
        <v>-1.9</v>
      </c>
    </row>
    <row r="42" spans="1:12" ht="12.75" customHeight="1">
      <c r="A42" s="362" t="s">
        <v>54</v>
      </c>
      <c r="B42" s="332">
        <v>2.1805124140099434</v>
      </c>
      <c r="C42" s="103">
        <v>15.5</v>
      </c>
      <c r="D42" s="103">
        <v>11.4</v>
      </c>
      <c r="E42" s="103">
        <v>9.1</v>
      </c>
      <c r="F42" s="103">
        <v>15.4</v>
      </c>
      <c r="G42" s="103">
        <v>14.5</v>
      </c>
      <c r="H42" s="103">
        <v>16.099999999999994</v>
      </c>
      <c r="I42" s="103">
        <v>14.2</v>
      </c>
      <c r="J42" s="103">
        <v>14.200000000000003</v>
      </c>
      <c r="K42" s="103">
        <v>16.399999999999999</v>
      </c>
      <c r="L42" s="103">
        <v>3.3</v>
      </c>
    </row>
    <row r="43" spans="1:12" ht="12.75" customHeight="1">
      <c r="A43" s="240" t="s">
        <v>55</v>
      </c>
      <c r="B43" s="127">
        <v>21.75305298740361</v>
      </c>
      <c r="C43" s="127">
        <v>33.200000000000003</v>
      </c>
      <c r="D43" s="127">
        <v>51.5</v>
      </c>
      <c r="E43" s="127">
        <v>37.1</v>
      </c>
      <c r="F43" s="127">
        <v>38.700000000000003</v>
      </c>
      <c r="G43" s="127">
        <v>42.6</v>
      </c>
      <c r="H43" s="127">
        <v>44.199999999999989</v>
      </c>
      <c r="I43" s="127">
        <v>37.9</v>
      </c>
      <c r="J43" s="127">
        <v>42.5</v>
      </c>
      <c r="K43" s="127">
        <v>31</v>
      </c>
      <c r="L43" s="127">
        <v>7</v>
      </c>
    </row>
    <row r="44" spans="1:12" ht="9" customHeight="1">
      <c r="A44" s="403" t="s">
        <v>286</v>
      </c>
      <c r="B44" s="403"/>
      <c r="C44" s="403"/>
      <c r="D44" s="403"/>
      <c r="E44" s="403"/>
      <c r="F44" s="403"/>
      <c r="G44" s="403"/>
      <c r="H44" s="403"/>
      <c r="I44" s="403"/>
      <c r="J44" s="403"/>
      <c r="K44" s="403"/>
      <c r="L44" s="403"/>
    </row>
    <row r="45" spans="1:12" ht="27.75" customHeight="1">
      <c r="A45" s="403"/>
      <c r="B45" s="403"/>
      <c r="C45" s="403"/>
      <c r="D45" s="403"/>
      <c r="E45" s="403"/>
      <c r="F45" s="403"/>
      <c r="G45" s="403"/>
      <c r="H45" s="403"/>
      <c r="I45" s="403"/>
      <c r="J45" s="403"/>
      <c r="K45" s="403"/>
      <c r="L45" s="403"/>
    </row>
    <row r="46" spans="1:12" ht="12.75" customHeight="1">
      <c r="A46" s="398" t="s">
        <v>307</v>
      </c>
      <c r="B46" s="398"/>
      <c r="C46" s="398"/>
      <c r="D46" s="398"/>
      <c r="E46" s="398"/>
      <c r="F46" s="398"/>
      <c r="G46" s="398"/>
      <c r="H46" s="398"/>
      <c r="I46" s="398"/>
      <c r="J46" s="398"/>
      <c r="K46" s="398"/>
      <c r="L46" s="398"/>
    </row>
    <row r="47" spans="1:12" ht="12.75" customHeight="1">
      <c r="A47" s="398" t="s">
        <v>293</v>
      </c>
      <c r="B47" s="398"/>
      <c r="C47" s="398"/>
      <c r="D47" s="398"/>
      <c r="E47" s="398"/>
      <c r="F47" s="398"/>
      <c r="G47" s="398"/>
      <c r="H47" s="398"/>
      <c r="I47" s="398"/>
      <c r="J47" s="398"/>
      <c r="K47" s="398"/>
      <c r="L47" s="398"/>
    </row>
    <row r="48" spans="1:12" ht="33.75" customHeight="1">
      <c r="A48" s="399" t="s">
        <v>308</v>
      </c>
      <c r="B48" s="399"/>
      <c r="C48" s="399"/>
      <c r="D48" s="399"/>
      <c r="E48" s="399"/>
      <c r="F48" s="399"/>
      <c r="G48" s="399"/>
      <c r="H48" s="399"/>
      <c r="I48" s="399"/>
      <c r="J48" s="399"/>
      <c r="K48" s="399"/>
      <c r="L48" s="399"/>
    </row>
  </sheetData>
  <mergeCells count="22">
    <mergeCell ref="A12:L12"/>
    <mergeCell ref="A26:L26"/>
    <mergeCell ref="C27:K27"/>
    <mergeCell ref="A1:L1"/>
    <mergeCell ref="A2:L2"/>
    <mergeCell ref="C3:K3"/>
    <mergeCell ref="L3:L5"/>
    <mergeCell ref="D4:D5"/>
    <mergeCell ref="E4:K4"/>
    <mergeCell ref="B3:B5"/>
    <mergeCell ref="A3:A5"/>
    <mergeCell ref="C4:C5"/>
    <mergeCell ref="A46:L46"/>
    <mergeCell ref="A47:L47"/>
    <mergeCell ref="A48:L48"/>
    <mergeCell ref="L27:L29"/>
    <mergeCell ref="D28:D29"/>
    <mergeCell ref="E28:K28"/>
    <mergeCell ref="A44:L45"/>
    <mergeCell ref="A27:A29"/>
    <mergeCell ref="B27:B29"/>
    <mergeCell ref="C28:C29"/>
  </mergeCells>
  <pageMargins left="0.7" right="0.7" top="0.75" bottom="0.75" header="0.3" footer="0.3"/>
  <pageSetup paperSize="9" scale="67" orientation="landscape" r:id="rId1"/>
  <headerFooter>
    <oddHeader>&amp;L&amp;"-,звичайний"&amp;12&amp;K8CBA97Макроекономічний та монетарний огляд&amp;R&amp;"-,звичайний"&amp;12&amp;K7CBE87Серпень 2017 року</oddHeader>
    <oddFooter>&amp;C&amp;"-,звичайний"&amp;12&amp;K8CBA97Національний банк України
Департамент монетарної політики та економічного аналізу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zoomScale="115" zoomScaleNormal="115" zoomScaleSheetLayoutView="100" workbookViewId="0">
      <selection activeCell="N32" sqref="N32"/>
    </sheetView>
  </sheetViews>
  <sheetFormatPr defaultColWidth="9.28515625" defaultRowHeight="12.75"/>
  <cols>
    <col min="1" max="1" width="9.28515625" style="1"/>
    <col min="2" max="2" width="27.42578125" style="1" customWidth="1"/>
    <col min="3" max="3" width="15.5703125" style="1" customWidth="1"/>
    <col min="4" max="7" width="9" style="1" customWidth="1"/>
    <col min="8" max="16384" width="9.28515625" style="1"/>
  </cols>
  <sheetData>
    <row r="1" spans="1:14" ht="20.25" customHeight="1">
      <c r="A1" s="22"/>
      <c r="B1" s="418" t="s">
        <v>310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</row>
    <row r="2" spans="1:14">
      <c r="A2" s="22"/>
      <c r="B2" s="420" t="s">
        <v>0</v>
      </c>
      <c r="C2" s="420" t="s">
        <v>292</v>
      </c>
      <c r="D2" s="422" t="s">
        <v>304</v>
      </c>
      <c r="E2" s="424"/>
      <c r="F2" s="425"/>
      <c r="G2" s="425"/>
      <c r="H2" s="426"/>
      <c r="I2" s="426"/>
      <c r="J2" s="426"/>
      <c r="K2" s="426"/>
      <c r="L2" s="426"/>
      <c r="M2" s="426"/>
      <c r="N2" s="426"/>
    </row>
    <row r="3" spans="1:14">
      <c r="A3" s="22"/>
      <c r="B3" s="420"/>
      <c r="C3" s="420"/>
      <c r="D3" s="422">
        <v>2014</v>
      </c>
      <c r="E3" s="422">
        <v>2015</v>
      </c>
      <c r="F3" s="422">
        <v>2016</v>
      </c>
      <c r="G3" s="427">
        <v>2017</v>
      </c>
      <c r="H3" s="428"/>
      <c r="I3" s="428"/>
      <c r="J3" s="428"/>
      <c r="K3" s="428"/>
      <c r="L3" s="428"/>
      <c r="M3" s="428"/>
      <c r="N3" s="428"/>
    </row>
    <row r="4" spans="1:14">
      <c r="A4" s="22"/>
      <c r="B4" s="420"/>
      <c r="C4" s="420"/>
      <c r="D4" s="423"/>
      <c r="E4" s="423"/>
      <c r="F4" s="423"/>
      <c r="G4" s="356" t="s">
        <v>294</v>
      </c>
      <c r="H4" s="356" t="s">
        <v>295</v>
      </c>
      <c r="I4" s="363" t="s">
        <v>297</v>
      </c>
      <c r="J4" s="373" t="s">
        <v>302</v>
      </c>
      <c r="K4" s="368" t="s">
        <v>303</v>
      </c>
      <c r="L4" s="396" t="s">
        <v>309</v>
      </c>
      <c r="M4" s="381" t="s">
        <v>325</v>
      </c>
      <c r="N4" s="356" t="s">
        <v>326</v>
      </c>
    </row>
    <row r="5" spans="1:14">
      <c r="A5" s="22"/>
      <c r="B5" s="357" t="s">
        <v>117</v>
      </c>
      <c r="C5" s="358">
        <v>100</v>
      </c>
      <c r="D5" s="359">
        <v>-9.6073015967793509</v>
      </c>
      <c r="E5" s="359">
        <v>-11.368056815113704</v>
      </c>
      <c r="F5" s="359">
        <v>4.7595034682485249</v>
      </c>
      <c r="G5" s="359">
        <v>5.9263434865354441</v>
      </c>
      <c r="H5" s="359">
        <v>-1.7679631638284079</v>
      </c>
      <c r="I5" s="359">
        <v>1.5968644210836871</v>
      </c>
      <c r="J5" s="359">
        <v>-1.6546850324651579</v>
      </c>
      <c r="K5" s="359">
        <v>4.1157959811968388</v>
      </c>
      <c r="L5" s="359">
        <v>4.3129387811741973</v>
      </c>
      <c r="M5" s="359">
        <v>0.37533339422991191</v>
      </c>
      <c r="N5" s="359">
        <v>2.3633824832709251</v>
      </c>
    </row>
    <row r="6" spans="1:14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6.2999999999999972</v>
      </c>
      <c r="G6" s="24">
        <v>-2.4</v>
      </c>
      <c r="H6" s="24">
        <v>-1</v>
      </c>
      <c r="I6" s="24">
        <v>0.8</v>
      </c>
      <c r="J6" s="24">
        <v>1.2</v>
      </c>
      <c r="K6" s="24">
        <v>-3</v>
      </c>
      <c r="L6" s="24">
        <v>-4.5999999999999996</v>
      </c>
      <c r="M6" s="24">
        <v>-1.9</v>
      </c>
      <c r="N6" s="24">
        <v>-2</v>
      </c>
    </row>
    <row r="7" spans="1:14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0.29999999999999716</v>
      </c>
      <c r="H7" s="24">
        <v>-11.5</v>
      </c>
      <c r="I7" s="24">
        <v>-8.9000000000000057</v>
      </c>
      <c r="J7" s="24">
        <v>-12.299999999999997</v>
      </c>
      <c r="K7" s="24">
        <v>-4.5999999999999943</v>
      </c>
      <c r="L7" s="24">
        <v>0.70000000000000284</v>
      </c>
      <c r="M7" s="24">
        <v>-9.4000000000000057</v>
      </c>
      <c r="N7" s="24">
        <v>-6.5</v>
      </c>
    </row>
    <row r="8" spans="1:14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9.9000000000000057</v>
      </c>
      <c r="H8" s="24">
        <v>-3.2000000000000028</v>
      </c>
      <c r="I8" s="24">
        <v>3</v>
      </c>
      <c r="J8" s="24">
        <v>-2.7999999999999972</v>
      </c>
      <c r="K8" s="24">
        <v>6.0999999999999943</v>
      </c>
      <c r="L8" s="24">
        <v>8</v>
      </c>
      <c r="M8" s="24">
        <v>2.5</v>
      </c>
      <c r="N8" s="24">
        <v>3.5</v>
      </c>
    </row>
    <row r="9" spans="1:14" ht="25.5">
      <c r="B9" s="23" t="s">
        <v>76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2.2999999999999972</v>
      </c>
      <c r="H9" s="24">
        <v>1.7999999999999972</v>
      </c>
      <c r="I9" s="24">
        <v>-13.799999999999997</v>
      </c>
      <c r="J9" s="24">
        <v>-8.5</v>
      </c>
      <c r="K9" s="24">
        <v>-9.5999999999999943</v>
      </c>
      <c r="L9" s="24">
        <v>-9.5999999999999943</v>
      </c>
      <c r="M9" s="24">
        <v>-11.900000000000006</v>
      </c>
      <c r="N9" s="24">
        <v>-6.2999999999999972</v>
      </c>
    </row>
    <row r="10" spans="1:14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35</v>
      </c>
      <c r="H10" s="24">
        <v>4.8</v>
      </c>
      <c r="I10" s="24">
        <v>11.5</v>
      </c>
      <c r="J10" s="24">
        <v>7.4</v>
      </c>
      <c r="K10" s="24">
        <v>24.5</v>
      </c>
      <c r="L10" s="24">
        <v>31.9</v>
      </c>
      <c r="M10" s="24">
        <v>17.3</v>
      </c>
      <c r="N10" s="24">
        <v>24.2</v>
      </c>
    </row>
    <row r="11" spans="1:14" ht="15">
      <c r="B11" s="23" t="s">
        <v>311</v>
      </c>
      <c r="C11" s="24">
        <v>4.824427073965353</v>
      </c>
      <c r="D11" s="25">
        <v>-8.9000000000000057</v>
      </c>
      <c r="E11" s="24">
        <v>-20.700000000000003</v>
      </c>
      <c r="F11" s="24">
        <v>4.2999999999999972</v>
      </c>
      <c r="G11" s="24">
        <v>3.1</v>
      </c>
      <c r="H11" s="24">
        <v>-1.7</v>
      </c>
      <c r="I11" s="24">
        <v>8.6999999999999993</v>
      </c>
      <c r="J11" s="24">
        <v>6.1</v>
      </c>
      <c r="K11" s="24">
        <v>10.7</v>
      </c>
      <c r="L11" s="24">
        <v>9</v>
      </c>
      <c r="M11" s="24">
        <v>6.8</v>
      </c>
      <c r="N11" s="24">
        <v>8</v>
      </c>
    </row>
    <row r="12" spans="1:14" ht="15">
      <c r="B12" s="23" t="s">
        <v>312</v>
      </c>
      <c r="C12" s="24">
        <v>19.297708295861408</v>
      </c>
      <c r="D12" s="25">
        <v>-17.900000000000006</v>
      </c>
      <c r="E12" s="24">
        <v>-7.5</v>
      </c>
      <c r="F12" s="24">
        <v>4.7000000000000028</v>
      </c>
      <c r="G12" s="24">
        <v>3.2999999999999972</v>
      </c>
      <c r="H12" s="24">
        <v>-1.5644509622742362</v>
      </c>
      <c r="I12" s="24">
        <v>1.5275097220222023</v>
      </c>
      <c r="J12" s="24">
        <v>-3.770226084395091</v>
      </c>
      <c r="K12" s="24">
        <v>4.3156917004401976</v>
      </c>
      <c r="L12" s="24">
        <v>2.4755643889102288</v>
      </c>
      <c r="M12" s="24">
        <v>2.6977071133447765</v>
      </c>
      <c r="N12" s="24">
        <v>1.6</v>
      </c>
    </row>
    <row r="13" spans="1:14" ht="15">
      <c r="B13" s="23" t="s">
        <v>313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23.700000000000003</v>
      </c>
      <c r="H13" s="24">
        <v>10.312363935842939</v>
      </c>
      <c r="I13" s="24">
        <v>3.8469135204260994</v>
      </c>
      <c r="J13" s="24">
        <v>8.6577855414839746</v>
      </c>
      <c r="K13" s="24">
        <v>6.0579750523642275</v>
      </c>
      <c r="L13" s="24">
        <v>4.8220919779591753</v>
      </c>
      <c r="M13" s="24">
        <v>6.4405070400449915</v>
      </c>
      <c r="N13" s="24">
        <v>8.7000000000000028</v>
      </c>
    </row>
    <row r="14" spans="1:14" ht="15">
      <c r="B14" s="23" t="s">
        <v>314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13.799999999999997</v>
      </c>
      <c r="H14" s="24">
        <v>8.3441440190184579</v>
      </c>
      <c r="I14" s="24">
        <v>5.9499555655722958</v>
      </c>
      <c r="J14" s="24">
        <v>14.034853179972814</v>
      </c>
      <c r="K14" s="24">
        <v>6.3876956162758063</v>
      </c>
      <c r="L14" s="24">
        <v>7.9969975457684086</v>
      </c>
      <c r="M14" s="24">
        <v>9.0882899213715831</v>
      </c>
      <c r="N14" s="24">
        <v>9.2999999999999972</v>
      </c>
    </row>
    <row r="15" spans="1:14">
      <c r="B15" s="360" t="s">
        <v>120</v>
      </c>
      <c r="C15" s="359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</row>
    <row r="16" spans="1:14">
      <c r="B16" s="23" t="s">
        <v>77</v>
      </c>
      <c r="C16" s="421" t="s">
        <v>291</v>
      </c>
      <c r="D16" s="25">
        <v>-10.099999999999994</v>
      </c>
      <c r="E16" s="24">
        <v>-13</v>
      </c>
      <c r="F16" s="24">
        <v>2.8</v>
      </c>
      <c r="G16" s="24">
        <v>5.5999999999999943</v>
      </c>
      <c r="H16" s="24">
        <v>-4.5999999999999943</v>
      </c>
      <c r="I16" s="24">
        <v>-2.7</v>
      </c>
      <c r="J16" s="24">
        <v>-6.0999999999999943</v>
      </c>
      <c r="K16" s="24">
        <v>1.2</v>
      </c>
      <c r="L16" s="24">
        <v>3.8</v>
      </c>
      <c r="M16" s="24">
        <v>-2.6</v>
      </c>
      <c r="N16" s="24">
        <v>-0.7</v>
      </c>
    </row>
    <row r="17" spans="2:14">
      <c r="B17" s="23" t="s">
        <v>5</v>
      </c>
      <c r="C17" s="421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7.5</v>
      </c>
      <c r="J17" s="24">
        <v>3.0999999999999943</v>
      </c>
      <c r="K17" s="24">
        <v>7.7</v>
      </c>
      <c r="L17" s="24">
        <v>4.3</v>
      </c>
      <c r="M17" s="24">
        <v>0.4</v>
      </c>
      <c r="N17" s="24">
        <v>4.5999999999999996</v>
      </c>
    </row>
    <row r="18" spans="2:14" ht="25.5">
      <c r="B18" s="23" t="s">
        <v>78</v>
      </c>
      <c r="C18" s="421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-27</v>
      </c>
      <c r="J18" s="24">
        <v>-27.299999999999997</v>
      </c>
      <c r="K18" s="24">
        <v>-20.6</v>
      </c>
      <c r="L18" s="24">
        <v>-4.2</v>
      </c>
      <c r="M18" s="24">
        <v>-11.6</v>
      </c>
      <c r="N18" s="24">
        <v>-17.600000000000001</v>
      </c>
    </row>
    <row r="19" spans="2:14">
      <c r="B19" s="23" t="s">
        <v>6</v>
      </c>
      <c r="C19" s="421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-7.5</v>
      </c>
      <c r="J19" s="24">
        <v>-3.7000000000000028</v>
      </c>
      <c r="K19" s="24">
        <v>-1.1000000000000001</v>
      </c>
      <c r="L19" s="24">
        <v>1</v>
      </c>
      <c r="M19" s="24">
        <v>26.7</v>
      </c>
      <c r="N19" s="24">
        <v>1.4</v>
      </c>
    </row>
    <row r="20" spans="2:14">
      <c r="B20" s="23" t="s">
        <v>7</v>
      </c>
      <c r="C20" s="421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-2.2000000000000002</v>
      </c>
      <c r="J20" s="25">
        <v>-10.700000000000003</v>
      </c>
      <c r="K20" s="25">
        <v>-8</v>
      </c>
      <c r="L20" s="25">
        <v>1.8</v>
      </c>
      <c r="M20" s="25">
        <v>-4.9000000000000004</v>
      </c>
      <c r="N20" s="25">
        <v>-3</v>
      </c>
    </row>
    <row r="21" spans="2:14">
      <c r="B21" s="23" t="s">
        <v>8</v>
      </c>
      <c r="C21" s="421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2.2000000000000002</v>
      </c>
      <c r="J21" s="24">
        <v>-0.79999999999999716</v>
      </c>
      <c r="K21" s="24">
        <v>14.7</v>
      </c>
      <c r="L21" s="24">
        <v>15.9</v>
      </c>
      <c r="M21" s="24">
        <v>9.1</v>
      </c>
      <c r="N21" s="24">
        <v>7.7</v>
      </c>
    </row>
    <row r="22" spans="2:14">
      <c r="B22" s="35" t="s">
        <v>9</v>
      </c>
      <c r="C22" s="421"/>
      <c r="D22" s="34">
        <v>3.5</v>
      </c>
      <c r="E22" s="24">
        <v>-1.1000000000000001</v>
      </c>
      <c r="F22" s="24">
        <v>17.8</v>
      </c>
      <c r="G22" s="24">
        <v>57.400000000000006</v>
      </c>
      <c r="H22" s="24">
        <v>-4.2000000000000028</v>
      </c>
      <c r="I22" s="24">
        <v>18.400000000000006</v>
      </c>
      <c r="J22" s="24">
        <v>-7.9000000000000057</v>
      </c>
      <c r="K22" s="24">
        <v>-1.7</v>
      </c>
      <c r="L22" s="24">
        <v>13</v>
      </c>
      <c r="M22" s="24">
        <v>-0.4</v>
      </c>
      <c r="N22" s="24">
        <v>15.3</v>
      </c>
    </row>
    <row r="23" spans="2:14" ht="8.25" customHeight="1">
      <c r="B23" s="382"/>
      <c r="C23" s="383"/>
      <c r="D23" s="384"/>
      <c r="E23" s="385"/>
      <c r="F23" s="385"/>
      <c r="G23" s="385"/>
      <c r="H23" s="385"/>
      <c r="I23" s="385"/>
      <c r="J23" s="385"/>
      <c r="K23" s="385"/>
      <c r="L23" s="385"/>
      <c r="M23" s="385"/>
      <c r="N23" s="385"/>
    </row>
    <row r="24" spans="2:14">
      <c r="B24" s="413" t="s">
        <v>317</v>
      </c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</row>
    <row r="25" spans="2:14" ht="4.5" customHeight="1">
      <c r="B25" s="379"/>
      <c r="C25" s="380"/>
      <c r="D25" s="380"/>
      <c r="E25" s="380"/>
      <c r="F25" s="380"/>
      <c r="G25" s="380"/>
      <c r="H25" s="380"/>
      <c r="I25" s="380"/>
      <c r="J25" s="380"/>
      <c r="K25" s="380"/>
      <c r="L25" s="395"/>
      <c r="M25" s="380"/>
      <c r="N25" s="380"/>
    </row>
    <row r="26" spans="2:14">
      <c r="B26" s="413" t="s">
        <v>315</v>
      </c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</row>
    <row r="27" spans="2:14" ht="4.5" customHeight="1">
      <c r="B27" s="379"/>
      <c r="C27" s="380"/>
      <c r="D27" s="380"/>
      <c r="E27" s="380"/>
      <c r="F27" s="380"/>
      <c r="G27" s="380"/>
      <c r="H27" s="380"/>
      <c r="I27" s="380"/>
      <c r="J27" s="380"/>
      <c r="K27" s="380"/>
      <c r="L27" s="395"/>
      <c r="M27" s="380"/>
      <c r="N27" s="380"/>
    </row>
    <row r="28" spans="2:14">
      <c r="B28" s="415" t="s">
        <v>316</v>
      </c>
      <c r="C28" s="416"/>
      <c r="D28" s="416"/>
      <c r="E28" s="416"/>
      <c r="F28" s="416"/>
      <c r="G28" s="416"/>
      <c r="H28" s="417"/>
      <c r="I28" s="417"/>
      <c r="J28" s="417"/>
      <c r="K28" s="417"/>
      <c r="L28" s="417"/>
      <c r="M28" s="417"/>
      <c r="N28" s="417"/>
    </row>
  </sheetData>
  <mergeCells count="12">
    <mergeCell ref="B26:N26"/>
    <mergeCell ref="B28:N28"/>
    <mergeCell ref="B1:N1"/>
    <mergeCell ref="B2:B4"/>
    <mergeCell ref="C2:C4"/>
    <mergeCell ref="C16:C22"/>
    <mergeCell ref="D3:D4"/>
    <mergeCell ref="E3:E4"/>
    <mergeCell ref="F3:F4"/>
    <mergeCell ref="D2:N2"/>
    <mergeCell ref="G3:N3"/>
    <mergeCell ref="B24:N24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огляд&amp;R&amp;"-,звичайний"&amp;12&amp;K7CBE87Березень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G4:N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BA29"/>
  <sheetViews>
    <sheetView zoomScaleNormal="100" workbookViewId="0">
      <selection activeCell="BD12" sqref="BD12"/>
    </sheetView>
  </sheetViews>
  <sheetFormatPr defaultColWidth="9.140625" defaultRowHeight="15"/>
  <cols>
    <col min="1" max="1" width="54.140625" style="252" customWidth="1"/>
    <col min="2" max="2" width="8.5703125" style="252" customWidth="1"/>
    <col min="3" max="3" width="7.42578125" style="252" customWidth="1"/>
    <col min="4" max="4" width="7.7109375" style="252" customWidth="1"/>
    <col min="5" max="6" width="7.42578125" style="252" hidden="1" customWidth="1"/>
    <col min="7" max="12" width="7.7109375" style="252" hidden="1" customWidth="1"/>
    <col min="13" max="16" width="8.28515625" style="252" hidden="1" customWidth="1"/>
    <col min="17" max="17" width="7.7109375" style="252" customWidth="1"/>
    <col min="18" max="18" width="7.42578125" style="252" hidden="1" customWidth="1"/>
    <col min="19" max="19" width="7.28515625" style="252" hidden="1" customWidth="1"/>
    <col min="20" max="20" width="9" style="252" hidden="1" customWidth="1"/>
    <col min="21" max="29" width="8.140625" style="252" hidden="1" customWidth="1"/>
    <col min="30" max="32" width="8.140625" style="252" customWidth="1"/>
    <col min="33" max="33" width="9" style="252" customWidth="1"/>
    <col min="34" max="45" width="8.140625" style="252" customWidth="1"/>
    <col min="46" max="50" width="9" style="252" customWidth="1"/>
    <col min="51" max="51" width="8.5703125" style="301" customWidth="1"/>
    <col min="52" max="52" width="7.7109375" style="301" bestFit="1" customWidth="1"/>
    <col min="53" max="16384" width="9.140625" style="252"/>
  </cols>
  <sheetData>
    <row r="1" spans="1:53" ht="16.5" thickBot="1">
      <c r="A1" s="429" t="s">
        <v>10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1"/>
    </row>
    <row r="2" spans="1:53" ht="15.75" thickBot="1">
      <c r="A2" s="449" t="s">
        <v>11</v>
      </c>
      <c r="B2" s="451" t="s">
        <v>12</v>
      </c>
      <c r="C2" s="453" t="s">
        <v>80</v>
      </c>
      <c r="D2" s="453" t="s">
        <v>79</v>
      </c>
      <c r="E2" s="446" t="s">
        <v>186</v>
      </c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6"/>
      <c r="Q2" s="455" t="s">
        <v>75</v>
      </c>
      <c r="R2" s="446" t="s">
        <v>187</v>
      </c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6"/>
      <c r="AD2" s="444" t="s">
        <v>136</v>
      </c>
      <c r="AE2" s="446" t="s">
        <v>188</v>
      </c>
      <c r="AF2" s="435"/>
      <c r="AG2" s="435"/>
      <c r="AH2" s="435"/>
      <c r="AI2" s="435"/>
      <c r="AJ2" s="435"/>
      <c r="AK2" s="435"/>
      <c r="AL2" s="435"/>
      <c r="AM2" s="435"/>
      <c r="AN2" s="435"/>
      <c r="AO2" s="435"/>
      <c r="AP2" s="436"/>
      <c r="AQ2" s="447">
        <v>2016</v>
      </c>
      <c r="AR2" s="432">
        <v>2017</v>
      </c>
      <c r="AS2" s="433"/>
      <c r="AT2" s="433"/>
      <c r="AU2" s="433"/>
      <c r="AV2" s="433"/>
      <c r="AW2" s="433"/>
      <c r="AX2" s="434"/>
      <c r="AY2" s="435" t="s">
        <v>13</v>
      </c>
      <c r="AZ2" s="436"/>
    </row>
    <row r="3" spans="1:53" ht="39" thickBot="1">
      <c r="A3" s="450"/>
      <c r="B3" s="452"/>
      <c r="C3" s="454"/>
      <c r="D3" s="454"/>
      <c r="E3" s="253" t="s">
        <v>82</v>
      </c>
      <c r="F3" s="254" t="s">
        <v>81</v>
      </c>
      <c r="G3" s="254" t="s">
        <v>114</v>
      </c>
      <c r="H3" s="254" t="s">
        <v>118</v>
      </c>
      <c r="I3" s="254" t="s">
        <v>119</v>
      </c>
      <c r="J3" s="254" t="s">
        <v>121</v>
      </c>
      <c r="K3" s="254" t="s">
        <v>123</v>
      </c>
      <c r="L3" s="254" t="s">
        <v>124</v>
      </c>
      <c r="M3" s="254" t="s">
        <v>127</v>
      </c>
      <c r="N3" s="254" t="s">
        <v>129</v>
      </c>
      <c r="O3" s="254" t="s">
        <v>132</v>
      </c>
      <c r="P3" s="255" t="s">
        <v>135</v>
      </c>
      <c r="Q3" s="456"/>
      <c r="R3" s="253" t="s">
        <v>82</v>
      </c>
      <c r="S3" s="254" t="s">
        <v>81</v>
      </c>
      <c r="T3" s="254" t="s">
        <v>114</v>
      </c>
      <c r="U3" s="254" t="s">
        <v>118</v>
      </c>
      <c r="V3" s="254" t="s">
        <v>119</v>
      </c>
      <c r="W3" s="254" t="s">
        <v>121</v>
      </c>
      <c r="X3" s="254" t="s">
        <v>123</v>
      </c>
      <c r="Y3" s="254" t="s">
        <v>124</v>
      </c>
      <c r="Z3" s="254" t="s">
        <v>127</v>
      </c>
      <c r="AA3" s="254" t="s">
        <v>129</v>
      </c>
      <c r="AB3" s="254" t="s">
        <v>132</v>
      </c>
      <c r="AC3" s="255" t="s">
        <v>135</v>
      </c>
      <c r="AD3" s="445"/>
      <c r="AE3" s="256" t="s">
        <v>82</v>
      </c>
      <c r="AF3" s="257" t="s">
        <v>81</v>
      </c>
      <c r="AG3" s="257" t="s">
        <v>114</v>
      </c>
      <c r="AH3" s="257" t="s">
        <v>118</v>
      </c>
      <c r="AI3" s="257" t="s">
        <v>119</v>
      </c>
      <c r="AJ3" s="257" t="s">
        <v>121</v>
      </c>
      <c r="AK3" s="257" t="s">
        <v>123</v>
      </c>
      <c r="AL3" s="257" t="s">
        <v>124</v>
      </c>
      <c r="AM3" s="257" t="s">
        <v>127</v>
      </c>
      <c r="AN3" s="257" t="s">
        <v>129</v>
      </c>
      <c r="AO3" s="257" t="s">
        <v>132</v>
      </c>
      <c r="AP3" s="258" t="s">
        <v>135</v>
      </c>
      <c r="AQ3" s="448"/>
      <c r="AR3" s="391" t="s">
        <v>82</v>
      </c>
      <c r="AS3" s="392" t="s">
        <v>81</v>
      </c>
      <c r="AT3" s="392" t="s">
        <v>114</v>
      </c>
      <c r="AU3" s="392" t="s">
        <v>118</v>
      </c>
      <c r="AV3" s="392" t="s">
        <v>119</v>
      </c>
      <c r="AW3" s="392" t="s">
        <v>121</v>
      </c>
      <c r="AX3" s="393" t="s">
        <v>123</v>
      </c>
      <c r="AY3" s="259" t="s">
        <v>14</v>
      </c>
      <c r="AZ3" s="260" t="s">
        <v>15</v>
      </c>
    </row>
    <row r="4" spans="1:53">
      <c r="A4" s="261" t="s">
        <v>267</v>
      </c>
      <c r="B4" s="262" t="s">
        <v>16</v>
      </c>
      <c r="C4" s="263">
        <v>45633.599999999999</v>
      </c>
      <c r="D4" s="264">
        <v>45553</v>
      </c>
      <c r="E4" s="265">
        <v>43057.267</v>
      </c>
      <c r="F4" s="266">
        <v>43042.879999999997</v>
      </c>
      <c r="G4" s="266">
        <v>43023</v>
      </c>
      <c r="H4" s="267">
        <v>43009.3</v>
      </c>
      <c r="I4" s="266">
        <v>42995.5</v>
      </c>
      <c r="J4" s="267">
        <v>42988.025999999998</v>
      </c>
      <c r="K4" s="267">
        <v>42981.9</v>
      </c>
      <c r="L4" s="267">
        <v>42977.366999999998</v>
      </c>
      <c r="M4" s="267">
        <v>42973.696000000004</v>
      </c>
      <c r="N4" s="267">
        <v>42965.105000000003</v>
      </c>
      <c r="O4" s="268">
        <v>42953.889000000003</v>
      </c>
      <c r="P4" s="269">
        <v>42928.9</v>
      </c>
      <c r="Q4" s="270">
        <v>42929</v>
      </c>
      <c r="R4" s="265">
        <v>42910.9</v>
      </c>
      <c r="S4" s="266">
        <v>42896</v>
      </c>
      <c r="T4" s="266">
        <v>42874</v>
      </c>
      <c r="U4" s="267">
        <v>42854</v>
      </c>
      <c r="V4" s="266">
        <v>42837</v>
      </c>
      <c r="W4" s="267">
        <v>42823</v>
      </c>
      <c r="X4" s="267">
        <v>42814</v>
      </c>
      <c r="Y4" s="267">
        <v>42806</v>
      </c>
      <c r="Z4" s="267">
        <v>42801</v>
      </c>
      <c r="AA4" s="267">
        <v>42789</v>
      </c>
      <c r="AB4" s="267">
        <v>42775</v>
      </c>
      <c r="AC4" s="271" t="s">
        <v>268</v>
      </c>
      <c r="AD4" s="272" t="s">
        <v>268</v>
      </c>
      <c r="AE4" s="273" t="s">
        <v>269</v>
      </c>
      <c r="AF4" s="274" t="s">
        <v>270</v>
      </c>
      <c r="AG4" s="274" t="s">
        <v>271</v>
      </c>
      <c r="AH4" s="275" t="s">
        <v>272</v>
      </c>
      <c r="AI4" s="274" t="s">
        <v>273</v>
      </c>
      <c r="AJ4" s="275" t="s">
        <v>274</v>
      </c>
      <c r="AK4" s="275" t="s">
        <v>275</v>
      </c>
      <c r="AL4" s="275" t="s">
        <v>276</v>
      </c>
      <c r="AM4" s="275">
        <v>42635</v>
      </c>
      <c r="AN4" s="275">
        <v>42620.006999999998</v>
      </c>
      <c r="AO4" s="275">
        <v>42603.853999999999</v>
      </c>
      <c r="AP4" s="276">
        <v>42584.5</v>
      </c>
      <c r="AQ4" s="333">
        <v>42584.5</v>
      </c>
      <c r="AR4" s="334">
        <v>42558.328000000001</v>
      </c>
      <c r="AS4" s="365">
        <v>42541.633000000002</v>
      </c>
      <c r="AT4" s="365">
        <v>42522.767</v>
      </c>
      <c r="AU4" s="365">
        <v>42501.767</v>
      </c>
      <c r="AV4" s="365">
        <v>42481.972000000002</v>
      </c>
      <c r="AW4" s="365">
        <v>42467.036999999997</v>
      </c>
      <c r="AX4" s="276" t="s">
        <v>21</v>
      </c>
      <c r="AY4" s="277">
        <f>AW4/AV4*100-100</f>
        <v>-3.5156089270074631E-2</v>
      </c>
      <c r="AZ4" s="278">
        <f>AW4/AJ4*100-100</f>
        <v>-0.4476604622814051</v>
      </c>
      <c r="BA4" s="394"/>
    </row>
    <row r="5" spans="1:53" ht="25.5">
      <c r="A5" s="279" t="s">
        <v>189</v>
      </c>
      <c r="B5" s="280" t="s">
        <v>17</v>
      </c>
      <c r="C5" s="281">
        <v>10.358599999999999</v>
      </c>
      <c r="D5" s="282">
        <v>9.9577000000000009</v>
      </c>
      <c r="E5" s="283">
        <v>9.5655999999999999</v>
      </c>
      <c r="F5" s="284">
        <v>9.5340000000000007</v>
      </c>
      <c r="G5" s="284">
        <v>9.5341000000000005</v>
      </c>
      <c r="H5" s="284">
        <v>9.4734999999999996</v>
      </c>
      <c r="I5" s="284">
        <v>9.4062999999999999</v>
      </c>
      <c r="J5" s="284">
        <v>9.3680000000000003</v>
      </c>
      <c r="K5" s="284" t="s">
        <v>125</v>
      </c>
      <c r="L5" s="284" t="s">
        <v>125</v>
      </c>
      <c r="M5" s="284">
        <v>8.8000000000000007</v>
      </c>
      <c r="N5" s="284">
        <v>8.6888000000000005</v>
      </c>
      <c r="O5" s="284">
        <v>8.5</v>
      </c>
      <c r="P5" s="285">
        <v>8.3930000000000007</v>
      </c>
      <c r="Q5" s="286">
        <v>8.3927999999999994</v>
      </c>
      <c r="R5" s="283">
        <v>8.1</v>
      </c>
      <c r="S5" s="284">
        <v>8.1228999999999996</v>
      </c>
      <c r="T5" s="284">
        <v>8.1318999999999999</v>
      </c>
      <c r="U5" s="284">
        <v>8.0753000000000004</v>
      </c>
      <c r="V5" s="284">
        <v>8.0393000000000008</v>
      </c>
      <c r="W5" s="284">
        <v>8.0329999999999995</v>
      </c>
      <c r="X5" s="284">
        <v>7.9909999999999997</v>
      </c>
      <c r="Y5" s="284">
        <v>7.9539999999999997</v>
      </c>
      <c r="Z5" s="284">
        <v>7.9509999999999996</v>
      </c>
      <c r="AA5" s="284">
        <v>8</v>
      </c>
      <c r="AB5" s="284">
        <v>7.931</v>
      </c>
      <c r="AC5" s="285">
        <v>7.8449999999999998</v>
      </c>
      <c r="AD5" s="281">
        <v>7.8449999999999998</v>
      </c>
      <c r="AE5" s="283">
        <v>7.7995999999999999</v>
      </c>
      <c r="AF5" s="284">
        <v>7.8476999999999997</v>
      </c>
      <c r="AG5" s="284">
        <v>7.8907999999999996</v>
      </c>
      <c r="AH5" s="284">
        <v>7.8857999999999997</v>
      </c>
      <c r="AI5" s="284">
        <v>7.8520000000000003</v>
      </c>
      <c r="AJ5" s="284">
        <v>7.8234000000000004</v>
      </c>
      <c r="AK5" s="284">
        <v>7.8146000000000004</v>
      </c>
      <c r="AL5" s="284">
        <v>7.8087</v>
      </c>
      <c r="AM5" s="284">
        <v>7.8074000000000003</v>
      </c>
      <c r="AN5" s="284">
        <v>7.8263999999999996</v>
      </c>
      <c r="AO5" s="284">
        <v>7.8185000000000002</v>
      </c>
      <c r="AP5" s="285">
        <v>7.7704000000000004</v>
      </c>
      <c r="AQ5" s="335">
        <v>7.77</v>
      </c>
      <c r="AR5" s="283">
        <v>7.665</v>
      </c>
      <c r="AS5" s="284">
        <v>7.7270000000000003</v>
      </c>
      <c r="AT5" s="284">
        <v>7.73</v>
      </c>
      <c r="AU5" s="284">
        <v>7.7030000000000003</v>
      </c>
      <c r="AV5" s="284">
        <v>7.6867000000000001</v>
      </c>
      <c r="AW5" s="284">
        <v>7.6683000000000003</v>
      </c>
      <c r="AX5" s="285" t="s">
        <v>21</v>
      </c>
      <c r="AY5" s="287">
        <f>AW5/AV5*100-100</f>
        <v>-0.2393745040134263</v>
      </c>
      <c r="AZ5" s="288">
        <f>AW5/AJ5*100-100</f>
        <v>-1.9825139964721217</v>
      </c>
    </row>
    <row r="6" spans="1:53">
      <c r="A6" s="289" t="s">
        <v>190</v>
      </c>
      <c r="B6" s="280" t="s">
        <v>18</v>
      </c>
      <c r="C6" s="281">
        <v>1.8</v>
      </c>
      <c r="D6" s="282">
        <v>1.8</v>
      </c>
      <c r="E6" s="283">
        <v>1.9</v>
      </c>
      <c r="F6" s="284">
        <v>1.9</v>
      </c>
      <c r="G6" s="284">
        <v>1.8</v>
      </c>
      <c r="H6" s="284">
        <v>1.8</v>
      </c>
      <c r="I6" s="284">
        <v>1.7</v>
      </c>
      <c r="J6" s="284">
        <v>1.7</v>
      </c>
      <c r="K6" s="284">
        <v>1.6</v>
      </c>
      <c r="L6" s="284">
        <v>1.6</v>
      </c>
      <c r="M6" s="284">
        <v>1.6</v>
      </c>
      <c r="N6" s="284">
        <v>1.5</v>
      </c>
      <c r="O6" s="284">
        <v>1.7</v>
      </c>
      <c r="P6" s="285">
        <v>1.9</v>
      </c>
      <c r="Q6" s="286">
        <v>1.9</v>
      </c>
      <c r="R6" s="283">
        <v>2</v>
      </c>
      <c r="S6" s="284">
        <v>2</v>
      </c>
      <c r="T6" s="284">
        <v>1.9</v>
      </c>
      <c r="U6" s="284">
        <v>1.8</v>
      </c>
      <c r="V6" s="284">
        <v>1.8</v>
      </c>
      <c r="W6" s="284">
        <v>1.7</v>
      </c>
      <c r="X6" s="284">
        <v>1.6</v>
      </c>
      <c r="Y6" s="284">
        <v>1.6</v>
      </c>
      <c r="Z6" s="284">
        <v>1.5</v>
      </c>
      <c r="AA6" s="284">
        <v>1.5</v>
      </c>
      <c r="AB6" s="284">
        <v>1.6</v>
      </c>
      <c r="AC6" s="285">
        <v>1.9</v>
      </c>
      <c r="AD6" s="281">
        <v>1.9</v>
      </c>
      <c r="AE6" s="283">
        <v>1.9</v>
      </c>
      <c r="AF6" s="284">
        <v>1.9</v>
      </c>
      <c r="AG6" s="284">
        <v>1.7</v>
      </c>
      <c r="AH6" s="284">
        <v>1.6</v>
      </c>
      <c r="AI6" s="284">
        <v>1.6</v>
      </c>
      <c r="AJ6" s="284">
        <v>1.5</v>
      </c>
      <c r="AK6" s="284">
        <v>1.4</v>
      </c>
      <c r="AL6" s="284">
        <v>1.3</v>
      </c>
      <c r="AM6" s="284">
        <v>1.3</v>
      </c>
      <c r="AN6" s="284">
        <v>1.2</v>
      </c>
      <c r="AO6" s="284">
        <v>1.3</v>
      </c>
      <c r="AP6" s="285">
        <v>1.5</v>
      </c>
      <c r="AQ6" s="335">
        <v>1.5</v>
      </c>
      <c r="AR6" s="283">
        <v>1.6</v>
      </c>
      <c r="AS6" s="284">
        <v>1.7</v>
      </c>
      <c r="AT6" s="284">
        <v>1.5</v>
      </c>
      <c r="AU6" s="284">
        <v>1.4</v>
      </c>
      <c r="AV6" s="284">
        <v>1.3</v>
      </c>
      <c r="AW6" s="284">
        <v>1.3</v>
      </c>
      <c r="AX6" s="285">
        <v>1.2</v>
      </c>
      <c r="AY6" s="290" t="s">
        <v>322</v>
      </c>
      <c r="AZ6" s="291" t="s">
        <v>318</v>
      </c>
    </row>
    <row r="7" spans="1:53">
      <c r="A7" s="289" t="s">
        <v>25</v>
      </c>
      <c r="B7" s="280" t="s">
        <v>16</v>
      </c>
      <c r="C7" s="292">
        <v>506.8</v>
      </c>
      <c r="D7" s="293">
        <v>487.7</v>
      </c>
      <c r="E7" s="294">
        <v>504.9</v>
      </c>
      <c r="F7" s="295">
        <v>515.70000000000005</v>
      </c>
      <c r="G7" s="295">
        <v>492.3</v>
      </c>
      <c r="H7" s="295">
        <v>474.7</v>
      </c>
      <c r="I7" s="295">
        <v>456.1</v>
      </c>
      <c r="J7" s="295">
        <v>437.5</v>
      </c>
      <c r="K7" s="295">
        <v>433.5</v>
      </c>
      <c r="L7" s="295">
        <v>426.1</v>
      </c>
      <c r="M7" s="295">
        <v>418</v>
      </c>
      <c r="N7" s="295">
        <v>402.7</v>
      </c>
      <c r="O7" s="295">
        <v>450.6</v>
      </c>
      <c r="P7" s="296">
        <v>512.20000000000005</v>
      </c>
      <c r="Q7" s="297">
        <v>512</v>
      </c>
      <c r="R7" s="294">
        <v>524</v>
      </c>
      <c r="S7" s="295">
        <v>523</v>
      </c>
      <c r="T7" s="295">
        <v>506.8</v>
      </c>
      <c r="U7" s="295">
        <v>486.4</v>
      </c>
      <c r="V7" s="295">
        <v>469.4</v>
      </c>
      <c r="W7" s="295">
        <v>443.9</v>
      </c>
      <c r="X7" s="295">
        <v>427.5</v>
      </c>
      <c r="Y7" s="295">
        <v>414.7</v>
      </c>
      <c r="Z7" s="295">
        <v>407</v>
      </c>
      <c r="AA7" s="295">
        <v>394.1</v>
      </c>
      <c r="AB7" s="295">
        <v>433.5</v>
      </c>
      <c r="AC7" s="296">
        <v>490.8</v>
      </c>
      <c r="AD7" s="292">
        <v>491</v>
      </c>
      <c r="AE7" s="294">
        <v>508.6</v>
      </c>
      <c r="AF7" s="295">
        <v>508.2</v>
      </c>
      <c r="AG7" s="295">
        <v>467.5</v>
      </c>
      <c r="AH7" s="295">
        <v>434.7</v>
      </c>
      <c r="AI7" s="295">
        <v>416.4</v>
      </c>
      <c r="AJ7" s="295">
        <v>388.9</v>
      </c>
      <c r="AK7" s="295">
        <v>369.7</v>
      </c>
      <c r="AL7" s="295">
        <v>355.7</v>
      </c>
      <c r="AM7" s="295">
        <v>341.5</v>
      </c>
      <c r="AN7" s="295">
        <v>316.2</v>
      </c>
      <c r="AO7" s="295">
        <v>337.9</v>
      </c>
      <c r="AP7" s="296">
        <v>390.8</v>
      </c>
      <c r="AQ7" s="336">
        <v>390.8</v>
      </c>
      <c r="AR7" s="294">
        <v>429</v>
      </c>
      <c r="AS7" s="295">
        <v>439.4</v>
      </c>
      <c r="AT7" s="295">
        <v>406.8</v>
      </c>
      <c r="AU7" s="295">
        <v>374.2</v>
      </c>
      <c r="AV7" s="295">
        <v>352.6</v>
      </c>
      <c r="AW7" s="295">
        <v>330.2</v>
      </c>
      <c r="AX7" s="296">
        <v>319.89999999999998</v>
      </c>
      <c r="AY7" s="287">
        <f>AX7/AW7*100-100</f>
        <v>-3.1193216232586281</v>
      </c>
      <c r="AZ7" s="288">
        <f>AX7/AK7*100-100</f>
        <v>-13.470381390316476</v>
      </c>
    </row>
    <row r="8" spans="1:53" ht="25.5">
      <c r="A8" s="289" t="s">
        <v>126</v>
      </c>
      <c r="B8" s="280" t="s">
        <v>18</v>
      </c>
      <c r="C8" s="281">
        <v>7.5</v>
      </c>
      <c r="D8" s="282">
        <v>7.2</v>
      </c>
      <c r="E8" s="294" t="s">
        <v>21</v>
      </c>
      <c r="F8" s="295" t="s">
        <v>21</v>
      </c>
      <c r="G8" s="284">
        <v>9</v>
      </c>
      <c r="H8" s="295" t="s">
        <v>21</v>
      </c>
      <c r="I8" s="295" t="s">
        <v>21</v>
      </c>
      <c r="J8" s="284">
        <v>8.1999999999999993</v>
      </c>
      <c r="K8" s="295" t="s">
        <v>21</v>
      </c>
      <c r="L8" s="295" t="s">
        <v>21</v>
      </c>
      <c r="M8" s="284">
        <v>9.5</v>
      </c>
      <c r="N8" s="284" t="s">
        <v>21</v>
      </c>
      <c r="O8" s="284" t="s">
        <v>21</v>
      </c>
      <c r="P8" s="285">
        <v>10.6</v>
      </c>
      <c r="Q8" s="286">
        <v>9.3000000000000007</v>
      </c>
      <c r="R8" s="294" t="s">
        <v>21</v>
      </c>
      <c r="S8" s="295" t="s">
        <v>21</v>
      </c>
      <c r="T8" s="284" t="s">
        <v>191</v>
      </c>
      <c r="U8" s="295" t="s">
        <v>21</v>
      </c>
      <c r="V8" s="295" t="s">
        <v>21</v>
      </c>
      <c r="W8" s="284" t="s">
        <v>192</v>
      </c>
      <c r="X8" s="295" t="s">
        <v>21</v>
      </c>
      <c r="Y8" s="295" t="s">
        <v>21</v>
      </c>
      <c r="Z8" s="284" t="s">
        <v>193</v>
      </c>
      <c r="AA8" s="284" t="s">
        <v>21</v>
      </c>
      <c r="AB8" s="284" t="s">
        <v>21</v>
      </c>
      <c r="AC8" s="298" t="s">
        <v>194</v>
      </c>
      <c r="AD8" s="299" t="s">
        <v>195</v>
      </c>
      <c r="AE8" s="294" t="s">
        <v>21</v>
      </c>
      <c r="AF8" s="295" t="s">
        <v>21</v>
      </c>
      <c r="AG8" s="284">
        <v>9.9</v>
      </c>
      <c r="AH8" s="295" t="s">
        <v>21</v>
      </c>
      <c r="AI8" s="295" t="s">
        <v>21</v>
      </c>
      <c r="AJ8" s="284">
        <v>9</v>
      </c>
      <c r="AK8" s="295" t="s">
        <v>21</v>
      </c>
      <c r="AL8" s="295" t="s">
        <v>21</v>
      </c>
      <c r="AM8" s="284">
        <v>8.8000000000000007</v>
      </c>
      <c r="AN8" s="284" t="s">
        <v>21</v>
      </c>
      <c r="AO8" s="284" t="s">
        <v>21</v>
      </c>
      <c r="AP8" s="298">
        <v>9.6999999999999993</v>
      </c>
      <c r="AQ8" s="337">
        <v>9.3000000000000007</v>
      </c>
      <c r="AR8" s="338" t="s">
        <v>21</v>
      </c>
      <c r="AS8" s="302" t="s">
        <v>21</v>
      </c>
      <c r="AT8" s="302">
        <v>10.1</v>
      </c>
      <c r="AU8" s="302" t="s">
        <v>21</v>
      </c>
      <c r="AV8" s="302" t="s">
        <v>21</v>
      </c>
      <c r="AW8" s="302" t="s">
        <v>21</v>
      </c>
      <c r="AX8" s="298" t="s">
        <v>21</v>
      </c>
      <c r="AY8" s="287" t="s">
        <v>21</v>
      </c>
      <c r="AZ8" s="288" t="s">
        <v>21</v>
      </c>
    </row>
    <row r="9" spans="1:53">
      <c r="A9" s="289" t="s">
        <v>19</v>
      </c>
      <c r="B9" s="280" t="s">
        <v>20</v>
      </c>
      <c r="C9" s="292">
        <v>3377</v>
      </c>
      <c r="D9" s="293">
        <v>3619</v>
      </c>
      <c r="E9" s="294">
        <v>3167</v>
      </c>
      <c r="F9" s="295">
        <v>3209</v>
      </c>
      <c r="G9" s="295">
        <v>3415</v>
      </c>
      <c r="H9" s="295">
        <v>3432</v>
      </c>
      <c r="I9" s="295">
        <v>3430</v>
      </c>
      <c r="J9" s="295">
        <v>3601</v>
      </c>
      <c r="K9" s="295">
        <v>3537</v>
      </c>
      <c r="L9" s="295">
        <v>3370</v>
      </c>
      <c r="M9" s="295">
        <v>3481</v>
      </c>
      <c r="N9" s="295">
        <v>3509</v>
      </c>
      <c r="O9" s="295">
        <v>3534</v>
      </c>
      <c r="P9" s="296">
        <v>4012</v>
      </c>
      <c r="Q9" s="297">
        <v>4012</v>
      </c>
      <c r="R9" s="294" t="s">
        <v>196</v>
      </c>
      <c r="S9" s="295" t="s">
        <v>197</v>
      </c>
      <c r="T9" s="295" t="s">
        <v>198</v>
      </c>
      <c r="U9" s="295" t="s">
        <v>199</v>
      </c>
      <c r="V9" s="295" t="s">
        <v>200</v>
      </c>
      <c r="W9" s="295" t="s">
        <v>201</v>
      </c>
      <c r="X9" s="295" t="s">
        <v>202</v>
      </c>
      <c r="Y9" s="295" t="s">
        <v>203</v>
      </c>
      <c r="Z9" s="295" t="s">
        <v>204</v>
      </c>
      <c r="AA9" s="295" t="s">
        <v>205</v>
      </c>
      <c r="AB9" s="295" t="s">
        <v>206</v>
      </c>
      <c r="AC9" s="296">
        <v>5230</v>
      </c>
      <c r="AD9" s="292">
        <v>5230</v>
      </c>
      <c r="AE9" s="294">
        <v>4362</v>
      </c>
      <c r="AF9" s="295">
        <v>4585</v>
      </c>
      <c r="AG9" s="295">
        <v>4920</v>
      </c>
      <c r="AH9" s="295">
        <v>4895</v>
      </c>
      <c r="AI9" s="295">
        <v>4984</v>
      </c>
      <c r="AJ9" s="295">
        <v>5337</v>
      </c>
      <c r="AK9" s="295">
        <v>5374</v>
      </c>
      <c r="AL9" s="295">
        <v>5202</v>
      </c>
      <c r="AM9" s="295">
        <v>5358</v>
      </c>
      <c r="AN9" s="295">
        <v>5350</v>
      </c>
      <c r="AO9" s="295">
        <v>5406</v>
      </c>
      <c r="AP9" s="296">
        <v>6475</v>
      </c>
      <c r="AQ9" s="336">
        <v>6475</v>
      </c>
      <c r="AR9" s="294">
        <v>6008</v>
      </c>
      <c r="AS9" s="295">
        <v>6209</v>
      </c>
      <c r="AT9" s="369">
        <v>6752</v>
      </c>
      <c r="AU9" s="369">
        <v>6659</v>
      </c>
      <c r="AV9" s="369">
        <v>6840</v>
      </c>
      <c r="AW9" s="369">
        <v>7360</v>
      </c>
      <c r="AX9" s="366">
        <v>7339</v>
      </c>
      <c r="AY9" s="287">
        <v>-0.3</v>
      </c>
      <c r="AZ9" s="288">
        <v>36.6</v>
      </c>
    </row>
    <row r="10" spans="1:53" ht="25.5">
      <c r="A10" s="289" t="s">
        <v>87</v>
      </c>
      <c r="B10" s="280" t="s">
        <v>20</v>
      </c>
      <c r="C10" s="292">
        <v>3025</v>
      </c>
      <c r="D10" s="293">
        <v>3265</v>
      </c>
      <c r="E10" s="294">
        <v>3167</v>
      </c>
      <c r="F10" s="295">
        <f>(E9+F9)/2</f>
        <v>3188</v>
      </c>
      <c r="G10" s="295">
        <v>3263</v>
      </c>
      <c r="H10" s="295">
        <v>3302</v>
      </c>
      <c r="I10" s="295">
        <v>3328</v>
      </c>
      <c r="J10" s="295">
        <v>3368</v>
      </c>
      <c r="K10" s="295">
        <v>3395</v>
      </c>
      <c r="L10" s="295">
        <v>3399</v>
      </c>
      <c r="M10" s="295">
        <v>3424</v>
      </c>
      <c r="N10" s="295">
        <v>3421</v>
      </c>
      <c r="O10" s="295">
        <v>3439</v>
      </c>
      <c r="P10" s="296">
        <v>3480</v>
      </c>
      <c r="Q10" s="297">
        <v>3480</v>
      </c>
      <c r="R10" s="294">
        <v>3455</v>
      </c>
      <c r="S10" s="295">
        <v>3536</v>
      </c>
      <c r="T10" s="295">
        <v>3641</v>
      </c>
      <c r="U10" s="295">
        <v>3728</v>
      </c>
      <c r="V10" s="295">
        <v>3788</v>
      </c>
      <c r="W10" s="295">
        <v>3870</v>
      </c>
      <c r="X10" s="295">
        <v>3944</v>
      </c>
      <c r="Y10" s="295">
        <v>3975</v>
      </c>
      <c r="Z10" s="295">
        <v>4012</v>
      </c>
      <c r="AA10" s="295">
        <v>4062</v>
      </c>
      <c r="AB10" s="295">
        <v>4096</v>
      </c>
      <c r="AC10" s="296">
        <v>4195</v>
      </c>
      <c r="AD10" s="292">
        <v>4195</v>
      </c>
      <c r="AE10" s="294">
        <v>4362</v>
      </c>
      <c r="AF10" s="295">
        <v>4467</v>
      </c>
      <c r="AG10" s="295">
        <v>4618</v>
      </c>
      <c r="AH10" s="295">
        <v>4686</v>
      </c>
      <c r="AI10" s="295">
        <v>4746</v>
      </c>
      <c r="AJ10" s="295">
        <v>4838</v>
      </c>
      <c r="AK10" s="295">
        <v>4916</v>
      </c>
      <c r="AL10" s="295">
        <v>4944</v>
      </c>
      <c r="AM10" s="295">
        <v>4989</v>
      </c>
      <c r="AN10" s="295">
        <v>5034</v>
      </c>
      <c r="AO10" s="295">
        <v>5070</v>
      </c>
      <c r="AP10" s="296">
        <v>5183</v>
      </c>
      <c r="AQ10" s="336">
        <v>5183</v>
      </c>
      <c r="AR10" s="294">
        <v>6008</v>
      </c>
      <c r="AS10" s="295">
        <v>6109</v>
      </c>
      <c r="AT10" s="295">
        <v>6324</v>
      </c>
      <c r="AU10" s="295">
        <v>6407</v>
      </c>
      <c r="AV10" s="295">
        <v>6494</v>
      </c>
      <c r="AW10" s="295">
        <v>6638</v>
      </c>
      <c r="AX10" s="296" t="s">
        <v>21</v>
      </c>
      <c r="AY10" s="287" t="s">
        <v>21</v>
      </c>
      <c r="AZ10" s="300">
        <v>37.200000000000003</v>
      </c>
    </row>
    <row r="11" spans="1:53" s="301" customFormat="1" ht="25.5">
      <c r="A11" s="289" t="s">
        <v>88</v>
      </c>
      <c r="B11" s="280" t="s">
        <v>18</v>
      </c>
      <c r="C11" s="281">
        <v>14.4</v>
      </c>
      <c r="D11" s="282">
        <v>8.1999999999999993</v>
      </c>
      <c r="E11" s="283">
        <v>4.5999999999999996</v>
      </c>
      <c r="F11" s="284">
        <v>3.6</v>
      </c>
      <c r="G11" s="284">
        <v>2.4</v>
      </c>
      <c r="H11" s="284">
        <v>-1.3</v>
      </c>
      <c r="I11" s="284">
        <v>-5.4</v>
      </c>
      <c r="J11" s="284">
        <v>-5.4</v>
      </c>
      <c r="K11" s="284">
        <v>-8.9</v>
      </c>
      <c r="L11" s="284">
        <v>-12.7</v>
      </c>
      <c r="M11" s="284">
        <v>-11.4</v>
      </c>
      <c r="N11" s="284">
        <v>-13.1</v>
      </c>
      <c r="O11" s="284">
        <v>-13.5</v>
      </c>
      <c r="P11" s="285">
        <v>-13.6</v>
      </c>
      <c r="Q11" s="286">
        <f>93.5-100</f>
        <v>-6.5</v>
      </c>
      <c r="R11" s="283">
        <f>82.7-100</f>
        <v>-17.299999999999997</v>
      </c>
      <c r="S11" s="284">
        <f>81.8-100</f>
        <v>-18.200000000000003</v>
      </c>
      <c r="T11" s="284">
        <v>-24.6</v>
      </c>
      <c r="U11" s="284">
        <v>-29.6</v>
      </c>
      <c r="V11" s="284">
        <v>-27.6</v>
      </c>
      <c r="W11" s="284">
        <v>-26.3</v>
      </c>
      <c r="X11" s="284">
        <v>-22.2</v>
      </c>
      <c r="Y11" s="284">
        <v>-19.2</v>
      </c>
      <c r="Z11" s="284">
        <v>-18.600000000000001</v>
      </c>
      <c r="AA11" s="284">
        <v>-12.7</v>
      </c>
      <c r="AB11" s="284">
        <v>-14</v>
      </c>
      <c r="AC11" s="285">
        <v>-9.9</v>
      </c>
      <c r="AD11" s="281">
        <v>-20.2</v>
      </c>
      <c r="AE11" s="283">
        <v>-13.2</v>
      </c>
      <c r="AF11" s="284">
        <v>-8.3000000000000007</v>
      </c>
      <c r="AG11" s="284">
        <v>1.6</v>
      </c>
      <c r="AH11" s="284">
        <v>7.6</v>
      </c>
      <c r="AI11" s="284">
        <v>12.2</v>
      </c>
      <c r="AJ11" s="284">
        <v>17.3</v>
      </c>
      <c r="AK11" s="284">
        <v>14.8</v>
      </c>
      <c r="AL11" s="284">
        <v>15.4</v>
      </c>
      <c r="AM11" s="284">
        <v>15.6</v>
      </c>
      <c r="AN11" s="284">
        <v>6.2</v>
      </c>
      <c r="AO11" s="284">
        <v>8.4</v>
      </c>
      <c r="AP11" s="285">
        <v>11.6</v>
      </c>
      <c r="AQ11" s="335">
        <v>9</v>
      </c>
      <c r="AR11" s="283">
        <v>21.4</v>
      </c>
      <c r="AS11" s="284">
        <v>18</v>
      </c>
      <c r="AT11" s="370">
        <v>18.7</v>
      </c>
      <c r="AU11" s="370">
        <v>20.7</v>
      </c>
      <c r="AV11" s="370">
        <v>20.399999999999999</v>
      </c>
      <c r="AW11" s="370">
        <v>18.899999999999999</v>
      </c>
      <c r="AX11" s="288">
        <v>17.2</v>
      </c>
      <c r="AY11" s="287">
        <v>-0.5</v>
      </c>
      <c r="AZ11" s="291" t="s">
        <v>21</v>
      </c>
    </row>
    <row r="12" spans="1:53" ht="25.5">
      <c r="A12" s="289" t="s">
        <v>22</v>
      </c>
      <c r="B12" s="280" t="s">
        <v>18</v>
      </c>
      <c r="C12" s="281">
        <v>33.58010068107788</v>
      </c>
      <c r="D12" s="282">
        <v>33.65570599613153</v>
      </c>
      <c r="E12" s="283">
        <f>E19/E9*100</f>
        <v>38.459109567413954</v>
      </c>
      <c r="F12" s="284">
        <f>F19/F9*100</f>
        <v>37.955749454658772</v>
      </c>
      <c r="G12" s="284">
        <v>35.700000000000003</v>
      </c>
      <c r="H12" s="284">
        <v>35.5</v>
      </c>
      <c r="I12" s="284">
        <v>35.5</v>
      </c>
      <c r="J12" s="284">
        <v>33.799999999999997</v>
      </c>
      <c r="K12" s="284">
        <v>34.4</v>
      </c>
      <c r="L12" s="284">
        <v>36.1</v>
      </c>
      <c r="M12" s="284">
        <v>35</v>
      </c>
      <c r="N12" s="284">
        <v>34.700000000000003</v>
      </c>
      <c r="O12" s="284">
        <v>34.5</v>
      </c>
      <c r="P12" s="285">
        <v>30.4</v>
      </c>
      <c r="Q12" s="286">
        <v>30.4</v>
      </c>
      <c r="R12" s="283">
        <v>35.299999999999997</v>
      </c>
      <c r="S12" s="284">
        <v>33.5</v>
      </c>
      <c r="T12" s="284">
        <v>31.5</v>
      </c>
      <c r="U12" s="284">
        <v>30.5</v>
      </c>
      <c r="V12" s="284">
        <v>30.1</v>
      </c>
      <c r="W12" s="284">
        <v>28.3</v>
      </c>
      <c r="X12" s="284">
        <v>27.7</v>
      </c>
      <c r="Y12" s="284">
        <v>29</v>
      </c>
      <c r="Z12" s="284">
        <v>31.7</v>
      </c>
      <c r="AA12" s="284">
        <v>30.4</v>
      </c>
      <c r="AB12" s="284">
        <v>30.6</v>
      </c>
      <c r="AC12" s="285">
        <v>26.3</v>
      </c>
      <c r="AD12" s="281">
        <v>26.3</v>
      </c>
      <c r="AE12" s="283">
        <v>31.6</v>
      </c>
      <c r="AF12" s="284">
        <v>30.1</v>
      </c>
      <c r="AG12" s="284">
        <v>28</v>
      </c>
      <c r="AH12" s="284">
        <v>28.2</v>
      </c>
      <c r="AI12" s="284">
        <v>29.1</v>
      </c>
      <c r="AJ12" s="284">
        <v>27.2</v>
      </c>
      <c r="AK12" s="284">
        <v>27</v>
      </c>
      <c r="AL12" s="284">
        <v>27.9</v>
      </c>
      <c r="AM12" s="284">
        <v>27.1</v>
      </c>
      <c r="AN12" s="284">
        <v>27.1</v>
      </c>
      <c r="AO12" s="284">
        <v>26.8</v>
      </c>
      <c r="AP12" s="285">
        <v>24.7</v>
      </c>
      <c r="AQ12" s="335">
        <v>24.7</v>
      </c>
      <c r="AR12" s="283">
        <v>53.3</v>
      </c>
      <c r="AS12" s="284">
        <v>51.5</v>
      </c>
      <c r="AT12" s="370">
        <v>47.4</v>
      </c>
      <c r="AU12" s="370">
        <v>48.1</v>
      </c>
      <c r="AV12" s="370">
        <v>46.8</v>
      </c>
      <c r="AW12" s="370">
        <v>43.5</v>
      </c>
      <c r="AX12" s="288">
        <v>43.6</v>
      </c>
      <c r="AY12" s="290" t="s">
        <v>323</v>
      </c>
      <c r="AZ12" s="367" t="s">
        <v>324</v>
      </c>
    </row>
    <row r="13" spans="1:53" ht="25.5">
      <c r="A13" s="289" t="s">
        <v>23</v>
      </c>
      <c r="B13" s="280" t="s">
        <v>84</v>
      </c>
      <c r="C13" s="281">
        <v>893.702</v>
      </c>
      <c r="D13" s="282">
        <v>808.16700000000003</v>
      </c>
      <c r="E13" s="283">
        <v>748.2</v>
      </c>
      <c r="F13" s="284">
        <v>930.2</v>
      </c>
      <c r="G13" s="284">
        <v>1046.9000000000001</v>
      </c>
      <c r="H13" s="284">
        <v>1008.5</v>
      </c>
      <c r="I13" s="284">
        <v>999.3</v>
      </c>
      <c r="J13" s="284">
        <v>970.7</v>
      </c>
      <c r="K13" s="302">
        <v>1084.8</v>
      </c>
      <c r="L13" s="284">
        <v>1424.4</v>
      </c>
      <c r="M13" s="284">
        <v>1927.7</v>
      </c>
      <c r="N13" s="284">
        <v>2205.7510000000002</v>
      </c>
      <c r="O13" s="284">
        <v>2366.8690000000001</v>
      </c>
      <c r="P13" s="285">
        <v>2436.8000000000002</v>
      </c>
      <c r="Q13" s="286">
        <v>2436.8000000000002</v>
      </c>
      <c r="R13" s="283" t="s">
        <v>207</v>
      </c>
      <c r="S13" s="284" t="s">
        <v>208</v>
      </c>
      <c r="T13" s="284" t="s">
        <v>209</v>
      </c>
      <c r="U13" s="284" t="s">
        <v>210</v>
      </c>
      <c r="V13" s="284" t="s">
        <v>211</v>
      </c>
      <c r="W13" s="284" t="s">
        <v>212</v>
      </c>
      <c r="X13" s="302" t="s">
        <v>213</v>
      </c>
      <c r="Y13" s="284" t="s">
        <v>214</v>
      </c>
      <c r="Z13" s="284" t="s">
        <v>215</v>
      </c>
      <c r="AA13" s="284" t="s">
        <v>216</v>
      </c>
      <c r="AB13" s="284" t="s">
        <v>217</v>
      </c>
      <c r="AC13" s="298" t="s">
        <v>218</v>
      </c>
      <c r="AD13" s="299" t="s">
        <v>219</v>
      </c>
      <c r="AE13" s="283">
        <v>2092.5</v>
      </c>
      <c r="AF13" s="284">
        <v>2013.442</v>
      </c>
      <c r="AG13" s="284">
        <v>1949</v>
      </c>
      <c r="AH13" s="284">
        <v>1849.1</v>
      </c>
      <c r="AI13" s="284">
        <v>1866.5</v>
      </c>
      <c r="AJ13" s="284">
        <v>1968</v>
      </c>
      <c r="AK13" s="302">
        <v>2046.2</v>
      </c>
      <c r="AL13" s="284">
        <v>1902.2929999999999</v>
      </c>
      <c r="AM13" s="284">
        <v>1978.5229999999999</v>
      </c>
      <c r="AN13" s="284">
        <v>1962</v>
      </c>
      <c r="AO13" s="284">
        <v>2004</v>
      </c>
      <c r="AP13" s="298">
        <v>1791</v>
      </c>
      <c r="AQ13" s="337">
        <v>1791</v>
      </c>
      <c r="AR13" s="338">
        <v>1907.6</v>
      </c>
      <c r="AS13" s="302">
        <v>1995.3</v>
      </c>
      <c r="AT13" s="371">
        <v>2069.8000000000002</v>
      </c>
      <c r="AU13" s="371">
        <v>2185.1999999999998</v>
      </c>
      <c r="AV13" s="371">
        <v>2320.1999999999998</v>
      </c>
      <c r="AW13" s="371">
        <v>2391.9009999999998</v>
      </c>
      <c r="AX13" s="291">
        <v>2377.1669999999999</v>
      </c>
      <c r="AY13" s="287">
        <f>AX13/AW13*100-100</f>
        <v>-0.61599539445820994</v>
      </c>
      <c r="AZ13" s="288">
        <f>AX13/AK13*100-100</f>
        <v>16.174714104193129</v>
      </c>
    </row>
    <row r="14" spans="1:53">
      <c r="A14" s="289" t="s">
        <v>24</v>
      </c>
      <c r="B14" s="280" t="s">
        <v>84</v>
      </c>
      <c r="C14" s="281">
        <v>2.581</v>
      </c>
      <c r="D14" s="282">
        <v>0.503</v>
      </c>
      <c r="E14" s="283">
        <v>0.219</v>
      </c>
      <c r="F14" s="284">
        <v>6.3E-2</v>
      </c>
      <c r="G14" s="284">
        <v>0.1</v>
      </c>
      <c r="H14" s="284">
        <v>0.2</v>
      </c>
      <c r="I14" s="284">
        <v>2.8</v>
      </c>
      <c r="J14" s="284">
        <v>3</v>
      </c>
      <c r="K14" s="284">
        <v>17.399999999999999</v>
      </c>
      <c r="L14" s="284">
        <v>126.2</v>
      </c>
      <c r="M14" s="284">
        <v>298.10000000000002</v>
      </c>
      <c r="N14" s="284">
        <v>386.12700000000001</v>
      </c>
      <c r="O14" s="284">
        <v>432.8</v>
      </c>
      <c r="P14" s="285">
        <v>463.7</v>
      </c>
      <c r="Q14" s="286">
        <v>463.7</v>
      </c>
      <c r="R14" s="283" t="s">
        <v>220</v>
      </c>
      <c r="S14" s="284" t="s">
        <v>221</v>
      </c>
      <c r="T14" s="284" t="s">
        <v>222</v>
      </c>
      <c r="U14" s="284" t="s">
        <v>223</v>
      </c>
      <c r="V14" s="284" t="s">
        <v>224</v>
      </c>
      <c r="W14" s="284" t="s">
        <v>225</v>
      </c>
      <c r="X14" s="284" t="s">
        <v>226</v>
      </c>
      <c r="Y14" s="284" t="s">
        <v>227</v>
      </c>
      <c r="Z14" s="284" t="s">
        <v>228</v>
      </c>
      <c r="AA14" s="284" t="s">
        <v>229</v>
      </c>
      <c r="AB14" s="284" t="s">
        <v>230</v>
      </c>
      <c r="AC14" s="298" t="s">
        <v>231</v>
      </c>
      <c r="AD14" s="299" t="s">
        <v>232</v>
      </c>
      <c r="AE14" s="283">
        <v>23</v>
      </c>
      <c r="AF14" s="284">
        <v>12.6</v>
      </c>
      <c r="AG14" s="284">
        <v>6.2</v>
      </c>
      <c r="AH14" s="284">
        <v>3.2</v>
      </c>
      <c r="AI14" s="284">
        <v>5.6</v>
      </c>
      <c r="AJ14" s="284">
        <v>5.2389999999999999</v>
      </c>
      <c r="AK14" s="284">
        <v>3.8</v>
      </c>
      <c r="AL14" s="284">
        <v>16.399999999999999</v>
      </c>
      <c r="AM14" s="284">
        <v>21.5</v>
      </c>
      <c r="AN14" s="284">
        <v>15.206</v>
      </c>
      <c r="AO14" s="284">
        <v>8.2140000000000004</v>
      </c>
      <c r="AP14" s="298">
        <v>1.1240000000000001</v>
      </c>
      <c r="AQ14" s="337">
        <v>1.1000000000000001</v>
      </c>
      <c r="AR14" s="338">
        <v>1.486</v>
      </c>
      <c r="AS14" s="302">
        <v>1.097</v>
      </c>
      <c r="AT14" s="371">
        <v>2.109</v>
      </c>
      <c r="AU14" s="371">
        <v>1.2</v>
      </c>
      <c r="AV14" s="371">
        <v>1</v>
      </c>
      <c r="AW14" s="371">
        <v>2.1</v>
      </c>
      <c r="AX14" s="291" t="s">
        <v>21</v>
      </c>
      <c r="AY14" s="287">
        <f>AW14/AV14*100-100</f>
        <v>110</v>
      </c>
      <c r="AZ14" s="288">
        <f>AW14/AJ14*100-100</f>
        <v>-59.916014506585228</v>
      </c>
    </row>
    <row r="15" spans="1:53" ht="40.5">
      <c r="A15" s="289" t="s">
        <v>233</v>
      </c>
      <c r="B15" s="280" t="s">
        <v>85</v>
      </c>
      <c r="C15" s="281">
        <v>292.39999999999998</v>
      </c>
      <c r="D15" s="303">
        <v>272.5</v>
      </c>
      <c r="E15" s="283">
        <v>12.3</v>
      </c>
      <c r="F15" s="284">
        <v>7.8</v>
      </c>
      <c r="G15" s="284">
        <v>5</v>
      </c>
      <c r="H15" s="284">
        <v>3.9</v>
      </c>
      <c r="I15" s="284">
        <v>8.6</v>
      </c>
      <c r="J15" s="284">
        <v>8.4</v>
      </c>
      <c r="K15" s="284">
        <v>3.8</v>
      </c>
      <c r="L15" s="284">
        <v>4.5</v>
      </c>
      <c r="M15" s="284">
        <v>2.6</v>
      </c>
      <c r="N15" s="284">
        <v>21.100999999999999</v>
      </c>
      <c r="O15" s="284">
        <v>143.80000000000001</v>
      </c>
      <c r="P15" s="285">
        <v>136.4</v>
      </c>
      <c r="Q15" s="304">
        <v>348.8</v>
      </c>
      <c r="R15" s="283">
        <v>63.4</v>
      </c>
      <c r="S15" s="284">
        <v>37.299999999999997</v>
      </c>
      <c r="T15" s="284">
        <v>27</v>
      </c>
      <c r="U15" s="284">
        <v>40.5</v>
      </c>
      <c r="V15" s="284">
        <v>66.7</v>
      </c>
      <c r="W15" s="284">
        <v>141</v>
      </c>
      <c r="X15" s="284">
        <v>144.9</v>
      </c>
      <c r="Y15" s="284">
        <v>104.8</v>
      </c>
      <c r="Z15" s="284">
        <v>79.599999999999994</v>
      </c>
      <c r="AA15" s="284">
        <v>200.06226899999999</v>
      </c>
      <c r="AB15" s="284">
        <v>577.1</v>
      </c>
      <c r="AC15" s="285">
        <v>863.4</v>
      </c>
      <c r="AD15" s="305">
        <v>2345.9550129999998</v>
      </c>
      <c r="AE15" s="283">
        <v>703.6</v>
      </c>
      <c r="AF15" s="284">
        <v>703.5</v>
      </c>
      <c r="AG15" s="284">
        <v>395.755743</v>
      </c>
      <c r="AH15" s="284">
        <v>263.60000000000002</v>
      </c>
      <c r="AI15" s="284">
        <v>243.769961</v>
      </c>
      <c r="AJ15" s="284">
        <v>174.9</v>
      </c>
      <c r="AK15" s="284">
        <v>101.5</v>
      </c>
      <c r="AL15" s="284">
        <v>67.7</v>
      </c>
      <c r="AM15" s="284">
        <v>76.2</v>
      </c>
      <c r="AN15" s="284">
        <v>489.48828900000001</v>
      </c>
      <c r="AO15" s="284">
        <v>1238.9433610000001</v>
      </c>
      <c r="AP15" s="285">
        <v>1251.6996670000001</v>
      </c>
      <c r="AQ15" s="335">
        <v>5704.7</v>
      </c>
      <c r="AR15" s="283">
        <v>920.2</v>
      </c>
      <c r="AS15" s="284">
        <v>715.9</v>
      </c>
      <c r="AT15" s="284">
        <v>429.6</v>
      </c>
      <c r="AU15" s="284">
        <v>316.46792399999998</v>
      </c>
      <c r="AV15" s="284">
        <v>90.56</v>
      </c>
      <c r="AW15" s="284">
        <v>269.42062600000003</v>
      </c>
      <c r="AX15" s="285">
        <v>328.26041800000002</v>
      </c>
      <c r="AY15" s="287">
        <f t="shared" ref="AY15:AY19" si="0">AX15/AW15*100-100</f>
        <v>21.839379142412056</v>
      </c>
      <c r="AZ15" s="288">
        <f t="shared" ref="AZ15:AZ19" si="1">AX15/AK15*100-100</f>
        <v>223.40927881773405</v>
      </c>
    </row>
    <row r="16" spans="1:53" ht="18.75" customHeight="1">
      <c r="A16" s="289" t="s">
        <v>234</v>
      </c>
      <c r="B16" s="306" t="s">
        <v>20</v>
      </c>
      <c r="C16" s="305">
        <v>142.5</v>
      </c>
      <c r="D16" s="303">
        <v>124</v>
      </c>
      <c r="E16" s="307">
        <v>203</v>
      </c>
      <c r="F16" s="308">
        <v>135.4</v>
      </c>
      <c r="G16" s="308">
        <v>88.4</v>
      </c>
      <c r="H16" s="308">
        <v>71.599999999999994</v>
      </c>
      <c r="I16" s="308">
        <v>66.7</v>
      </c>
      <c r="J16" s="308">
        <v>71.7</v>
      </c>
      <c r="K16" s="308">
        <v>72.900000000000006</v>
      </c>
      <c r="L16" s="308">
        <v>75.2</v>
      </c>
      <c r="M16" s="308">
        <v>84.7</v>
      </c>
      <c r="N16" s="308">
        <v>218.4</v>
      </c>
      <c r="O16" s="308">
        <v>311.7</v>
      </c>
      <c r="P16" s="309">
        <v>335.3</v>
      </c>
      <c r="Q16" s="304">
        <v>144.6</v>
      </c>
      <c r="R16" s="307">
        <v>354.2</v>
      </c>
      <c r="S16" s="308">
        <v>326.39999999999998</v>
      </c>
      <c r="T16" s="308">
        <v>273.89999999999998</v>
      </c>
      <c r="U16" s="308">
        <v>335.2</v>
      </c>
      <c r="V16" s="308">
        <v>267.60000000000002</v>
      </c>
      <c r="W16" s="308">
        <v>205.2</v>
      </c>
      <c r="X16" s="308">
        <v>212.8</v>
      </c>
      <c r="Y16" s="308">
        <v>190.9</v>
      </c>
      <c r="Z16" s="308">
        <v>143.80000000000001</v>
      </c>
      <c r="AA16" s="308">
        <v>321.3</v>
      </c>
      <c r="AB16" s="308">
        <v>771.5</v>
      </c>
      <c r="AC16" s="309">
        <v>1090.9000000000001</v>
      </c>
      <c r="AD16" s="305">
        <f>AVERAGE(R16:AC16)</f>
        <v>374.47500000000008</v>
      </c>
      <c r="AE16" s="307">
        <v>1319.5</v>
      </c>
      <c r="AF16" s="308">
        <v>1356</v>
      </c>
      <c r="AG16" s="308">
        <v>1196.5999999999999</v>
      </c>
      <c r="AH16" s="308">
        <v>825.1</v>
      </c>
      <c r="AI16" s="308">
        <v>414.5</v>
      </c>
      <c r="AJ16" s="308">
        <v>217.6</v>
      </c>
      <c r="AK16" s="308">
        <v>171.5</v>
      </c>
      <c r="AL16" s="308">
        <v>142</v>
      </c>
      <c r="AM16" s="308">
        <v>124.4</v>
      </c>
      <c r="AN16" s="308">
        <v>566.79999999999995</v>
      </c>
      <c r="AO16" s="308">
        <v>1104.5</v>
      </c>
      <c r="AP16" s="309">
        <v>1364.5</v>
      </c>
      <c r="AQ16" s="339">
        <v>733.6</v>
      </c>
      <c r="AR16" s="307">
        <v>1521.2</v>
      </c>
      <c r="AS16" s="308">
        <v>1571.2</v>
      </c>
      <c r="AT16" s="308">
        <v>1265.9000000000001</v>
      </c>
      <c r="AU16" s="308">
        <v>756</v>
      </c>
      <c r="AV16" s="308">
        <v>411.9</v>
      </c>
      <c r="AW16" s="308">
        <v>164.9</v>
      </c>
      <c r="AX16" s="309">
        <v>145.9</v>
      </c>
      <c r="AY16" s="287">
        <f t="shared" si="0"/>
        <v>-11.522134627046697</v>
      </c>
      <c r="AZ16" s="288">
        <f t="shared" si="1"/>
        <v>-14.927113702623913</v>
      </c>
    </row>
    <row r="17" spans="1:52" ht="25.5">
      <c r="A17" s="289" t="s">
        <v>26</v>
      </c>
      <c r="B17" s="280" t="s">
        <v>20</v>
      </c>
      <c r="C17" s="310">
        <v>966.8</v>
      </c>
      <c r="D17" s="311">
        <v>1124.9000000000001</v>
      </c>
      <c r="E17" s="294">
        <v>1154</v>
      </c>
      <c r="F17" s="295">
        <v>1128</v>
      </c>
      <c r="G17" s="295">
        <v>1252</v>
      </c>
      <c r="H17" s="295">
        <v>1150</v>
      </c>
      <c r="I17" s="295">
        <v>1161</v>
      </c>
      <c r="J17" s="295">
        <v>1145</v>
      </c>
      <c r="K17" s="295">
        <v>1201</v>
      </c>
      <c r="L17" s="295">
        <v>1185</v>
      </c>
      <c r="M17" s="295">
        <v>1154</v>
      </c>
      <c r="N17" s="295">
        <v>1199</v>
      </c>
      <c r="O17" s="295">
        <v>1182</v>
      </c>
      <c r="P17" s="296">
        <v>1232</v>
      </c>
      <c r="Q17" s="312">
        <v>1178.5999999999999</v>
      </c>
      <c r="R17" s="294">
        <v>1252</v>
      </c>
      <c r="S17" s="295">
        <v>1206</v>
      </c>
      <c r="T17" s="295">
        <v>1288</v>
      </c>
      <c r="U17" s="295">
        <v>1196</v>
      </c>
      <c r="V17" s="295">
        <v>1219</v>
      </c>
      <c r="W17" s="295">
        <v>1221</v>
      </c>
      <c r="X17" s="295">
        <v>1270</v>
      </c>
      <c r="Y17" s="295">
        <v>1260</v>
      </c>
      <c r="Z17" s="295">
        <v>1378</v>
      </c>
      <c r="AA17" s="295">
        <v>1373</v>
      </c>
      <c r="AB17" s="295">
        <v>1357</v>
      </c>
      <c r="AC17" s="296">
        <v>1444</v>
      </c>
      <c r="AD17" s="313">
        <v>1289</v>
      </c>
      <c r="AE17" s="294">
        <v>1516</v>
      </c>
      <c r="AF17" s="295">
        <v>1509</v>
      </c>
      <c r="AG17" s="295">
        <v>1566</v>
      </c>
      <c r="AH17" s="295">
        <v>1472</v>
      </c>
      <c r="AI17" s="295">
        <v>1498</v>
      </c>
      <c r="AJ17" s="295">
        <v>1547</v>
      </c>
      <c r="AK17" s="295">
        <v>1740</v>
      </c>
      <c r="AL17" s="295">
        <v>1741</v>
      </c>
      <c r="AM17" s="295">
        <v>1793</v>
      </c>
      <c r="AN17" s="295">
        <v>1884</v>
      </c>
      <c r="AO17" s="295">
        <v>1873</v>
      </c>
      <c r="AP17" s="296">
        <v>1997</v>
      </c>
      <c r="AQ17" s="336">
        <v>1678</v>
      </c>
      <c r="AR17" s="294">
        <v>2015</v>
      </c>
      <c r="AS17" s="295">
        <v>1923</v>
      </c>
      <c r="AT17" s="295">
        <v>2028</v>
      </c>
      <c r="AU17" s="295">
        <v>1904</v>
      </c>
      <c r="AV17" s="295">
        <v>1966</v>
      </c>
      <c r="AW17" s="295">
        <v>1921</v>
      </c>
      <c r="AX17" s="296">
        <v>2040</v>
      </c>
      <c r="AY17" s="287">
        <f t="shared" si="0"/>
        <v>6.1946902654867415</v>
      </c>
      <c r="AZ17" s="288">
        <f t="shared" si="1"/>
        <v>17.241379310344811</v>
      </c>
    </row>
    <row r="18" spans="1:52">
      <c r="A18" s="289" t="s">
        <v>235</v>
      </c>
      <c r="B18" s="280" t="s">
        <v>20</v>
      </c>
      <c r="C18" s="310">
        <v>1095</v>
      </c>
      <c r="D18" s="314">
        <v>1176</v>
      </c>
      <c r="E18" s="294">
        <v>1176</v>
      </c>
      <c r="F18" s="295">
        <v>1176</v>
      </c>
      <c r="G18" s="295">
        <v>1176</v>
      </c>
      <c r="H18" s="295">
        <v>1176</v>
      </c>
      <c r="I18" s="295">
        <v>1176</v>
      </c>
      <c r="J18" s="295">
        <v>1176</v>
      </c>
      <c r="K18" s="295">
        <v>1176</v>
      </c>
      <c r="L18" s="295">
        <v>1176</v>
      </c>
      <c r="M18" s="295">
        <v>1176</v>
      </c>
      <c r="N18" s="295">
        <v>1176</v>
      </c>
      <c r="O18" s="295">
        <v>1176</v>
      </c>
      <c r="P18" s="296">
        <v>1176</v>
      </c>
      <c r="Q18" s="297">
        <v>1176</v>
      </c>
      <c r="R18" s="294">
        <v>1176</v>
      </c>
      <c r="S18" s="295">
        <v>1176</v>
      </c>
      <c r="T18" s="295">
        <v>1176</v>
      </c>
      <c r="U18" s="295">
        <v>1176</v>
      </c>
      <c r="V18" s="295">
        <v>1176</v>
      </c>
      <c r="W18" s="295">
        <v>1176</v>
      </c>
      <c r="X18" s="295">
        <v>1176</v>
      </c>
      <c r="Y18" s="295">
        <v>1176</v>
      </c>
      <c r="Z18" s="295">
        <v>1330</v>
      </c>
      <c r="AA18" s="295">
        <v>1330</v>
      </c>
      <c r="AB18" s="295">
        <v>1330</v>
      </c>
      <c r="AC18" s="296">
        <v>1330</v>
      </c>
      <c r="AD18" s="292">
        <v>1330</v>
      </c>
      <c r="AE18" s="294">
        <v>1330</v>
      </c>
      <c r="AF18" s="295">
        <v>1330</v>
      </c>
      <c r="AG18" s="295">
        <v>1330</v>
      </c>
      <c r="AH18" s="295">
        <v>1330</v>
      </c>
      <c r="AI18" s="295">
        <v>1399</v>
      </c>
      <c r="AJ18" s="295">
        <v>1399</v>
      </c>
      <c r="AK18" s="295">
        <v>1399</v>
      </c>
      <c r="AL18" s="295">
        <v>1399</v>
      </c>
      <c r="AM18" s="295">
        <v>1399</v>
      </c>
      <c r="AN18" s="295">
        <v>1399</v>
      </c>
      <c r="AO18" s="295">
        <v>1399</v>
      </c>
      <c r="AP18" s="296">
        <v>1544</v>
      </c>
      <c r="AQ18" s="336">
        <v>1544</v>
      </c>
      <c r="AR18" s="294">
        <v>1544</v>
      </c>
      <c r="AS18" s="295">
        <v>1544</v>
      </c>
      <c r="AT18" s="295">
        <v>1544</v>
      </c>
      <c r="AU18" s="295">
        <v>1544</v>
      </c>
      <c r="AV18" s="295">
        <v>1624</v>
      </c>
      <c r="AW18" s="295">
        <v>1624</v>
      </c>
      <c r="AX18" s="296">
        <v>1624</v>
      </c>
      <c r="AY18" s="287">
        <f t="shared" si="0"/>
        <v>0</v>
      </c>
      <c r="AZ18" s="288">
        <f t="shared" si="1"/>
        <v>16.082916368834873</v>
      </c>
    </row>
    <row r="19" spans="1:52" ht="15.75" thickBot="1">
      <c r="A19" s="315" t="s">
        <v>27</v>
      </c>
      <c r="B19" s="316" t="s">
        <v>20</v>
      </c>
      <c r="C19" s="317">
        <v>1134</v>
      </c>
      <c r="D19" s="318">
        <v>1218</v>
      </c>
      <c r="E19" s="319">
        <v>1218</v>
      </c>
      <c r="F19" s="320">
        <v>1218</v>
      </c>
      <c r="G19" s="320">
        <v>1218</v>
      </c>
      <c r="H19" s="320">
        <v>1218</v>
      </c>
      <c r="I19" s="320">
        <v>1218</v>
      </c>
      <c r="J19" s="320">
        <v>1218</v>
      </c>
      <c r="K19" s="320">
        <v>1218</v>
      </c>
      <c r="L19" s="320">
        <v>1218</v>
      </c>
      <c r="M19" s="320">
        <v>1218</v>
      </c>
      <c r="N19" s="320">
        <v>1218</v>
      </c>
      <c r="O19" s="320">
        <v>1218</v>
      </c>
      <c r="P19" s="321">
        <v>1218</v>
      </c>
      <c r="Q19" s="322">
        <v>1218</v>
      </c>
      <c r="R19" s="319">
        <v>1218</v>
      </c>
      <c r="S19" s="320">
        <v>1218</v>
      </c>
      <c r="T19" s="320">
        <v>1218</v>
      </c>
      <c r="U19" s="320">
        <v>1218</v>
      </c>
      <c r="V19" s="320">
        <v>1218</v>
      </c>
      <c r="W19" s="320">
        <v>1218</v>
      </c>
      <c r="X19" s="320">
        <v>1218</v>
      </c>
      <c r="Y19" s="320">
        <v>1218</v>
      </c>
      <c r="Z19" s="320">
        <v>1378</v>
      </c>
      <c r="AA19" s="320">
        <v>1378</v>
      </c>
      <c r="AB19" s="320">
        <v>1378</v>
      </c>
      <c r="AC19" s="321">
        <v>1378</v>
      </c>
      <c r="AD19" s="323">
        <v>1378</v>
      </c>
      <c r="AE19" s="319">
        <v>1378</v>
      </c>
      <c r="AF19" s="320">
        <v>1378</v>
      </c>
      <c r="AG19" s="320">
        <v>1378</v>
      </c>
      <c r="AH19" s="320">
        <v>1378</v>
      </c>
      <c r="AI19" s="320">
        <v>1450</v>
      </c>
      <c r="AJ19" s="320">
        <v>1450</v>
      </c>
      <c r="AK19" s="320">
        <v>1450</v>
      </c>
      <c r="AL19" s="320">
        <v>1450</v>
      </c>
      <c r="AM19" s="320">
        <v>1450</v>
      </c>
      <c r="AN19" s="320">
        <v>1450</v>
      </c>
      <c r="AO19" s="320">
        <v>1450</v>
      </c>
      <c r="AP19" s="321">
        <v>1600</v>
      </c>
      <c r="AQ19" s="340">
        <v>1600</v>
      </c>
      <c r="AR19" s="319">
        <v>3200</v>
      </c>
      <c r="AS19" s="320">
        <v>3200</v>
      </c>
      <c r="AT19" s="320">
        <v>3200</v>
      </c>
      <c r="AU19" s="320">
        <v>3200</v>
      </c>
      <c r="AV19" s="320">
        <v>3200</v>
      </c>
      <c r="AW19" s="320">
        <v>3200</v>
      </c>
      <c r="AX19" s="321">
        <v>3200</v>
      </c>
      <c r="AY19" s="324">
        <f t="shared" si="0"/>
        <v>0</v>
      </c>
      <c r="AZ19" s="325">
        <f t="shared" si="1"/>
        <v>120.68965517241378</v>
      </c>
    </row>
    <row r="20" spans="1:52" ht="3" customHeight="1">
      <c r="A20" s="326"/>
      <c r="B20" s="388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8"/>
      <c r="AB20" s="388"/>
      <c r="AC20" s="388"/>
      <c r="AD20" s="388"/>
      <c r="AE20" s="388"/>
      <c r="AF20" s="388"/>
      <c r="AG20" s="388"/>
      <c r="AH20" s="388"/>
      <c r="AI20" s="388"/>
      <c r="AJ20" s="388"/>
      <c r="AK20" s="388"/>
      <c r="AL20" s="388"/>
      <c r="AM20" s="388"/>
      <c r="AN20" s="388"/>
      <c r="AO20" s="388"/>
      <c r="AP20" s="388"/>
      <c r="AQ20" s="388"/>
      <c r="AR20" s="388"/>
      <c r="AS20" s="388"/>
      <c r="AT20" s="388"/>
      <c r="AU20" s="388"/>
      <c r="AV20" s="388"/>
      <c r="AW20" s="388"/>
      <c r="AX20" s="388"/>
      <c r="AY20" s="388"/>
      <c r="AZ20" s="388"/>
    </row>
    <row r="21" spans="1:52">
      <c r="A21" s="439" t="s">
        <v>28</v>
      </c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387"/>
      <c r="AY21" s="388"/>
      <c r="AZ21" s="388"/>
    </row>
    <row r="22" spans="1:52" ht="4.5" customHeight="1">
      <c r="A22" s="388"/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388"/>
      <c r="AB22" s="388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388"/>
      <c r="AV22" s="388"/>
      <c r="AW22" s="388"/>
      <c r="AX22" s="388"/>
      <c r="AY22" s="388"/>
      <c r="AZ22" s="388"/>
    </row>
    <row r="23" spans="1:52" ht="15.75">
      <c r="A23" s="440" t="s">
        <v>236</v>
      </c>
      <c r="B23" s="440"/>
      <c r="C23" s="440"/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  <c r="AU23" s="389"/>
      <c r="AV23" s="389"/>
      <c r="AW23" s="389"/>
      <c r="AX23" s="389"/>
      <c r="AY23" s="388"/>
      <c r="AZ23" s="388"/>
    </row>
    <row r="24" spans="1:52" ht="15.75">
      <c r="A24" s="441" t="s">
        <v>237</v>
      </c>
      <c r="B24" s="441"/>
      <c r="C24" s="441"/>
      <c r="D24" s="441"/>
      <c r="E24" s="441"/>
      <c r="F24" s="441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7"/>
      <c r="AP24" s="327"/>
      <c r="AQ24" s="327"/>
      <c r="AR24" s="327"/>
      <c r="AS24" s="327"/>
      <c r="AT24" s="327"/>
      <c r="AU24" s="327"/>
      <c r="AV24" s="327"/>
      <c r="AW24" s="327"/>
      <c r="AX24" s="327"/>
      <c r="AY24" s="390"/>
      <c r="AZ24" s="390"/>
    </row>
    <row r="25" spans="1:52" ht="15.75">
      <c r="A25" s="441" t="s">
        <v>238</v>
      </c>
      <c r="B25" s="441"/>
      <c r="C25" s="441"/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  <c r="O25" s="441"/>
      <c r="P25" s="441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3"/>
      <c r="AH25" s="443"/>
      <c r="AI25" s="443"/>
      <c r="AJ25" s="443"/>
      <c r="AK25" s="443"/>
      <c r="AL25" s="443"/>
      <c r="AM25" s="443"/>
      <c r="AN25" s="443"/>
      <c r="AO25" s="443"/>
      <c r="AP25" s="443"/>
      <c r="AQ25" s="443"/>
      <c r="AR25" s="443"/>
      <c r="AS25" s="443"/>
      <c r="AT25" s="443"/>
      <c r="AU25" s="443"/>
      <c r="AV25" s="443"/>
      <c r="AW25" s="443"/>
      <c r="AX25" s="443"/>
      <c r="AY25" s="443"/>
      <c r="AZ25" s="443"/>
    </row>
    <row r="26" spans="1:52" ht="15.75">
      <c r="A26" s="442" t="s">
        <v>239</v>
      </c>
      <c r="B26" s="441"/>
      <c r="C26" s="441"/>
      <c r="D26" s="441"/>
      <c r="E26" s="441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90"/>
      <c r="AZ26" s="390"/>
    </row>
    <row r="27" spans="1:52" ht="15.75">
      <c r="A27" s="437" t="s">
        <v>240</v>
      </c>
      <c r="B27" s="438"/>
      <c r="C27" s="438"/>
      <c r="D27" s="43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  <c r="AP27" s="388"/>
      <c r="AQ27" s="388"/>
      <c r="AR27" s="388"/>
      <c r="AS27" s="388"/>
      <c r="AT27" s="388"/>
      <c r="AU27" s="388"/>
      <c r="AV27" s="388"/>
      <c r="AW27" s="388"/>
      <c r="AX27" s="388"/>
      <c r="AY27" s="388"/>
      <c r="AZ27" s="388"/>
    </row>
    <row r="28" spans="1:52" ht="15.75">
      <c r="A28" s="328" t="s">
        <v>241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  <c r="AO28" s="388"/>
      <c r="AP28" s="388"/>
      <c r="AQ28" s="388"/>
      <c r="AR28" s="388"/>
      <c r="AS28" s="388"/>
      <c r="AT28" s="388"/>
      <c r="AU28" s="388"/>
      <c r="AV28" s="388"/>
      <c r="AW28" s="388"/>
      <c r="AX28" s="388"/>
      <c r="AY28" s="388"/>
      <c r="AZ28" s="388"/>
    </row>
    <row r="29" spans="1:52" ht="15.75">
      <c r="A29" s="329" t="s">
        <v>277</v>
      </c>
    </row>
  </sheetData>
  <mergeCells count="19">
    <mergeCell ref="E2:P2"/>
    <mergeCell ref="Q2:Q3"/>
    <mergeCell ref="R2:AC2"/>
    <mergeCell ref="A1:AZ1"/>
    <mergeCell ref="AR2:AX2"/>
    <mergeCell ref="AY2:AZ2"/>
    <mergeCell ref="A27:D27"/>
    <mergeCell ref="A21:S21"/>
    <mergeCell ref="A23:S23"/>
    <mergeCell ref="A24:F24"/>
    <mergeCell ref="A26:E26"/>
    <mergeCell ref="A25:AZ25"/>
    <mergeCell ref="AD2:AD3"/>
    <mergeCell ref="AE2:AP2"/>
    <mergeCell ref="AQ2:AQ3"/>
    <mergeCell ref="A2:A3"/>
    <mergeCell ref="B2:B3"/>
    <mergeCell ref="C2:C3"/>
    <mergeCell ref="D2:D3"/>
  </mergeCells>
  <pageMargins left="0.51181102362204722" right="0.51181102362204722" top="0.78740157480314965" bottom="0.35433070866141736" header="0.51181102362204722" footer="0.47244094488188981"/>
  <pageSetup paperSize="9" scale="55" orientation="landscape" r:id="rId1"/>
  <headerFooter>
    <oddHeader>&amp;L&amp;"-,звичайний"&amp;12&amp;K8CBA97Макроекономічний та монетарний огляд  &amp;R&amp;"-,звичайний"&amp;12&amp;K8CBA97Квітень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zoomScale="91" zoomScaleNormal="91" zoomScaleSheetLayoutView="50" zoomScalePageLayoutView="85" workbookViewId="0">
      <selection activeCell="AZ22" sqref="AZ22"/>
    </sheetView>
  </sheetViews>
  <sheetFormatPr defaultColWidth="9.285156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7109375" style="20" hidden="1" customWidth="1" outlineLevel="1"/>
    <col min="27" max="27" width="6.7109375" style="20" customWidth="1" collapsed="1"/>
    <col min="28" max="28" width="5.7109375" style="20" customWidth="1"/>
    <col min="29" max="33" width="6.5703125" style="20" customWidth="1"/>
    <col min="34" max="34" width="6.85546875" style="39" customWidth="1"/>
    <col min="35" max="36" width="6.7109375" style="39" customWidth="1"/>
    <col min="37" max="37" width="6.42578125" style="20" customWidth="1"/>
    <col min="38" max="41" width="6.42578125" style="32" customWidth="1"/>
    <col min="42" max="42" width="6.28515625" style="20" customWidth="1"/>
    <col min="43" max="43" width="6.42578125" style="32" customWidth="1"/>
    <col min="44" max="44" width="6.140625" style="20" customWidth="1"/>
    <col min="45" max="45" width="7.28515625" style="20" customWidth="1"/>
    <col min="46" max="46" width="6.28515625" style="20" customWidth="1"/>
    <col min="47" max="48" width="9.5703125" style="20" bestFit="1" customWidth="1"/>
    <col min="49" max="49" width="11" style="20" bestFit="1" customWidth="1"/>
    <col min="50" max="50" width="9.5703125" style="20" bestFit="1" customWidth="1"/>
    <col min="51" max="51" width="9.28515625" style="20"/>
    <col min="52" max="52" width="9.5703125" style="20" bestFit="1" customWidth="1"/>
    <col min="53" max="16384" width="9.28515625" style="20"/>
  </cols>
  <sheetData>
    <row r="1" spans="1:48" s="40" customFormat="1" ht="25.35" customHeight="1">
      <c r="A1" s="41"/>
      <c r="B1" s="166" t="s">
        <v>115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397"/>
      <c r="AM1" s="397"/>
      <c r="AN1" s="397"/>
      <c r="AO1" s="397"/>
      <c r="AP1" s="397"/>
    </row>
    <row r="2" spans="1:48" s="40" customFormat="1" ht="9.75" customHeight="1">
      <c r="A2" s="41"/>
      <c r="B2" s="457" t="s">
        <v>242</v>
      </c>
      <c r="C2" s="460">
        <v>2013</v>
      </c>
      <c r="D2" s="463">
        <v>2014</v>
      </c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>
        <v>2015</v>
      </c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71"/>
      <c r="AB2" s="463">
        <v>2016</v>
      </c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64"/>
      <c r="AN2" s="464">
        <v>2017</v>
      </c>
      <c r="AO2" s="464"/>
      <c r="AP2" s="464"/>
      <c r="AQ2" s="464"/>
      <c r="AR2" s="464"/>
      <c r="AS2" s="464"/>
      <c r="AT2" s="474"/>
    </row>
    <row r="3" spans="1:48" s="40" customFormat="1" ht="11.25" customHeight="1">
      <c r="A3" s="41"/>
      <c r="B3" s="458"/>
      <c r="C3" s="461"/>
      <c r="D3" s="467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72"/>
      <c r="AB3" s="465"/>
      <c r="AC3" s="466"/>
      <c r="AD3" s="466"/>
      <c r="AE3" s="466"/>
      <c r="AF3" s="466"/>
      <c r="AG3" s="466"/>
      <c r="AH3" s="466"/>
      <c r="AI3" s="466"/>
      <c r="AJ3" s="466"/>
      <c r="AK3" s="466"/>
      <c r="AL3" s="466"/>
      <c r="AM3" s="466"/>
      <c r="AN3" s="466"/>
      <c r="AO3" s="466"/>
      <c r="AP3" s="466"/>
      <c r="AQ3" s="466"/>
      <c r="AR3" s="466"/>
      <c r="AS3" s="466"/>
      <c r="AT3" s="475"/>
    </row>
    <row r="4" spans="1:48" s="40" customFormat="1" ht="23.25" customHeight="1">
      <c r="A4" s="41"/>
      <c r="B4" s="459"/>
      <c r="C4" s="462"/>
      <c r="D4" s="469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470"/>
      <c r="X4" s="470"/>
      <c r="Y4" s="470"/>
      <c r="Z4" s="470"/>
      <c r="AA4" s="473"/>
      <c r="AB4" s="169" t="s">
        <v>243</v>
      </c>
      <c r="AC4" s="169" t="s">
        <v>244</v>
      </c>
      <c r="AD4" s="169" t="s">
        <v>245</v>
      </c>
      <c r="AE4" s="169" t="s">
        <v>246</v>
      </c>
      <c r="AF4" s="169" t="s">
        <v>247</v>
      </c>
      <c r="AG4" s="169" t="s">
        <v>248</v>
      </c>
      <c r="AH4" s="169" t="s">
        <v>249</v>
      </c>
      <c r="AI4" s="169" t="s">
        <v>250</v>
      </c>
      <c r="AJ4" s="169" t="s">
        <v>263</v>
      </c>
      <c r="AK4" s="169" t="s">
        <v>278</v>
      </c>
      <c r="AL4" s="169" t="s">
        <v>279</v>
      </c>
      <c r="AM4" s="244" t="s">
        <v>280</v>
      </c>
      <c r="AN4" s="354" t="s">
        <v>243</v>
      </c>
      <c r="AO4" s="169" t="s">
        <v>244</v>
      </c>
      <c r="AP4" s="169" t="s">
        <v>245</v>
      </c>
      <c r="AQ4" s="169" t="s">
        <v>246</v>
      </c>
      <c r="AR4" s="169" t="s">
        <v>247</v>
      </c>
      <c r="AS4" s="169" t="s">
        <v>248</v>
      </c>
      <c r="AT4" s="353" t="s">
        <v>249</v>
      </c>
    </row>
    <row r="5" spans="1:48" s="40" customFormat="1" ht="12.75">
      <c r="A5" s="41"/>
      <c r="B5" s="135" t="s">
        <v>113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3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3">
        <v>616.28321956596994</v>
      </c>
      <c r="AN5" s="341">
        <v>59.446808527050003</v>
      </c>
      <c r="AO5" s="218">
        <v>112.04783506691999</v>
      </c>
      <c r="AP5" s="218">
        <v>174.75878801467999</v>
      </c>
      <c r="AQ5" s="218">
        <v>259.78584723256</v>
      </c>
      <c r="AR5" s="218">
        <v>325.77315241142992</v>
      </c>
      <c r="AS5" s="218">
        <v>394.90597798452995</v>
      </c>
      <c r="AT5" s="218">
        <v>447.71491926871005</v>
      </c>
    </row>
    <row r="6" spans="1:48" s="40" customFormat="1" ht="22.5" customHeight="1">
      <c r="A6" s="41"/>
      <c r="B6" s="98" t="s">
        <v>116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185">
        <v>158.07790694138998</v>
      </c>
      <c r="AQ6" s="185">
        <v>197.29175325981998</v>
      </c>
      <c r="AR6" s="185">
        <v>251.87018036207994</v>
      </c>
      <c r="AS6" s="185">
        <v>294.91345112539</v>
      </c>
      <c r="AT6" s="185">
        <v>337.60129779976</v>
      </c>
    </row>
    <row r="7" spans="1:48" s="40" customFormat="1" ht="12.75">
      <c r="A7" s="41"/>
      <c r="B7" s="99" t="s">
        <v>112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42">
        <v>4.5567725808699988</v>
      </c>
      <c r="AO7" s="190">
        <v>10.101270595299999</v>
      </c>
      <c r="AP7" s="190">
        <v>15.992901727560001</v>
      </c>
      <c r="AQ7" s="190">
        <v>22.076128841859997</v>
      </c>
      <c r="AR7" s="190">
        <v>27.878597848059997</v>
      </c>
      <c r="AS7" s="190">
        <v>34.555679303760002</v>
      </c>
      <c r="AT7" s="190">
        <v>41.132232217269994</v>
      </c>
    </row>
    <row r="8" spans="1:48" s="40" customFormat="1" ht="12.75">
      <c r="A8" s="41"/>
      <c r="B8" s="99" t="s">
        <v>111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42">
        <v>0.4346728565900001</v>
      </c>
      <c r="AO8" s="190">
        <v>8.8277157602300029</v>
      </c>
      <c r="AP8" s="190">
        <v>13.015317516750001</v>
      </c>
      <c r="AQ8" s="190">
        <v>14.140167881229999</v>
      </c>
      <c r="AR8" s="190">
        <v>28.435903976649996</v>
      </c>
      <c r="AS8" s="190">
        <v>31.658388358369997</v>
      </c>
      <c r="AT8" s="190">
        <v>33.272533397189996</v>
      </c>
    </row>
    <row r="9" spans="1:48" s="40" customFormat="1" ht="12.75">
      <c r="A9" s="41"/>
      <c r="B9" s="99" t="s">
        <v>290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42">
        <v>37.037114340899997</v>
      </c>
      <c r="AO9" s="190">
        <v>52.355787288769996</v>
      </c>
      <c r="AP9" s="190">
        <v>80.151318841140025</v>
      </c>
      <c r="AQ9" s="190">
        <v>102.59207958115999</v>
      </c>
      <c r="AR9" s="190">
        <v>124.84032939434998</v>
      </c>
      <c r="AS9" s="190">
        <v>148.07155219082</v>
      </c>
      <c r="AT9" s="190">
        <v>170.82051379710001</v>
      </c>
    </row>
    <row r="10" spans="1:48" s="40" customFormat="1" ht="12.75">
      <c r="A10" s="41"/>
      <c r="B10" s="250" t="s">
        <v>110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43">
        <v>-2.785940491E-2</v>
      </c>
      <c r="AO10" s="190">
        <v>-17.008055606829998</v>
      </c>
      <c r="AP10" s="190">
        <v>-26.928509377369998</v>
      </c>
      <c r="AQ10" s="190">
        <v>-38.022068871430001</v>
      </c>
      <c r="AR10" s="190">
        <v>-47.884187436940003</v>
      </c>
      <c r="AS10" s="190">
        <v>-56.984248831839999</v>
      </c>
      <c r="AT10" s="190">
        <v>-68.286299938710002</v>
      </c>
    </row>
    <row r="11" spans="1:48" s="40" customFormat="1" ht="12.75">
      <c r="A11" s="41"/>
      <c r="B11" s="99" t="s">
        <v>109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42">
        <v>6.8349817168000015</v>
      </c>
      <c r="AO11" s="190">
        <v>14.626884189480002</v>
      </c>
      <c r="AP11" s="190">
        <v>22.690169740060004</v>
      </c>
      <c r="AQ11" s="190">
        <v>31.711790465560004</v>
      </c>
      <c r="AR11" s="190">
        <v>40.191799844209989</v>
      </c>
      <c r="AS11" s="190">
        <v>48.626541076610003</v>
      </c>
      <c r="AT11" s="190">
        <v>58.380180950130004</v>
      </c>
      <c r="AV11" s="372"/>
    </row>
    <row r="12" spans="1:48" s="40" customFormat="1" ht="12.75">
      <c r="A12" s="41"/>
      <c r="B12" s="98" t="s">
        <v>108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185">
        <v>14.43421759198</v>
      </c>
      <c r="AQ12" s="185">
        <v>29.809837237660002</v>
      </c>
      <c r="AR12" s="185">
        <v>40.372812341090004</v>
      </c>
      <c r="AS12" s="185">
        <v>65.919005355729993</v>
      </c>
      <c r="AT12" s="185">
        <v>75.378137383630005</v>
      </c>
    </row>
    <row r="13" spans="1:48" s="40" customFormat="1" ht="12.75">
      <c r="A13" s="41"/>
      <c r="B13" s="98" t="s">
        <v>107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T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42">
        <f t="shared" si="1"/>
        <v>0.43870715289000417</v>
      </c>
      <c r="AO13" s="176">
        <f t="shared" si="1"/>
        <v>1.0226287371999963</v>
      </c>
      <c r="AP13" s="176">
        <f t="shared" si="1"/>
        <v>2.2466634813100104</v>
      </c>
      <c r="AQ13" s="176">
        <f t="shared" si="1"/>
        <v>32.684256735080012</v>
      </c>
      <c r="AR13" s="176">
        <f t="shared" si="1"/>
        <v>33.53015970825998</v>
      </c>
      <c r="AS13" s="176">
        <f t="shared" si="1"/>
        <v>34.073521503409964</v>
      </c>
      <c r="AT13" s="176">
        <f t="shared" si="1"/>
        <v>34.735484085320039</v>
      </c>
    </row>
    <row r="14" spans="1:48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44"/>
      <c r="AO14" s="178"/>
      <c r="AP14" s="176"/>
    </row>
    <row r="15" spans="1:48" s="40" customFormat="1" ht="12.75">
      <c r="A15" s="41"/>
      <c r="B15" s="135" t="s">
        <v>106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4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4">
        <v>684.88372547364986</v>
      </c>
      <c r="AN15" s="345">
        <v>42.892389209139999</v>
      </c>
      <c r="AO15" s="181">
        <v>110.57745827119</v>
      </c>
      <c r="AP15" s="181">
        <v>184.55973552123999</v>
      </c>
      <c r="AQ15" s="181">
        <v>240.24660030466006</v>
      </c>
      <c r="AR15" s="181">
        <v>300.03846614961998</v>
      </c>
      <c r="AS15" s="181">
        <v>366.02773841504001</v>
      </c>
      <c r="AT15" s="181">
        <v>420.48871083902003</v>
      </c>
    </row>
    <row r="16" spans="1:48" s="40" customFormat="1" ht="12.75">
      <c r="A16" s="41"/>
      <c r="B16" s="31" t="s">
        <v>105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46"/>
      <c r="AO16" s="185"/>
      <c r="AP16" s="185"/>
      <c r="AQ16" s="185"/>
      <c r="AR16" s="185"/>
      <c r="AS16" s="185"/>
      <c r="AT16" s="185"/>
    </row>
    <row r="17" spans="1:46" s="40" customFormat="1" ht="12.75">
      <c r="A17" s="41"/>
      <c r="B17" s="21" t="s">
        <v>104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42">
        <v>7.1478389021899993</v>
      </c>
      <c r="AO17" s="176">
        <v>15.419577470969999</v>
      </c>
      <c r="AP17" s="176">
        <v>36.801297435840006</v>
      </c>
      <c r="AQ17" s="176">
        <v>45.489666770140005</v>
      </c>
      <c r="AR17" s="176">
        <v>56.036704041139998</v>
      </c>
      <c r="AS17" s="176">
        <v>64.67511465858</v>
      </c>
      <c r="AT17" s="176">
        <v>73.094296543940004</v>
      </c>
    </row>
    <row r="18" spans="1:46" s="40" customFormat="1" ht="12.75">
      <c r="A18" s="41"/>
      <c r="B18" s="21" t="s">
        <v>103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42">
        <v>2.8886543170900003</v>
      </c>
      <c r="AO18" s="176">
        <v>6.3448632334999999</v>
      </c>
      <c r="AP18" s="176">
        <v>11.530779204469997</v>
      </c>
      <c r="AQ18" s="176">
        <v>16.35647657314</v>
      </c>
      <c r="AR18" s="176">
        <v>21.942425126380002</v>
      </c>
      <c r="AS18" s="176">
        <v>27.576866444180002</v>
      </c>
      <c r="AT18" s="176">
        <v>33.215316680720001</v>
      </c>
    </row>
    <row r="19" spans="1:46" s="40" customFormat="1" ht="25.5">
      <c r="A19" s="41"/>
      <c r="B19" s="21" t="s">
        <v>102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42">
        <v>3.8899223209300007</v>
      </c>
      <c r="AO19" s="176">
        <v>9.0129783857999985</v>
      </c>
      <c r="AP19" s="176">
        <v>15.24275366707</v>
      </c>
      <c r="AQ19" s="176">
        <v>21.0482322031</v>
      </c>
      <c r="AR19" s="176">
        <v>27.188553774749995</v>
      </c>
      <c r="AS19" s="176">
        <v>34.685925739180007</v>
      </c>
      <c r="AT19" s="176">
        <v>41.784211067619999</v>
      </c>
    </row>
    <row r="20" spans="1:46" s="40" customFormat="1" ht="12.75">
      <c r="A20" s="41"/>
      <c r="B20" s="21" t="s">
        <v>255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42">
        <v>1.2934295825</v>
      </c>
      <c r="AO20" s="176">
        <v>2.9156755535300007</v>
      </c>
      <c r="AP20" s="176">
        <v>4.7521204428299999</v>
      </c>
      <c r="AQ20" s="176">
        <v>7.0604101726499993</v>
      </c>
      <c r="AR20" s="176">
        <v>9.9808888338999999</v>
      </c>
      <c r="AS20" s="176">
        <v>14.25563943323</v>
      </c>
      <c r="AT20" s="176">
        <v>18.19300151226</v>
      </c>
    </row>
    <row r="21" spans="1:46" s="40" customFormat="1" ht="25.5">
      <c r="A21" s="41"/>
      <c r="B21" s="21" t="s">
        <v>256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42">
        <v>0.14109472900000003</v>
      </c>
      <c r="AO21" s="176">
        <v>0.47986686482000002</v>
      </c>
      <c r="AP21" s="176">
        <v>1.0009488919</v>
      </c>
      <c r="AQ21" s="176">
        <v>1.3698353237300001</v>
      </c>
      <c r="AR21" s="176">
        <v>1.7377650198599999</v>
      </c>
      <c r="AS21" s="176">
        <v>2.1161897328899997</v>
      </c>
      <c r="AT21" s="176">
        <v>2.3491615166399993</v>
      </c>
    </row>
    <row r="22" spans="1:46" s="40" customFormat="1" ht="24.75" customHeight="1">
      <c r="A22" s="41"/>
      <c r="B22" s="21" t="s">
        <v>257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47">
        <v>1.5837E-6</v>
      </c>
      <c r="AO22" s="188">
        <v>9.5877563000000001E-4</v>
      </c>
      <c r="AP22" s="188">
        <v>1.9174539400000001E-3</v>
      </c>
      <c r="AQ22" s="188">
        <v>2.8404610499999997E-3</v>
      </c>
      <c r="AR22" s="188">
        <v>3.76364976E-3</v>
      </c>
      <c r="AS22" s="188">
        <v>4.7160677699999995E-3</v>
      </c>
      <c r="AT22" s="188">
        <v>5.9839159900000006E-3</v>
      </c>
    </row>
    <row r="23" spans="1:46" s="40" customFormat="1" ht="12.75">
      <c r="A23" s="41"/>
      <c r="B23" s="21" t="s">
        <v>101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42">
        <v>0.35581552908000003</v>
      </c>
      <c r="AO23" s="176">
        <v>0.82636973325999996</v>
      </c>
      <c r="AP23" s="176">
        <v>1.8272817633699998</v>
      </c>
      <c r="AQ23" s="176">
        <v>2.5849834515400003</v>
      </c>
      <c r="AR23" s="176">
        <v>3.2560755613999999</v>
      </c>
      <c r="AS23" s="176">
        <v>4.0345429932800005</v>
      </c>
      <c r="AT23" s="176">
        <v>4.7601021184400008</v>
      </c>
    </row>
    <row r="24" spans="1:46" s="40" customFormat="1" ht="12.75">
      <c r="A24" s="41"/>
      <c r="B24" s="21" t="s">
        <v>258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42">
        <v>0.21110004502999996</v>
      </c>
      <c r="AO24" s="176">
        <v>0.57244329245999992</v>
      </c>
      <c r="AP24" s="176">
        <v>1.2015722648299998</v>
      </c>
      <c r="AQ24" s="176">
        <v>1.9157874932500001</v>
      </c>
      <c r="AR24" s="176">
        <v>2.4438125093299994</v>
      </c>
      <c r="AS24" s="176">
        <v>3.0897496560700008</v>
      </c>
      <c r="AT24" s="176">
        <v>3.7574902112699999</v>
      </c>
    </row>
    <row r="25" spans="1:46" s="40" customFormat="1" ht="12.75">
      <c r="A25" s="41"/>
      <c r="B25" s="21" t="s">
        <v>100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42">
        <v>2.2322327515400002</v>
      </c>
      <c r="AO25" s="176">
        <v>4.2618594569699999</v>
      </c>
      <c r="AP25" s="176">
        <v>8.9043352245600023</v>
      </c>
      <c r="AQ25" s="176">
        <v>11.934007003209999</v>
      </c>
      <c r="AR25" s="176">
        <v>14.900735642319999</v>
      </c>
      <c r="AS25" s="176">
        <v>19.754577852199997</v>
      </c>
      <c r="AT25" s="176">
        <v>22.600361454070001</v>
      </c>
    </row>
    <row r="26" spans="1:46" s="40" customFormat="1" ht="25.5" customHeight="1">
      <c r="A26" s="41"/>
      <c r="B26" s="21" t="s">
        <v>99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42">
        <v>0.38641935033999997</v>
      </c>
      <c r="AO26" s="176">
        <v>15.494709717400003</v>
      </c>
      <c r="AP26" s="176">
        <v>27.278937981520002</v>
      </c>
      <c r="AQ26" s="176">
        <v>38.112123100680002</v>
      </c>
      <c r="AR26" s="176">
        <v>49.098028114439984</v>
      </c>
      <c r="AS26" s="176">
        <v>59.042142382990001</v>
      </c>
      <c r="AT26" s="176">
        <v>68.28609615741</v>
      </c>
    </row>
    <row r="27" spans="1:46" s="40" customFormat="1" ht="12.75" customHeight="1">
      <c r="A27" s="41"/>
      <c r="B27" s="21" t="s">
        <v>259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42">
        <v>24.34588009774</v>
      </c>
      <c r="AO27" s="176">
        <v>55.248155786849999</v>
      </c>
      <c r="AP27" s="176">
        <v>76.017791190909989</v>
      </c>
      <c r="AQ27" s="176">
        <v>94.372237752169994</v>
      </c>
      <c r="AR27" s="176">
        <v>113.44971387634001</v>
      </c>
      <c r="AS27" s="176">
        <v>136.79227345467001</v>
      </c>
      <c r="AT27" s="176">
        <v>152.44268966065999</v>
      </c>
    </row>
    <row r="28" spans="1:46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46"/>
      <c r="AO28" s="185"/>
      <c r="AP28" s="185"/>
      <c r="AQ28" s="185"/>
      <c r="AR28" s="185"/>
      <c r="AS28" s="185"/>
      <c r="AT28" s="185"/>
    </row>
    <row r="29" spans="1:46" s="40" customFormat="1" ht="12.75">
      <c r="A29" s="41"/>
      <c r="B29" s="31" t="s">
        <v>98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46"/>
      <c r="AO29" s="185"/>
      <c r="AP29" s="185"/>
      <c r="AQ29" s="185"/>
      <c r="AR29" s="185"/>
      <c r="AS29" s="185"/>
      <c r="AT29" s="185"/>
    </row>
    <row r="30" spans="1:46" s="40" customFormat="1" ht="12.75">
      <c r="A30" s="41"/>
      <c r="B30" s="21" t="s">
        <v>97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42">
        <v>42.852292722840005</v>
      </c>
      <c r="AO30" s="176">
        <v>110.40552988480999</v>
      </c>
      <c r="AP30" s="176">
        <v>183.40023637620999</v>
      </c>
      <c r="AQ30" s="176">
        <v>238.43905399554998</v>
      </c>
      <c r="AR30" s="176">
        <v>297.21677600623997</v>
      </c>
      <c r="AS30" s="176">
        <v>361.34564563737001</v>
      </c>
      <c r="AT30" s="176">
        <v>413.48044415574998</v>
      </c>
    </row>
    <row r="31" spans="1:46" s="40" customFormat="1" ht="25.5">
      <c r="A31" s="41"/>
      <c r="B31" s="33" t="s">
        <v>96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42">
        <v>5.6982492972100012</v>
      </c>
      <c r="AO31" s="176">
        <v>12.122324211829998</v>
      </c>
      <c r="AP31" s="176">
        <v>31.61451657828</v>
      </c>
      <c r="AQ31" s="176">
        <v>38.252075211399998</v>
      </c>
      <c r="AR31" s="176">
        <v>46.636635215869994</v>
      </c>
      <c r="AS31" s="176">
        <v>53.190988850240004</v>
      </c>
      <c r="AT31" s="176">
        <v>58.900365845529997</v>
      </c>
    </row>
    <row r="32" spans="1:46" s="40" customFormat="1" ht="12.75">
      <c r="A32" s="41"/>
      <c r="B32" s="21" t="s">
        <v>95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43">
        <v>4.0096486299999998E-2</v>
      </c>
      <c r="AO32" s="176">
        <v>0.17192838637999999</v>
      </c>
      <c r="AP32" s="176">
        <v>1.1594991450299998</v>
      </c>
      <c r="AQ32" s="176">
        <v>1.8075463091100001</v>
      </c>
      <c r="AR32" s="176">
        <v>2.8216901433800001</v>
      </c>
      <c r="AS32" s="176">
        <v>4.6820927776700003</v>
      </c>
      <c r="AT32" s="176">
        <v>7.0082666832699996</v>
      </c>
    </row>
    <row r="33" spans="1:49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46"/>
      <c r="AO33" s="185"/>
      <c r="AP33" s="185"/>
      <c r="AQ33" s="185"/>
      <c r="AR33" s="185"/>
      <c r="AS33" s="185"/>
      <c r="AT33" s="185"/>
    </row>
    <row r="34" spans="1:49" s="40" customFormat="1" ht="12.75">
      <c r="A34" s="41"/>
      <c r="B34" s="135" t="s">
        <v>94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41">
        <v>0.80008671393000008</v>
      </c>
      <c r="AO34" s="171">
        <v>9.9487660599999847E-2</v>
      </c>
      <c r="AP34" s="171">
        <v>-5.8284987989999898E-2</v>
      </c>
      <c r="AQ34" s="171">
        <v>0.10443237922</v>
      </c>
      <c r="AR34" s="171">
        <v>-0.73359568354999993</v>
      </c>
      <c r="AS34" s="171">
        <v>-0.15676104686999989</v>
      </c>
      <c r="AT34" s="171">
        <v>0.22297961837000013</v>
      </c>
    </row>
    <row r="35" spans="1:49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47"/>
      <c r="AN35" s="348"/>
      <c r="AO35" s="193"/>
    </row>
    <row r="36" spans="1:49" s="41" customFormat="1" ht="12.75">
      <c r="B36" s="135" t="s">
        <v>93</v>
      </c>
      <c r="C36" s="170">
        <f t="shared" ref="C36:AT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41">
        <f t="shared" si="4"/>
        <v>15.754332603980004</v>
      </c>
      <c r="AO36" s="171">
        <f t="shared" si="4"/>
        <v>1.3708891351299903</v>
      </c>
      <c r="AP36" s="171">
        <f t="shared" si="4"/>
        <v>-9.7426625185699933</v>
      </c>
      <c r="AQ36" s="171">
        <f t="shared" si="4"/>
        <v>19.434814548679938</v>
      </c>
      <c r="AR36" s="171">
        <f t="shared" si="4"/>
        <v>26.468281945359941</v>
      </c>
      <c r="AS36" s="171">
        <f t="shared" si="4"/>
        <v>29.035000616359948</v>
      </c>
      <c r="AT36" s="171">
        <f t="shared" si="4"/>
        <v>27.003228811320017</v>
      </c>
    </row>
    <row r="37" spans="1:49" s="41" customFormat="1" ht="25.5">
      <c r="B37" s="135" t="s">
        <v>260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41"/>
      <c r="AO37" s="171"/>
      <c r="AP37" s="171"/>
      <c r="AQ37" s="171"/>
      <c r="AR37" s="171"/>
      <c r="AS37" s="171"/>
      <c r="AT37" s="171"/>
    </row>
    <row r="38" spans="1:49" s="41" customFormat="1" ht="12.75">
      <c r="B38" s="194" t="s">
        <v>92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T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49">
        <f t="shared" si="6"/>
        <v>1.59222483956</v>
      </c>
      <c r="AO38" s="173">
        <f t="shared" si="6"/>
        <v>21.47032231567</v>
      </c>
      <c r="AP38" s="173">
        <f t="shared" si="6"/>
        <v>37.148722533050005</v>
      </c>
      <c r="AQ38" s="173">
        <f t="shared" si="6"/>
        <v>57.409622544630011</v>
      </c>
      <c r="AR38" s="173">
        <f t="shared" si="6"/>
        <v>61.884682293270004</v>
      </c>
      <c r="AS38" s="173">
        <f t="shared" si="6"/>
        <v>64.733726153740008</v>
      </c>
      <c r="AT38" s="173">
        <f t="shared" si="6"/>
        <v>92.923458704469994</v>
      </c>
    </row>
    <row r="39" spans="1:49" s="41" customFormat="1" ht="12.75">
      <c r="B39" s="198" t="s">
        <v>261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50">
        <v>1.0763296</v>
      </c>
      <c r="AO39" s="203">
        <v>20.262075020000001</v>
      </c>
      <c r="AP39" s="203">
        <v>35.447761525550007</v>
      </c>
      <c r="AQ39" s="203">
        <v>38.869904365550006</v>
      </c>
      <c r="AR39" s="203">
        <v>43.234518090520005</v>
      </c>
      <c r="AS39" s="203">
        <v>45.602202030520004</v>
      </c>
      <c r="AT39" s="203">
        <v>73.550448111560002</v>
      </c>
      <c r="AW39" s="251"/>
    </row>
    <row r="40" spans="1:49" s="41" customFormat="1" ht="12">
      <c r="B40" s="198" t="s">
        <v>262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50">
        <v>0.51589523956000005</v>
      </c>
      <c r="AO40" s="203">
        <v>1.2082472956700001</v>
      </c>
      <c r="AP40" s="203">
        <v>1.7009610075000001</v>
      </c>
      <c r="AQ40" s="203">
        <v>18.539718179080001</v>
      </c>
      <c r="AR40" s="203">
        <v>18.650164202749998</v>
      </c>
      <c r="AS40" s="203">
        <v>19.13152412322</v>
      </c>
      <c r="AT40" s="203">
        <v>19.373010592909999</v>
      </c>
    </row>
    <row r="41" spans="1:49" s="41" customFormat="1" ht="12.75">
      <c r="B41" s="194" t="s">
        <v>91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T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49">
        <f t="shared" si="8"/>
        <v>-2.14447771192</v>
      </c>
      <c r="AO41" s="173">
        <f t="shared" si="8"/>
        <v>-4.5123550720000001</v>
      </c>
      <c r="AP41" s="173">
        <f t="shared" si="8"/>
        <v>-8.7670227280800006</v>
      </c>
      <c r="AQ41" s="173">
        <f t="shared" si="8"/>
        <v>-18.96261119411</v>
      </c>
      <c r="AR41" s="173">
        <f t="shared" si="8"/>
        <v>-28.317850314669997</v>
      </c>
      <c r="AS41" s="173">
        <f t="shared" si="8"/>
        <v>-38.460036818230002</v>
      </c>
      <c r="AT41" s="173">
        <f t="shared" si="8"/>
        <v>-56.575292176860003</v>
      </c>
    </row>
    <row r="42" spans="1:49" s="41" customFormat="1" ht="12">
      <c r="B42" s="198" t="s">
        <v>281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50">
        <v>-0.85018921126000002</v>
      </c>
      <c r="AO42" s="203">
        <v>-2.2381651112600003</v>
      </c>
      <c r="AP42" s="203">
        <v>-5.8554760718800001</v>
      </c>
      <c r="AQ42" s="203">
        <v>-15.305037403350001</v>
      </c>
      <c r="AR42" s="203">
        <v>-23.381563793349997</v>
      </c>
      <c r="AS42" s="203">
        <v>-33.482435105610001</v>
      </c>
      <c r="AT42" s="203">
        <v>-50.372165336009999</v>
      </c>
    </row>
    <row r="43" spans="1:49" s="41" customFormat="1" ht="12">
      <c r="B43" s="198" t="s">
        <v>282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50">
        <v>-1.29428850066</v>
      </c>
      <c r="AO43" s="203">
        <v>-2.2741899607399998</v>
      </c>
      <c r="AP43" s="203">
        <v>-2.9115466561999996</v>
      </c>
      <c r="AQ43" s="203">
        <v>-3.6575737907599999</v>
      </c>
      <c r="AR43" s="203">
        <v>-4.9362865213199996</v>
      </c>
      <c r="AS43" s="203">
        <v>-4.9776017126200003</v>
      </c>
      <c r="AT43" s="203">
        <v>-6.2031268408500004</v>
      </c>
    </row>
    <row r="44" spans="1:49" s="41" customFormat="1" ht="12.75">
      <c r="B44" s="220" t="s">
        <v>133</v>
      </c>
      <c r="C44" s="172" t="s">
        <v>134</v>
      </c>
      <c r="D44" s="173" t="s">
        <v>134</v>
      </c>
      <c r="E44" s="173" t="s">
        <v>134</v>
      </c>
      <c r="F44" s="173" t="s">
        <v>134</v>
      </c>
      <c r="G44" s="173" t="s">
        <v>134</v>
      </c>
      <c r="H44" s="173" t="s">
        <v>134</v>
      </c>
      <c r="I44" s="173" t="s">
        <v>134</v>
      </c>
      <c r="J44" s="173" t="s">
        <v>134</v>
      </c>
      <c r="K44" s="173" t="s">
        <v>134</v>
      </c>
      <c r="L44" s="173" t="s">
        <v>134</v>
      </c>
      <c r="M44" s="173" t="s">
        <v>134</v>
      </c>
      <c r="N44" s="196" t="s">
        <v>134</v>
      </c>
      <c r="O44" s="197" t="s">
        <v>134</v>
      </c>
      <c r="P44" s="221" t="s">
        <v>134</v>
      </c>
      <c r="Q44" s="173" t="s">
        <v>134</v>
      </c>
      <c r="R44" s="173" t="s">
        <v>134</v>
      </c>
      <c r="S44" s="173" t="s">
        <v>134</v>
      </c>
      <c r="T44" s="173" t="s">
        <v>134</v>
      </c>
      <c r="U44" s="173" t="s">
        <v>134</v>
      </c>
      <c r="V44" s="173" t="s">
        <v>134</v>
      </c>
      <c r="W44" s="173" t="s">
        <v>134</v>
      </c>
      <c r="X44" s="173" t="s">
        <v>134</v>
      </c>
      <c r="Y44" s="173" t="s">
        <v>134</v>
      </c>
      <c r="Z44" s="196">
        <v>28.254816708130001</v>
      </c>
      <c r="AA44" s="197">
        <v>19.99839315809</v>
      </c>
      <c r="AB44" s="221" t="s">
        <v>134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185">
        <v>0</v>
      </c>
      <c r="AQ44" s="185">
        <v>0</v>
      </c>
      <c r="AR44" s="185">
        <v>0</v>
      </c>
      <c r="AS44" s="185">
        <v>5.2389077506400001</v>
      </c>
      <c r="AT44" s="185">
        <v>5.2389077506400001</v>
      </c>
    </row>
    <row r="45" spans="1:49" ht="12.75">
      <c r="B45" s="194" t="s">
        <v>90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51">
        <v>6.5101102300000003E-3</v>
      </c>
      <c r="AO45" s="364">
        <v>1.230023712E-2</v>
      </c>
      <c r="AP45" s="364">
        <v>1.7012447069999999E-2</v>
      </c>
      <c r="AQ45" s="364">
        <v>2.8762669980000002E-2</v>
      </c>
      <c r="AR45" s="364">
        <v>7.2782824750000003E-2</v>
      </c>
      <c r="AS45" s="364">
        <v>0.11079825552000001</v>
      </c>
      <c r="AT45" s="364">
        <v>0.19156088930000001</v>
      </c>
    </row>
    <row r="46" spans="1:49" ht="25.5">
      <c r="B46" s="205" t="s">
        <v>89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52">
        <v>-15.208589841850001</v>
      </c>
      <c r="AO46" s="215">
        <v>-18.341156615920003</v>
      </c>
      <c r="AP46" s="215">
        <v>-18.656049733470002</v>
      </c>
      <c r="AQ46" s="215">
        <v>-57.91058856918</v>
      </c>
      <c r="AR46" s="215">
        <v>-60.107896748710004</v>
      </c>
      <c r="AS46" s="215">
        <v>-60.658395958029999</v>
      </c>
      <c r="AT46" s="215">
        <v>-68.781863978869993</v>
      </c>
    </row>
    <row r="47" spans="1:49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49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46" ht="11.25" customHeight="1">
      <c r="B49" s="457" t="s">
        <v>165</v>
      </c>
      <c r="C49" s="460">
        <v>2013</v>
      </c>
      <c r="D49" s="463">
        <v>2014</v>
      </c>
      <c r="E49" s="464"/>
      <c r="F49" s="464"/>
      <c r="G49" s="464"/>
      <c r="H49" s="464"/>
      <c r="I49" s="464"/>
      <c r="J49" s="464"/>
      <c r="K49" s="464"/>
      <c r="L49" s="464"/>
      <c r="M49" s="464"/>
      <c r="N49" s="464"/>
      <c r="O49" s="464"/>
      <c r="P49" s="464">
        <v>2015</v>
      </c>
      <c r="Q49" s="464"/>
      <c r="R49" s="464"/>
      <c r="S49" s="464"/>
      <c r="T49" s="464"/>
      <c r="U49" s="464"/>
      <c r="V49" s="464"/>
      <c r="W49" s="464"/>
      <c r="X49" s="464"/>
      <c r="Y49" s="464"/>
      <c r="Z49" s="464"/>
      <c r="AA49" s="471"/>
      <c r="AB49" s="463">
        <v>2016</v>
      </c>
      <c r="AC49" s="464"/>
      <c r="AD49" s="464"/>
      <c r="AE49" s="464"/>
      <c r="AF49" s="464"/>
      <c r="AG49" s="464"/>
      <c r="AH49" s="464"/>
      <c r="AI49" s="464"/>
      <c r="AJ49" s="464"/>
      <c r="AK49" s="226"/>
      <c r="AL49" s="228"/>
      <c r="AM49" s="242"/>
      <c r="AN49" s="476">
        <v>2017</v>
      </c>
      <c r="AO49" s="464"/>
      <c r="AP49" s="464"/>
      <c r="AQ49" s="464"/>
      <c r="AR49" s="464"/>
      <c r="AS49" s="464"/>
      <c r="AT49" s="474"/>
    </row>
    <row r="50" spans="2:46" ht="11.25" customHeight="1">
      <c r="B50" s="458"/>
      <c r="C50" s="461"/>
      <c r="D50" s="467"/>
      <c r="E50" s="468"/>
      <c r="F50" s="468"/>
      <c r="G50" s="468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8"/>
      <c r="T50" s="468"/>
      <c r="U50" s="468"/>
      <c r="V50" s="468"/>
      <c r="W50" s="468"/>
      <c r="X50" s="468"/>
      <c r="Y50" s="468"/>
      <c r="Z50" s="468"/>
      <c r="AA50" s="472"/>
      <c r="AB50" s="465"/>
      <c r="AC50" s="466"/>
      <c r="AD50" s="466"/>
      <c r="AE50" s="466"/>
      <c r="AF50" s="466"/>
      <c r="AG50" s="466"/>
      <c r="AH50" s="466"/>
      <c r="AI50" s="466"/>
      <c r="AJ50" s="466"/>
      <c r="AK50" s="227"/>
      <c r="AL50" s="229"/>
      <c r="AM50" s="243"/>
      <c r="AN50" s="477"/>
      <c r="AO50" s="466"/>
      <c r="AP50" s="466"/>
      <c r="AQ50" s="466"/>
      <c r="AR50" s="466"/>
      <c r="AS50" s="466"/>
      <c r="AT50" s="475"/>
    </row>
    <row r="51" spans="2:46" ht="24">
      <c r="B51" s="459"/>
      <c r="C51" s="462"/>
      <c r="D51" s="469"/>
      <c r="E51" s="470"/>
      <c r="F51" s="470"/>
      <c r="G51" s="470"/>
      <c r="H51" s="470"/>
      <c r="I51" s="470"/>
      <c r="J51" s="470"/>
      <c r="K51" s="470"/>
      <c r="L51" s="470"/>
      <c r="M51" s="470"/>
      <c r="N51" s="470"/>
      <c r="O51" s="470"/>
      <c r="P51" s="470"/>
      <c r="Q51" s="470"/>
      <c r="R51" s="470"/>
      <c r="S51" s="470"/>
      <c r="T51" s="470"/>
      <c r="U51" s="470"/>
      <c r="V51" s="470"/>
      <c r="W51" s="470"/>
      <c r="X51" s="470"/>
      <c r="Y51" s="470"/>
      <c r="Z51" s="470"/>
      <c r="AA51" s="473"/>
      <c r="AB51" s="169" t="s">
        <v>243</v>
      </c>
      <c r="AC51" s="169" t="s">
        <v>244</v>
      </c>
      <c r="AD51" s="169" t="s">
        <v>245</v>
      </c>
      <c r="AE51" s="169" t="s">
        <v>246</v>
      </c>
      <c r="AF51" s="169" t="s">
        <v>247</v>
      </c>
      <c r="AG51" s="169" t="s">
        <v>248</v>
      </c>
      <c r="AH51" s="169" t="s">
        <v>249</v>
      </c>
      <c r="AI51" s="169" t="s">
        <v>250</v>
      </c>
      <c r="AJ51" s="169" t="s">
        <v>251</v>
      </c>
      <c r="AK51" s="169" t="s">
        <v>252</v>
      </c>
      <c r="AL51" s="169" t="s">
        <v>253</v>
      </c>
      <c r="AM51" s="244" t="s">
        <v>254</v>
      </c>
      <c r="AN51" s="354" t="s">
        <v>243</v>
      </c>
      <c r="AO51" s="169" t="s">
        <v>244</v>
      </c>
      <c r="AP51" s="169" t="s">
        <v>245</v>
      </c>
      <c r="AQ51" s="169" t="s">
        <v>246</v>
      </c>
      <c r="AR51" s="169" t="s">
        <v>247</v>
      </c>
      <c r="AS51" s="169" t="s">
        <v>248</v>
      </c>
      <c r="AT51" s="353" t="s">
        <v>249</v>
      </c>
    </row>
    <row r="52" spans="2:46" ht="12.75">
      <c r="B52" s="135" t="s">
        <v>113</v>
      </c>
      <c r="C52" s="170" t="s">
        <v>134</v>
      </c>
      <c r="D52" s="171" t="s">
        <v>134</v>
      </c>
      <c r="E52" s="171" t="s">
        <v>134</v>
      </c>
      <c r="F52" s="171" t="s">
        <v>134</v>
      </c>
      <c r="G52" s="171" t="s">
        <v>134</v>
      </c>
      <c r="H52" s="171" t="s">
        <v>134</v>
      </c>
      <c r="I52" s="171" t="s">
        <v>134</v>
      </c>
      <c r="J52" s="171" t="s">
        <v>134</v>
      </c>
      <c r="K52" s="171" t="s">
        <v>134</v>
      </c>
      <c r="L52" s="171" t="s">
        <v>134</v>
      </c>
      <c r="M52" s="171" t="s">
        <v>134</v>
      </c>
      <c r="N52" s="171" t="s">
        <v>134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3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T60" si="13">AK5/Y5*100-100</f>
        <v>8.4519466345334422</v>
      </c>
      <c r="AL52" s="218">
        <f t="shared" si="13"/>
        <v>13.248486112541414</v>
      </c>
      <c r="AM52" s="245">
        <f t="shared" si="13"/>
        <v>15.258873941120214</v>
      </c>
      <c r="AN52" s="341">
        <f t="shared" si="13"/>
        <v>100.5839965417799</v>
      </c>
      <c r="AO52" s="171">
        <f t="shared" si="13"/>
        <v>58.740712223606835</v>
      </c>
      <c r="AP52" s="171">
        <f t="shared" si="13"/>
        <v>35.306818534008727</v>
      </c>
      <c r="AQ52" s="218">
        <f t="shared" si="13"/>
        <v>51.083918532883047</v>
      </c>
      <c r="AR52" s="218">
        <f t="shared" si="13"/>
        <v>48.600698768522761</v>
      </c>
      <c r="AS52" s="218">
        <f t="shared" si="13"/>
        <v>48.666842808779364</v>
      </c>
      <c r="AT52" s="218">
        <f t="shared" si="13"/>
        <v>48.594188752395439</v>
      </c>
    </row>
    <row r="53" spans="2:46" ht="22.5" customHeight="1">
      <c r="B53" s="98" t="s">
        <v>116</v>
      </c>
      <c r="C53" s="175" t="s">
        <v>134</v>
      </c>
      <c r="D53" s="176" t="s">
        <v>134</v>
      </c>
      <c r="E53" s="176" t="s">
        <v>134</v>
      </c>
      <c r="F53" s="176" t="s">
        <v>134</v>
      </c>
      <c r="G53" s="176" t="s">
        <v>134</v>
      </c>
      <c r="H53" s="176" t="s">
        <v>134</v>
      </c>
      <c r="I53" s="176" t="s">
        <v>134</v>
      </c>
      <c r="J53" s="176" t="s">
        <v>134</v>
      </c>
      <c r="K53" s="176" t="s">
        <v>134</v>
      </c>
      <c r="L53" s="176" t="s">
        <v>134</v>
      </c>
      <c r="M53" s="176" t="s">
        <v>134</v>
      </c>
      <c r="N53" s="178" t="s">
        <v>134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173">
        <f t="shared" si="13"/>
        <v>35.408317474343221</v>
      </c>
      <c r="AQ53" s="173">
        <f t="shared" si="13"/>
        <v>27.308636112029291</v>
      </c>
      <c r="AR53" s="173">
        <f t="shared" si="13"/>
        <v>28.435036699486318</v>
      </c>
      <c r="AS53" s="173">
        <f t="shared" si="13"/>
        <v>25.16616861569932</v>
      </c>
      <c r="AT53" s="173">
        <f t="shared" si="13"/>
        <v>26.132069783131413</v>
      </c>
    </row>
    <row r="54" spans="2:46" ht="12" customHeight="1">
      <c r="B54" s="99" t="s">
        <v>112</v>
      </c>
      <c r="C54" s="175" t="s">
        <v>134</v>
      </c>
      <c r="D54" s="176" t="s">
        <v>134</v>
      </c>
      <c r="E54" s="176" t="s">
        <v>134</v>
      </c>
      <c r="F54" s="176" t="s">
        <v>134</v>
      </c>
      <c r="G54" s="176" t="s">
        <v>134</v>
      </c>
      <c r="H54" s="176" t="s">
        <v>134</v>
      </c>
      <c r="I54" s="176" t="s">
        <v>134</v>
      </c>
      <c r="J54" s="176" t="s">
        <v>134</v>
      </c>
      <c r="K54" s="176" t="s">
        <v>134</v>
      </c>
      <c r="L54" s="176" t="s">
        <v>134</v>
      </c>
      <c r="M54" s="176" t="s">
        <v>134</v>
      </c>
      <c r="N54" s="178" t="s">
        <v>134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42">
        <f t="shared" si="13"/>
        <v>27.117631889576359</v>
      </c>
      <c r="AO54" s="176">
        <f t="shared" si="13"/>
        <v>27.470759065202969</v>
      </c>
      <c r="AP54" s="176">
        <f t="shared" si="13"/>
        <v>26.737496389627253</v>
      </c>
      <c r="AQ54" s="176">
        <f t="shared" si="13"/>
        <v>25.839316559050857</v>
      </c>
      <c r="AR54" s="176">
        <f t="shared" si="13"/>
        <v>27.014386795313982</v>
      </c>
      <c r="AS54" s="176">
        <f t="shared" si="13"/>
        <v>27.850511213133572</v>
      </c>
      <c r="AT54" s="176">
        <f t="shared" si="13"/>
        <v>27.435651347001809</v>
      </c>
    </row>
    <row r="55" spans="2:46" ht="12.75">
      <c r="B55" s="99" t="s">
        <v>111</v>
      </c>
      <c r="C55" s="175" t="s">
        <v>134</v>
      </c>
      <c r="D55" s="176" t="s">
        <v>134</v>
      </c>
      <c r="E55" s="176" t="s">
        <v>134</v>
      </c>
      <c r="F55" s="176" t="s">
        <v>134</v>
      </c>
      <c r="G55" s="176" t="s">
        <v>134</v>
      </c>
      <c r="H55" s="176" t="s">
        <v>134</v>
      </c>
      <c r="I55" s="176" t="s">
        <v>134</v>
      </c>
      <c r="J55" s="176" t="s">
        <v>134</v>
      </c>
      <c r="K55" s="176" t="s">
        <v>134</v>
      </c>
      <c r="L55" s="176" t="s">
        <v>134</v>
      </c>
      <c r="M55" s="176" t="s">
        <v>134</v>
      </c>
      <c r="N55" s="178" t="s">
        <v>134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42">
        <f t="shared" si="13"/>
        <v>-12.109545615912737</v>
      </c>
      <c r="AO55" s="176">
        <f t="shared" si="13"/>
        <v>305.10241347012055</v>
      </c>
      <c r="AP55" s="176">
        <f t="shared" si="13"/>
        <v>-10.381443629670358</v>
      </c>
      <c r="AQ55" s="176">
        <f t="shared" si="13"/>
        <v>-10.670944450256442</v>
      </c>
      <c r="AR55" s="176">
        <f t="shared" si="13"/>
        <v>21.542692204043703</v>
      </c>
      <c r="AS55" s="176">
        <f t="shared" si="13"/>
        <v>29.543595499393632</v>
      </c>
      <c r="AT55" s="176">
        <f t="shared" si="13"/>
        <v>29.457214271864217</v>
      </c>
    </row>
    <row r="56" spans="2:46" ht="12.75">
      <c r="B56" s="99" t="s">
        <v>290</v>
      </c>
      <c r="C56" s="175" t="s">
        <v>134</v>
      </c>
      <c r="D56" s="176" t="s">
        <v>134</v>
      </c>
      <c r="E56" s="176" t="s">
        <v>134</v>
      </c>
      <c r="F56" s="176" t="s">
        <v>134</v>
      </c>
      <c r="G56" s="176" t="s">
        <v>134</v>
      </c>
      <c r="H56" s="176" t="s">
        <v>134</v>
      </c>
      <c r="I56" s="176" t="s">
        <v>134</v>
      </c>
      <c r="J56" s="176" t="s">
        <v>134</v>
      </c>
      <c r="K56" s="176" t="s">
        <v>134</v>
      </c>
      <c r="L56" s="176" t="s">
        <v>134</v>
      </c>
      <c r="M56" s="176" t="s">
        <v>134</v>
      </c>
      <c r="N56" s="178" t="s">
        <v>134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42">
        <f t="shared" si="13"/>
        <v>164.39499065922536</v>
      </c>
      <c r="AO56" s="176">
        <f t="shared" si="13"/>
        <v>71.769826391550794</v>
      </c>
      <c r="AP56" s="176">
        <f t="shared" si="13"/>
        <v>50.983214173287735</v>
      </c>
      <c r="AQ56" s="176">
        <f t="shared" si="13"/>
        <v>40.4060105808841</v>
      </c>
      <c r="AR56" s="176">
        <f t="shared" si="13"/>
        <v>37.325676019234066</v>
      </c>
      <c r="AS56" s="176">
        <f t="shared" si="13"/>
        <v>29.573983090754126</v>
      </c>
      <c r="AT56" s="176">
        <f t="shared" si="13"/>
        <v>33.835570346288335</v>
      </c>
    </row>
    <row r="57" spans="2:46" ht="12.75">
      <c r="B57" s="250" t="s">
        <v>110</v>
      </c>
      <c r="C57" s="175" t="s">
        <v>134</v>
      </c>
      <c r="D57" s="176" t="s">
        <v>134</v>
      </c>
      <c r="E57" s="176" t="s">
        <v>134</v>
      </c>
      <c r="F57" s="176" t="s">
        <v>134</v>
      </c>
      <c r="G57" s="176" t="s">
        <v>134</v>
      </c>
      <c r="H57" s="176" t="s">
        <v>134</v>
      </c>
      <c r="I57" s="176" t="s">
        <v>134</v>
      </c>
      <c r="J57" s="176" t="s">
        <v>134</v>
      </c>
      <c r="K57" s="176" t="s">
        <v>134</v>
      </c>
      <c r="L57" s="176" t="s">
        <v>134</v>
      </c>
      <c r="M57" s="176" t="s">
        <v>134</v>
      </c>
      <c r="N57" s="178" t="s">
        <v>134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42">
        <f t="shared" si="13"/>
        <v>-99.646772515753568</v>
      </c>
      <c r="AO57" s="176">
        <f t="shared" si="13"/>
        <v>6.6081718301161771</v>
      </c>
      <c r="AP57" s="176">
        <f t="shared" si="13"/>
        <v>21.243752247752496</v>
      </c>
      <c r="AQ57" s="176">
        <f t="shared" si="13"/>
        <v>29.576358531330413</v>
      </c>
      <c r="AR57" s="176">
        <f>AR10/AF10*100-100</f>
        <v>32.93426835350968</v>
      </c>
      <c r="AS57" s="176">
        <f>AS10/AG10*100-100</f>
        <v>57.710423759337715</v>
      </c>
      <c r="AT57" s="176">
        <f>AT10/AH10*100-100</f>
        <v>41.547909181667677</v>
      </c>
    </row>
    <row r="58" spans="2:46" ht="12.75">
      <c r="B58" s="99" t="s">
        <v>109</v>
      </c>
      <c r="C58" s="175" t="s">
        <v>134</v>
      </c>
      <c r="D58" s="176" t="s">
        <v>134</v>
      </c>
      <c r="E58" s="176" t="s">
        <v>134</v>
      </c>
      <c r="F58" s="176" t="s">
        <v>134</v>
      </c>
      <c r="G58" s="176" t="s">
        <v>134</v>
      </c>
      <c r="H58" s="176" t="s">
        <v>134</v>
      </c>
      <c r="I58" s="176" t="s">
        <v>134</v>
      </c>
      <c r="J58" s="176" t="s">
        <v>134</v>
      </c>
      <c r="K58" s="176" t="s">
        <v>134</v>
      </c>
      <c r="L58" s="176" t="s">
        <v>134</v>
      </c>
      <c r="M58" s="176" t="s">
        <v>134</v>
      </c>
      <c r="N58" s="178" t="s">
        <v>134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42">
        <f t="shared" si="13"/>
        <v>30.398679212749897</v>
      </c>
      <c r="AO58" s="176">
        <f t="shared" si="13"/>
        <v>23.310267744225598</v>
      </c>
      <c r="AP58" s="176">
        <f t="shared" si="13"/>
        <v>20.164381840770943</v>
      </c>
      <c r="AQ58" s="176">
        <f t="shared" si="13"/>
        <v>21.261892577620031</v>
      </c>
      <c r="AR58" s="176">
        <f t="shared" si="13"/>
        <v>19.50508801943991</v>
      </c>
      <c r="AS58" s="176">
        <f t="shared" si="13"/>
        <v>18.845353864965062</v>
      </c>
      <c r="AT58" s="176">
        <f t="shared" si="13"/>
        <v>19.959866320561261</v>
      </c>
    </row>
    <row r="59" spans="2:46" ht="12.75">
      <c r="B59" s="98" t="s">
        <v>108</v>
      </c>
      <c r="C59" s="175" t="s">
        <v>134</v>
      </c>
      <c r="D59" s="176" t="s">
        <v>134</v>
      </c>
      <c r="E59" s="176" t="s">
        <v>134</v>
      </c>
      <c r="F59" s="176" t="s">
        <v>134</v>
      </c>
      <c r="G59" s="176" t="s">
        <v>134</v>
      </c>
      <c r="H59" s="176" t="s">
        <v>134</v>
      </c>
      <c r="I59" s="176" t="s">
        <v>134</v>
      </c>
      <c r="J59" s="176" t="s">
        <v>134</v>
      </c>
      <c r="K59" s="176" t="s">
        <v>134</v>
      </c>
      <c r="L59" s="176" t="s">
        <v>134</v>
      </c>
      <c r="M59" s="176" t="s">
        <v>134</v>
      </c>
      <c r="N59" s="178" t="s">
        <v>134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173">
        <f t="shared" si="13"/>
        <v>29.274342040545235</v>
      </c>
      <c r="AQ59" s="173">
        <f t="shared" si="13"/>
        <v>96.669449487600588</v>
      </c>
      <c r="AR59" s="173">
        <f t="shared" si="13"/>
        <v>93.200480137744677</v>
      </c>
      <c r="AS59" s="173">
        <f t="shared" si="13"/>
        <v>140.95924865530156</v>
      </c>
      <c r="AT59" s="173">
        <f t="shared" si="13"/>
        <v>147.21217080774943</v>
      </c>
    </row>
    <row r="60" spans="2:46" ht="12.75">
      <c r="B60" s="98" t="s">
        <v>107</v>
      </c>
      <c r="C60" s="175" t="s">
        <v>134</v>
      </c>
      <c r="D60" s="176" t="s">
        <v>134</v>
      </c>
      <c r="E60" s="176" t="s">
        <v>134</v>
      </c>
      <c r="F60" s="176" t="s">
        <v>134</v>
      </c>
      <c r="G60" s="176" t="s">
        <v>134</v>
      </c>
      <c r="H60" s="176" t="s">
        <v>134</v>
      </c>
      <c r="I60" s="176" t="s">
        <v>134</v>
      </c>
      <c r="J60" s="176" t="s">
        <v>134</v>
      </c>
      <c r="K60" s="176" t="s">
        <v>134</v>
      </c>
      <c r="L60" s="176" t="s">
        <v>134</v>
      </c>
      <c r="M60" s="176" t="s">
        <v>134</v>
      </c>
      <c r="N60" s="178" t="s">
        <v>134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42">
        <f t="shared" si="13"/>
        <v>34.825265193714245</v>
      </c>
      <c r="AO60" s="176">
        <f t="shared" si="13"/>
        <v>35.495800548206148</v>
      </c>
      <c r="AP60" s="176">
        <f t="shared" si="13"/>
        <v>79.705518846304784</v>
      </c>
      <c r="AQ60" s="176">
        <f t="shared" si="13"/>
        <v>1696.3398412342972</v>
      </c>
      <c r="AR60" s="176">
        <f t="shared" si="13"/>
        <v>1408.1342624309875</v>
      </c>
      <c r="AS60" s="176">
        <f t="shared" si="13"/>
        <v>1182.3788333926827</v>
      </c>
      <c r="AT60" s="176">
        <f t="shared" si="13"/>
        <v>1001.9570798146053</v>
      </c>
    </row>
    <row r="61" spans="2:46" ht="12.75">
      <c r="B61" s="98"/>
      <c r="C61" s="175" t="s">
        <v>134</v>
      </c>
      <c r="D61" s="176" t="s">
        <v>134</v>
      </c>
      <c r="E61" s="176" t="s">
        <v>134</v>
      </c>
      <c r="F61" s="176" t="s">
        <v>134</v>
      </c>
      <c r="G61" s="176" t="s">
        <v>134</v>
      </c>
      <c r="H61" s="176" t="s">
        <v>134</v>
      </c>
      <c r="I61" s="176" t="s">
        <v>134</v>
      </c>
      <c r="J61" s="176" t="s">
        <v>134</v>
      </c>
      <c r="K61" s="176" t="s">
        <v>134</v>
      </c>
      <c r="L61" s="176" t="s">
        <v>134</v>
      </c>
      <c r="M61" s="176" t="s">
        <v>134</v>
      </c>
      <c r="N61" s="178" t="s">
        <v>134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44"/>
      <c r="AO61" s="178"/>
      <c r="AP61" s="178"/>
      <c r="AQ61" s="178"/>
      <c r="AR61" s="178"/>
      <c r="AS61" s="178"/>
      <c r="AT61" s="178"/>
    </row>
    <row r="62" spans="2:46" ht="12.75">
      <c r="B62" s="135" t="s">
        <v>106</v>
      </c>
      <c r="C62" s="213" t="s">
        <v>134</v>
      </c>
      <c r="D62" s="181" t="s">
        <v>134</v>
      </c>
      <c r="E62" s="181" t="s">
        <v>134</v>
      </c>
      <c r="F62" s="181" t="s">
        <v>134</v>
      </c>
      <c r="G62" s="181" t="s">
        <v>134</v>
      </c>
      <c r="H62" s="181" t="s">
        <v>134</v>
      </c>
      <c r="I62" s="181" t="s">
        <v>134</v>
      </c>
      <c r="J62" s="181" t="s">
        <v>134</v>
      </c>
      <c r="K62" s="181" t="s">
        <v>134</v>
      </c>
      <c r="L62" s="181" t="s">
        <v>134</v>
      </c>
      <c r="M62" s="181" t="s">
        <v>134</v>
      </c>
      <c r="N62" s="181" t="s">
        <v>134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4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T62" si="14">AH15/V15*100-100</f>
        <v>20.955410865458063</v>
      </c>
      <c r="AI62" s="181">
        <f t="shared" si="14"/>
        <v>22.389684084291133</v>
      </c>
      <c r="AJ62" s="181">
        <f t="shared" si="14"/>
        <v>26.08993597283127</v>
      </c>
      <c r="AK62" s="181">
        <f t="shared" si="14"/>
        <v>23.957619907032864</v>
      </c>
      <c r="AL62" s="181">
        <f t="shared" si="14"/>
        <v>22.421905150417572</v>
      </c>
      <c r="AM62" s="248">
        <f t="shared" si="14"/>
        <v>18.715579775827877</v>
      </c>
      <c r="AN62" s="345">
        <f t="shared" si="14"/>
        <v>57.931439672027864</v>
      </c>
      <c r="AO62" s="181">
        <f t="shared" si="14"/>
        <v>51.639460814130615</v>
      </c>
      <c r="AP62" s="181">
        <f t="shared" si="14"/>
        <v>31.67929459301493</v>
      </c>
      <c r="AQ62" s="181">
        <f t="shared" si="14"/>
        <v>24.047762776782506</v>
      </c>
      <c r="AR62" s="181">
        <f t="shared" si="14"/>
        <v>22.166074449985246</v>
      </c>
      <c r="AS62" s="181">
        <f t="shared" si="14"/>
        <v>21.842889780084064</v>
      </c>
      <c r="AT62" s="181">
        <f t="shared" si="14"/>
        <v>20.141117490721456</v>
      </c>
    </row>
    <row r="63" spans="2:46" ht="12.75">
      <c r="B63" s="31" t="s">
        <v>105</v>
      </c>
      <c r="C63" s="175" t="s">
        <v>134</v>
      </c>
      <c r="D63" s="176" t="s">
        <v>134</v>
      </c>
      <c r="E63" s="176" t="s">
        <v>134</v>
      </c>
      <c r="F63" s="176" t="s">
        <v>134</v>
      </c>
      <c r="G63" s="176" t="s">
        <v>134</v>
      </c>
      <c r="H63" s="176" t="s">
        <v>134</v>
      </c>
      <c r="I63" s="176" t="s">
        <v>134</v>
      </c>
      <c r="J63" s="176" t="s">
        <v>134</v>
      </c>
      <c r="K63" s="176" t="s">
        <v>134</v>
      </c>
      <c r="L63" s="176" t="s">
        <v>134</v>
      </c>
      <c r="M63" s="176" t="s">
        <v>134</v>
      </c>
      <c r="N63" s="178" t="s">
        <v>134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46"/>
      <c r="AN63" s="346"/>
      <c r="AO63" s="185"/>
      <c r="AP63" s="185"/>
      <c r="AQ63" s="185"/>
      <c r="AR63" s="185"/>
      <c r="AS63" s="185"/>
      <c r="AT63" s="185"/>
    </row>
    <row r="64" spans="2:46" ht="12.75">
      <c r="B64" s="21" t="s">
        <v>104</v>
      </c>
      <c r="C64" s="175" t="s">
        <v>134</v>
      </c>
      <c r="D64" s="176" t="s">
        <v>134</v>
      </c>
      <c r="E64" s="176" t="s">
        <v>134</v>
      </c>
      <c r="F64" s="176" t="s">
        <v>134</v>
      </c>
      <c r="G64" s="176" t="s">
        <v>134</v>
      </c>
      <c r="H64" s="176" t="s">
        <v>134</v>
      </c>
      <c r="I64" s="176" t="s">
        <v>134</v>
      </c>
      <c r="J64" s="176" t="s">
        <v>134</v>
      </c>
      <c r="K64" s="176" t="s">
        <v>134</v>
      </c>
      <c r="L64" s="176" t="s">
        <v>134</v>
      </c>
      <c r="M64" s="176" t="s">
        <v>134</v>
      </c>
      <c r="N64" s="178" t="s">
        <v>134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5">AH17/V17*100-100</f>
        <v>7.1151792153840745</v>
      </c>
      <c r="AI64" s="176">
        <f t="shared" ref="AI64:AI74" si="16">AI17/W17*100-100</f>
        <v>7.9561201033426556</v>
      </c>
      <c r="AJ64" s="176">
        <f t="shared" ref="AJ64:AJ74" si="17">AJ17/X17*100-100</f>
        <v>24.837011034646864</v>
      </c>
      <c r="AK64" s="176">
        <f t="shared" ref="AK64:AT74" si="18">AK17/Y17*100-100</f>
        <v>24.013945150364862</v>
      </c>
      <c r="AL64" s="176">
        <f t="shared" si="18"/>
        <v>17.71942270924167</v>
      </c>
      <c r="AM64" s="177">
        <f t="shared" si="18"/>
        <v>14.481216485619598</v>
      </c>
      <c r="AN64" s="342">
        <f t="shared" si="18"/>
        <v>32.573479039248895</v>
      </c>
      <c r="AO64" s="176">
        <f t="shared" si="18"/>
        <v>23.793941686077119</v>
      </c>
      <c r="AP64" s="176">
        <f t="shared" si="18"/>
        <v>17.320017049708468</v>
      </c>
      <c r="AQ64" s="176">
        <f t="shared" si="18"/>
        <v>17.532505453726117</v>
      </c>
      <c r="AR64" s="176">
        <f t="shared" si="18"/>
        <v>19.896517847561526</v>
      </c>
      <c r="AS64" s="176">
        <f t="shared" si="18"/>
        <v>17.292586082791345</v>
      </c>
      <c r="AT64" s="176">
        <f t="shared" si="18"/>
        <v>17.490288918344945</v>
      </c>
    </row>
    <row r="65" spans="2:46" ht="12.75">
      <c r="B65" s="21" t="s">
        <v>103</v>
      </c>
      <c r="C65" s="175" t="s">
        <v>134</v>
      </c>
      <c r="D65" s="176" t="s">
        <v>134</v>
      </c>
      <c r="E65" s="176" t="s">
        <v>134</v>
      </c>
      <c r="F65" s="176" t="s">
        <v>134</v>
      </c>
      <c r="G65" s="176" t="s">
        <v>134</v>
      </c>
      <c r="H65" s="176" t="s">
        <v>134</v>
      </c>
      <c r="I65" s="176" t="s">
        <v>134</v>
      </c>
      <c r="J65" s="176" t="s">
        <v>134</v>
      </c>
      <c r="K65" s="176" t="s">
        <v>134</v>
      </c>
      <c r="L65" s="176" t="s">
        <v>134</v>
      </c>
      <c r="M65" s="176" t="s">
        <v>134</v>
      </c>
      <c r="N65" s="178" t="s">
        <v>134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5"/>
        <v>23.736167562773943</v>
      </c>
      <c r="AI65" s="176">
        <f t="shared" si="16"/>
        <v>25.326008893674782</v>
      </c>
      <c r="AJ65" s="176">
        <f t="shared" si="17"/>
        <v>22.765955744932725</v>
      </c>
      <c r="AK65" s="176">
        <f t="shared" si="18"/>
        <v>20.76470125296585</v>
      </c>
      <c r="AL65" s="176">
        <f t="shared" si="18"/>
        <v>18.266061403302672</v>
      </c>
      <c r="AM65" s="177">
        <f t="shared" si="18"/>
        <v>14.124688211517451</v>
      </c>
      <c r="AN65" s="342">
        <f t="shared" si="18"/>
        <v>0.16018286845817897</v>
      </c>
      <c r="AO65" s="176">
        <f t="shared" si="18"/>
        <v>-6.9087125256231019</v>
      </c>
      <c r="AP65" s="176">
        <f t="shared" si="18"/>
        <v>-4.156411336117003</v>
      </c>
      <c r="AQ65" s="176">
        <f t="shared" si="18"/>
        <v>-5.0207307140031503</v>
      </c>
      <c r="AR65" s="176">
        <f t="shared" si="18"/>
        <v>3.4022851185949463</v>
      </c>
      <c r="AS65" s="176">
        <f t="shared" si="18"/>
        <v>5.7717192966901649</v>
      </c>
      <c r="AT65" s="176">
        <f t="shared" si="18"/>
        <v>9.8170699206889083</v>
      </c>
    </row>
    <row r="66" spans="2:46" ht="25.5">
      <c r="B66" s="21" t="s">
        <v>102</v>
      </c>
      <c r="C66" s="175" t="s">
        <v>134</v>
      </c>
      <c r="D66" s="176" t="s">
        <v>134</v>
      </c>
      <c r="E66" s="176" t="s">
        <v>134</v>
      </c>
      <c r="F66" s="176" t="s">
        <v>134</v>
      </c>
      <c r="G66" s="176" t="s">
        <v>134</v>
      </c>
      <c r="H66" s="176" t="s">
        <v>134</v>
      </c>
      <c r="I66" s="176" t="s">
        <v>134</v>
      </c>
      <c r="J66" s="176" t="s">
        <v>134</v>
      </c>
      <c r="K66" s="176" t="s">
        <v>134</v>
      </c>
      <c r="L66" s="176" t="s">
        <v>134</v>
      </c>
      <c r="M66" s="176" t="s">
        <v>134</v>
      </c>
      <c r="N66" s="178" t="s">
        <v>134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19">AD19/R19*100-100</f>
        <v>29.473988915515349</v>
      </c>
      <c r="AE66" s="176">
        <f t="shared" si="19"/>
        <v>29.369879597581217</v>
      </c>
      <c r="AF66" s="176">
        <f t="shared" si="19"/>
        <v>31.862240117650543</v>
      </c>
      <c r="AG66" s="176">
        <f t="shared" si="19"/>
        <v>33.338030592916567</v>
      </c>
      <c r="AH66" s="176">
        <f t="shared" si="15"/>
        <v>31.098934152601402</v>
      </c>
      <c r="AI66" s="176">
        <f t="shared" si="16"/>
        <v>30.142323438327651</v>
      </c>
      <c r="AJ66" s="176">
        <f t="shared" si="17"/>
        <v>28.743562536531527</v>
      </c>
      <c r="AK66" s="176">
        <f t="shared" si="18"/>
        <v>27.195430400406508</v>
      </c>
      <c r="AL66" s="176">
        <f t="shared" si="18"/>
        <v>29.31131183822427</v>
      </c>
      <c r="AM66" s="177">
        <f t="shared" si="18"/>
        <v>31.160240637360602</v>
      </c>
      <c r="AN66" s="342">
        <f t="shared" si="18"/>
        <v>35.46437759558134</v>
      </c>
      <c r="AO66" s="176">
        <f t="shared" si="18"/>
        <v>39.609786369267653</v>
      </c>
      <c r="AP66" s="176">
        <f t="shared" si="18"/>
        <v>28.725922133366737</v>
      </c>
      <c r="AQ66" s="176">
        <f t="shared" si="18"/>
        <v>28.356836844696915</v>
      </c>
      <c r="AR66" s="176">
        <f t="shared" si="18"/>
        <v>26.347389667647462</v>
      </c>
      <c r="AS66" s="176">
        <f t="shared" si="18"/>
        <v>25.415627682492541</v>
      </c>
      <c r="AT66" s="176">
        <f t="shared" si="18"/>
        <v>27.38037528311051</v>
      </c>
    </row>
    <row r="67" spans="2:46" ht="12.75">
      <c r="B67" s="21" t="s">
        <v>255</v>
      </c>
      <c r="C67" s="175" t="s">
        <v>134</v>
      </c>
      <c r="D67" s="176" t="s">
        <v>134</v>
      </c>
      <c r="E67" s="176" t="s">
        <v>134</v>
      </c>
      <c r="F67" s="176" t="s">
        <v>134</v>
      </c>
      <c r="G67" s="176" t="s">
        <v>134</v>
      </c>
      <c r="H67" s="176" t="s">
        <v>134</v>
      </c>
      <c r="I67" s="176" t="s">
        <v>134</v>
      </c>
      <c r="J67" s="176" t="s">
        <v>134</v>
      </c>
      <c r="K67" s="176" t="s">
        <v>134</v>
      </c>
      <c r="L67" s="176" t="s">
        <v>134</v>
      </c>
      <c r="M67" s="176" t="s">
        <v>134</v>
      </c>
      <c r="N67" s="178" t="s">
        <v>134</v>
      </c>
      <c r="O67" s="177">
        <f t="shared" ref="O67:AD79" si="20">O20/C20*100-100</f>
        <v>-16.679480277998564</v>
      </c>
      <c r="P67" s="176">
        <f t="shared" si="20"/>
        <v>-50.191294618207905</v>
      </c>
      <c r="Q67" s="176">
        <f t="shared" si="20"/>
        <v>-9.3263208770371904</v>
      </c>
      <c r="R67" s="176">
        <f t="shared" si="20"/>
        <v>-15.603489206452025</v>
      </c>
      <c r="S67" s="176">
        <f t="shared" si="20"/>
        <v>-12.1264484070946</v>
      </c>
      <c r="T67" s="176">
        <f t="shared" si="20"/>
        <v>-13.774512111167638</v>
      </c>
      <c r="U67" s="176">
        <f t="shared" si="20"/>
        <v>-16.854587521814466</v>
      </c>
      <c r="V67" s="176">
        <f t="shared" si="20"/>
        <v>-10.41199330818759</v>
      </c>
      <c r="W67" s="176">
        <f t="shared" si="20"/>
        <v>-14.024899975604114</v>
      </c>
      <c r="X67" s="176">
        <f t="shared" si="20"/>
        <v>-13.539486082399577</v>
      </c>
      <c r="Y67" s="176">
        <f t="shared" si="20"/>
        <v>-11.324621289623209</v>
      </c>
      <c r="Z67" s="176">
        <f t="shared" si="20"/>
        <v>-12.625112763077567</v>
      </c>
      <c r="AA67" s="177">
        <f t="shared" si="20"/>
        <v>7.9181359323966092</v>
      </c>
      <c r="AB67" s="176">
        <f t="shared" si="20"/>
        <v>17.559267541484289</v>
      </c>
      <c r="AC67" s="176">
        <f t="shared" si="20"/>
        <v>-43.550217582531623</v>
      </c>
      <c r="AD67" s="176">
        <f t="shared" si="19"/>
        <v>-39.451503897726667</v>
      </c>
      <c r="AE67" s="176">
        <f t="shared" si="19"/>
        <v>-34.693529583974609</v>
      </c>
      <c r="AF67" s="176">
        <f t="shared" si="19"/>
        <v>-29.056034019422327</v>
      </c>
      <c r="AG67" s="176">
        <f t="shared" si="19"/>
        <v>-24.107090395005173</v>
      </c>
      <c r="AH67" s="176">
        <f t="shared" si="15"/>
        <v>-22.927602920934248</v>
      </c>
      <c r="AI67" s="176">
        <f t="shared" si="16"/>
        <v>-19.342742759880039</v>
      </c>
      <c r="AJ67" s="176">
        <f t="shared" si="17"/>
        <v>-13.812054440655288</v>
      </c>
      <c r="AK67" s="176">
        <f t="shared" si="18"/>
        <v>-13.611513530162711</v>
      </c>
      <c r="AL67" s="176">
        <f t="shared" si="18"/>
        <v>-11.816929022270656</v>
      </c>
      <c r="AM67" s="177">
        <f t="shared" si="18"/>
        <v>-15.384474701113461</v>
      </c>
      <c r="AN67" s="342">
        <f t="shared" si="18"/>
        <v>-1.6737424286098985</v>
      </c>
      <c r="AO67" s="176">
        <f t="shared" si="18"/>
        <v>21.021186415950098</v>
      </c>
      <c r="AP67" s="176">
        <f t="shared" si="18"/>
        <v>21.485053406825344</v>
      </c>
      <c r="AQ67" s="176">
        <f t="shared" si="18"/>
        <v>23.410697461603533</v>
      </c>
      <c r="AR67" s="176">
        <f t="shared" si="18"/>
        <v>25.393196453648969</v>
      </c>
      <c r="AS67" s="176">
        <f t="shared" si="18"/>
        <v>48.902895444846621</v>
      </c>
      <c r="AT67" s="176">
        <f t="shared" si="18"/>
        <v>53.15691216828634</v>
      </c>
    </row>
    <row r="68" spans="2:46" ht="25.5">
      <c r="B68" s="21" t="s">
        <v>256</v>
      </c>
      <c r="C68" s="175" t="s">
        <v>134</v>
      </c>
      <c r="D68" s="176" t="s">
        <v>134</v>
      </c>
      <c r="E68" s="176" t="s">
        <v>134</v>
      </c>
      <c r="F68" s="176" t="s">
        <v>134</v>
      </c>
      <c r="G68" s="176" t="s">
        <v>134</v>
      </c>
      <c r="H68" s="176" t="s">
        <v>134</v>
      </c>
      <c r="I68" s="176" t="s">
        <v>134</v>
      </c>
      <c r="J68" s="176" t="s">
        <v>134</v>
      </c>
      <c r="K68" s="176" t="s">
        <v>134</v>
      </c>
      <c r="L68" s="176" t="s">
        <v>134</v>
      </c>
      <c r="M68" s="176" t="s">
        <v>134</v>
      </c>
      <c r="N68" s="178" t="s">
        <v>134</v>
      </c>
      <c r="O68" s="177">
        <f t="shared" si="20"/>
        <v>-43.481457212397714</v>
      </c>
      <c r="P68" s="176">
        <f t="shared" si="20"/>
        <v>-1.1541682287400761</v>
      </c>
      <c r="Q68" s="176">
        <f t="shared" si="20"/>
        <v>-17.995046778267891</v>
      </c>
      <c r="R68" s="176">
        <f t="shared" si="20"/>
        <v>14.141631740242545</v>
      </c>
      <c r="S68" s="176">
        <f t="shared" si="20"/>
        <v>47.990930286187762</v>
      </c>
      <c r="T68" s="176">
        <f t="shared" si="20"/>
        <v>41.750907949215616</v>
      </c>
      <c r="U68" s="176">
        <f t="shared" si="20"/>
        <v>37.069572660133758</v>
      </c>
      <c r="V68" s="176">
        <f t="shared" si="20"/>
        <v>37.759588142251062</v>
      </c>
      <c r="W68" s="176">
        <f t="shared" si="20"/>
        <v>36.10709100757532</v>
      </c>
      <c r="X68" s="176">
        <f t="shared" si="20"/>
        <v>41.713035042851629</v>
      </c>
      <c r="Y68" s="176">
        <f t="shared" si="20"/>
        <v>46.463097487782932</v>
      </c>
      <c r="Z68" s="176">
        <f t="shared" si="20"/>
        <v>45.201985959616678</v>
      </c>
      <c r="AA68" s="177">
        <f t="shared" si="20"/>
        <v>56.061369267088509</v>
      </c>
      <c r="AB68" s="176">
        <f t="shared" si="20"/>
        <v>25.918540954259342</v>
      </c>
      <c r="AC68" s="176">
        <f t="shared" si="20"/>
        <v>68.959057062309427</v>
      </c>
      <c r="AD68" s="176">
        <f t="shared" si="19"/>
        <v>57.683599824330543</v>
      </c>
      <c r="AE68" s="176">
        <f t="shared" si="19"/>
        <v>20.38151023055201</v>
      </c>
      <c r="AF68" s="176">
        <f t="shared" si="19"/>
        <v>10.860565178153593</v>
      </c>
      <c r="AG68" s="176">
        <f t="shared" si="19"/>
        <v>11.328756209778177</v>
      </c>
      <c r="AH68" s="176">
        <f t="shared" si="15"/>
        <v>11.636593824304668</v>
      </c>
      <c r="AI68" s="176">
        <f t="shared" si="16"/>
        <v>8.7299599653815108</v>
      </c>
      <c r="AJ68" s="176">
        <f t="shared" si="17"/>
        <v>9.6784153537269333</v>
      </c>
      <c r="AK68" s="176">
        <f t="shared" si="18"/>
        <v>-0.21831571323012611</v>
      </c>
      <c r="AL68" s="176">
        <f t="shared" si="18"/>
        <v>-0.88122110318643365</v>
      </c>
      <c r="AM68" s="177">
        <f t="shared" si="18"/>
        <v>17.731435764903281</v>
      </c>
      <c r="AN68" s="342">
        <f t="shared" si="18"/>
        <v>47.384566080527094</v>
      </c>
      <c r="AO68" s="176">
        <f t="shared" si="18"/>
        <v>8.9478044304208737</v>
      </c>
      <c r="AP68" s="176">
        <f t="shared" si="18"/>
        <v>42.112703952987857</v>
      </c>
      <c r="AQ68" s="176">
        <f t="shared" si="18"/>
        <v>31.818813417261794</v>
      </c>
      <c r="AR68" s="176">
        <f t="shared" si="18"/>
        <v>38.4662341287424</v>
      </c>
      <c r="AS68" s="176">
        <f t="shared" si="18"/>
        <v>45.221902661436587</v>
      </c>
      <c r="AT68" s="176">
        <f t="shared" si="18"/>
        <v>36.110392579377503</v>
      </c>
    </row>
    <row r="69" spans="2:46" ht="22.5" customHeight="1">
      <c r="B69" s="21" t="s">
        <v>257</v>
      </c>
      <c r="C69" s="175" t="s">
        <v>134</v>
      </c>
      <c r="D69" s="176" t="s">
        <v>134</v>
      </c>
      <c r="E69" s="176" t="s">
        <v>134</v>
      </c>
      <c r="F69" s="176" t="s">
        <v>134</v>
      </c>
      <c r="G69" s="176" t="s">
        <v>134</v>
      </c>
      <c r="H69" s="176" t="s">
        <v>134</v>
      </c>
      <c r="I69" s="176" t="s">
        <v>134</v>
      </c>
      <c r="J69" s="176" t="s">
        <v>134</v>
      </c>
      <c r="K69" s="176" t="s">
        <v>134</v>
      </c>
      <c r="L69" s="176" t="s">
        <v>134</v>
      </c>
      <c r="M69" s="176" t="s">
        <v>134</v>
      </c>
      <c r="N69" s="178" t="s">
        <v>134</v>
      </c>
      <c r="O69" s="177">
        <f t="shared" si="20"/>
        <v>15.150257127240423</v>
      </c>
      <c r="P69" s="176">
        <f t="shared" si="20"/>
        <v>-99.970434465160878</v>
      </c>
      <c r="Q69" s="176">
        <f t="shared" si="20"/>
        <v>-97.276903782206986</v>
      </c>
      <c r="R69" s="176">
        <f t="shared" si="20"/>
        <v>-98.250767835458262</v>
      </c>
      <c r="S69" s="176">
        <f t="shared" si="20"/>
        <v>-98.070520619522284</v>
      </c>
      <c r="T69" s="176">
        <f t="shared" si="20"/>
        <v>-98.210562895583919</v>
      </c>
      <c r="U69" s="176">
        <f t="shared" si="20"/>
        <v>-98.587035346493494</v>
      </c>
      <c r="V69" s="176">
        <f t="shared" si="20"/>
        <v>-97.535955369346141</v>
      </c>
      <c r="W69" s="176">
        <f t="shared" si="20"/>
        <v>-96.982187839233049</v>
      </c>
      <c r="X69" s="176">
        <f t="shared" si="20"/>
        <v>-92.75713708971729</v>
      </c>
      <c r="Y69" s="176">
        <f t="shared" si="20"/>
        <v>-92.258545051236183</v>
      </c>
      <c r="Z69" s="176">
        <f t="shared" si="20"/>
        <v>-88.525637221127567</v>
      </c>
      <c r="AA69" s="177">
        <f t="shared" si="20"/>
        <v>-80.729673927750511</v>
      </c>
      <c r="AB69" s="176">
        <f t="shared" si="20"/>
        <v>-91.265479557040919</v>
      </c>
      <c r="AC69" s="176">
        <f t="shared" si="20"/>
        <v>92.739589131800528</v>
      </c>
      <c r="AD69" s="176">
        <f t="shared" si="19"/>
        <v>298.42586007744222</v>
      </c>
      <c r="AE69" s="176">
        <f t="shared" si="19"/>
        <v>527.03070843830812</v>
      </c>
      <c r="AF69" s="176">
        <f t="shared" si="19"/>
        <v>498.49840819259339</v>
      </c>
      <c r="AG69" s="176">
        <f t="shared" si="19"/>
        <v>475.48352647159538</v>
      </c>
      <c r="AH69" s="176">
        <f t="shared" si="15"/>
        <v>175.33762853680611</v>
      </c>
      <c r="AI69" s="176">
        <f t="shared" si="16"/>
        <v>142.97833295627186</v>
      </c>
      <c r="AJ69" s="176">
        <f t="shared" si="17"/>
        <v>13.994504701847859</v>
      </c>
      <c r="AK69" s="176">
        <f t="shared" si="18"/>
        <v>17.841045860946011</v>
      </c>
      <c r="AL69" s="176">
        <f t="shared" si="18"/>
        <v>-4.1447557013609639</v>
      </c>
      <c r="AM69" s="177">
        <f t="shared" si="18"/>
        <v>-41.781355475600591</v>
      </c>
      <c r="AN69" s="342">
        <f t="shared" si="18"/>
        <v>779.49130893541394</v>
      </c>
      <c r="AO69" s="176">
        <f t="shared" si="18"/>
        <v>87.414420604381888</v>
      </c>
      <c r="AP69" s="176">
        <f t="shared" si="18"/>
        <v>77.323847622082297</v>
      </c>
      <c r="AQ69" s="176">
        <f t="shared" si="18"/>
        <v>19.247065175294239</v>
      </c>
      <c r="AR69" s="176">
        <f t="shared" si="18"/>
        <v>28.827955658233918</v>
      </c>
      <c r="AS69" s="176">
        <f t="shared" si="18"/>
        <v>37.307661727009105</v>
      </c>
      <c r="AT69" s="176">
        <f t="shared" si="18"/>
        <v>52.780907772201317</v>
      </c>
    </row>
    <row r="70" spans="2:46" ht="12.75">
      <c r="B70" s="21" t="s">
        <v>101</v>
      </c>
      <c r="C70" s="175" t="s">
        <v>134</v>
      </c>
      <c r="D70" s="176" t="s">
        <v>134</v>
      </c>
      <c r="E70" s="176" t="s">
        <v>134</v>
      </c>
      <c r="F70" s="176" t="s">
        <v>134</v>
      </c>
      <c r="G70" s="176" t="s">
        <v>134</v>
      </c>
      <c r="H70" s="176" t="s">
        <v>134</v>
      </c>
      <c r="I70" s="176" t="s">
        <v>134</v>
      </c>
      <c r="J70" s="176" t="s">
        <v>134</v>
      </c>
      <c r="K70" s="176" t="s">
        <v>134</v>
      </c>
      <c r="L70" s="176" t="s">
        <v>134</v>
      </c>
      <c r="M70" s="176" t="s">
        <v>134</v>
      </c>
      <c r="N70" s="178" t="s">
        <v>134</v>
      </c>
      <c r="O70" s="177">
        <f t="shared" si="20"/>
        <v>-17.846696964200092</v>
      </c>
      <c r="P70" s="176">
        <f t="shared" si="20"/>
        <v>-34.897702616927944</v>
      </c>
      <c r="Q70" s="176">
        <f t="shared" si="20"/>
        <v>-31.062694440430207</v>
      </c>
      <c r="R70" s="176">
        <f t="shared" si="20"/>
        <v>-20.769554124937642</v>
      </c>
      <c r="S70" s="176">
        <f t="shared" si="20"/>
        <v>-17.287214586106529</v>
      </c>
      <c r="T70" s="176">
        <f t="shared" si="20"/>
        <v>-18.329202062056567</v>
      </c>
      <c r="U70" s="176">
        <f t="shared" si="20"/>
        <v>-16.31756645202789</v>
      </c>
      <c r="V70" s="176">
        <f t="shared" si="20"/>
        <v>-11.752312332760837</v>
      </c>
      <c r="W70" s="176">
        <f t="shared" si="20"/>
        <v>-10.353134804399517</v>
      </c>
      <c r="X70" s="176">
        <f t="shared" si="20"/>
        <v>-11.412779775335622</v>
      </c>
      <c r="Y70" s="176">
        <f t="shared" si="20"/>
        <v>-12.661021814866388</v>
      </c>
      <c r="Z70" s="176">
        <f t="shared" si="20"/>
        <v>4.7273718483413774</v>
      </c>
      <c r="AA70" s="177">
        <f t="shared" si="20"/>
        <v>8.2187512889371845</v>
      </c>
      <c r="AB70" s="176">
        <f t="shared" si="20"/>
        <v>8.9627544082821657</v>
      </c>
      <c r="AC70" s="176">
        <f t="shared" si="20"/>
        <v>7.0332401446254096</v>
      </c>
      <c r="AD70" s="176">
        <f t="shared" si="19"/>
        <v>15.306242739353991</v>
      </c>
      <c r="AE70" s="176">
        <f t="shared" si="19"/>
        <v>17.334554234129257</v>
      </c>
      <c r="AF70" s="176">
        <f t="shared" si="19"/>
        <v>13.587721516511891</v>
      </c>
      <c r="AG70" s="176">
        <f t="shared" si="19"/>
        <v>16.327475059180301</v>
      </c>
      <c r="AH70" s="176">
        <f t="shared" si="15"/>
        <v>9.9339785767079292</v>
      </c>
      <c r="AI70" s="176">
        <f t="shared" si="16"/>
        <v>7.8996072337584167</v>
      </c>
      <c r="AJ70" s="176">
        <f t="shared" si="17"/>
        <v>4.8471011308070473</v>
      </c>
      <c r="AK70" s="176">
        <f t="shared" si="18"/>
        <v>4.6505454835564848</v>
      </c>
      <c r="AL70" s="176">
        <f t="shared" si="18"/>
        <v>16.312229048344633</v>
      </c>
      <c r="AM70" s="177">
        <f t="shared" si="18"/>
        <v>8.8572595120011641</v>
      </c>
      <c r="AN70" s="342">
        <f t="shared" si="18"/>
        <v>33.031098169539973</v>
      </c>
      <c r="AO70" s="176">
        <f t="shared" si="18"/>
        <v>29.392979175673219</v>
      </c>
      <c r="AP70" s="176">
        <f t="shared" si="18"/>
        <v>15.290778821293173</v>
      </c>
      <c r="AQ70" s="176">
        <f t="shared" si="18"/>
        <v>15.726145125635284</v>
      </c>
      <c r="AR70" s="176">
        <f t="shared" si="18"/>
        <v>19.670917944131588</v>
      </c>
      <c r="AS70" s="176">
        <f t="shared" si="18"/>
        <v>15.185853449197381</v>
      </c>
      <c r="AT70" s="176">
        <f t="shared" si="18"/>
        <v>16.756602732677123</v>
      </c>
    </row>
    <row r="71" spans="2:46" ht="12.75">
      <c r="B71" s="21" t="s">
        <v>258</v>
      </c>
      <c r="C71" s="175" t="s">
        <v>134</v>
      </c>
      <c r="D71" s="176" t="s">
        <v>134</v>
      </c>
      <c r="E71" s="176" t="s">
        <v>134</v>
      </c>
      <c r="F71" s="176" t="s">
        <v>134</v>
      </c>
      <c r="G71" s="176" t="s">
        <v>134</v>
      </c>
      <c r="H71" s="176" t="s">
        <v>134</v>
      </c>
      <c r="I71" s="176" t="s">
        <v>134</v>
      </c>
      <c r="J71" s="176" t="s">
        <v>134</v>
      </c>
      <c r="K71" s="176" t="s">
        <v>134</v>
      </c>
      <c r="L71" s="176" t="s">
        <v>134</v>
      </c>
      <c r="M71" s="176" t="s">
        <v>134</v>
      </c>
      <c r="N71" s="178" t="s">
        <v>134</v>
      </c>
      <c r="O71" s="177">
        <f t="shared" si="20"/>
        <v>-4.6856146133435175</v>
      </c>
      <c r="P71" s="176">
        <f t="shared" si="20"/>
        <v>-7.3739530681433365</v>
      </c>
      <c r="Q71" s="176">
        <f t="shared" si="20"/>
        <v>-5.9629170155375988</v>
      </c>
      <c r="R71" s="176">
        <f t="shared" si="20"/>
        <v>12.790864194238694</v>
      </c>
      <c r="S71" s="176">
        <f t="shared" si="20"/>
        <v>41.329741523748254</v>
      </c>
      <c r="T71" s="176">
        <f t="shared" si="20"/>
        <v>65.714080020700948</v>
      </c>
      <c r="U71" s="176">
        <f t="shared" si="20"/>
        <v>38.952015892723779</v>
      </c>
      <c r="V71" s="176">
        <f t="shared" si="20"/>
        <v>37.156919175245861</v>
      </c>
      <c r="W71" s="176">
        <f t="shared" si="20"/>
        <v>31.301337619117419</v>
      </c>
      <c r="X71" s="176">
        <f t="shared" si="20"/>
        <v>30.89397298779906</v>
      </c>
      <c r="Y71" s="176">
        <f t="shared" si="20"/>
        <v>11.36853532880275</v>
      </c>
      <c r="Z71" s="176">
        <f t="shared" si="20"/>
        <v>38.986289059385001</v>
      </c>
      <c r="AA71" s="177">
        <f t="shared" si="20"/>
        <v>35.85086967134572</v>
      </c>
      <c r="AB71" s="176">
        <f t="shared" si="20"/>
        <v>11.990936787218402</v>
      </c>
      <c r="AC71" s="176">
        <f t="shared" si="20"/>
        <v>11.723817315971345</v>
      </c>
      <c r="AD71" s="176">
        <f t="shared" si="19"/>
        <v>10.881670946178716</v>
      </c>
      <c r="AE71" s="176">
        <f t="shared" si="19"/>
        <v>-47.578392773853771</v>
      </c>
      <c r="AF71" s="176">
        <f t="shared" si="19"/>
        <v>-52.426884049551667</v>
      </c>
      <c r="AG71" s="176">
        <f t="shared" si="19"/>
        <v>-45.801471184378983</v>
      </c>
      <c r="AH71" s="176">
        <f t="shared" si="15"/>
        <v>-39.560584675251761</v>
      </c>
      <c r="AI71" s="176">
        <f t="shared" si="16"/>
        <v>-21.616975731947036</v>
      </c>
      <c r="AJ71" s="176">
        <f t="shared" si="17"/>
        <v>-16.217567709518349</v>
      </c>
      <c r="AK71" s="176">
        <f t="shared" si="18"/>
        <v>-15.869408541889555</v>
      </c>
      <c r="AL71" s="176">
        <f t="shared" si="18"/>
        <v>-29.381635288209267</v>
      </c>
      <c r="AM71" s="177">
        <f t="shared" si="18"/>
        <v>-25.081823921130194</v>
      </c>
      <c r="AN71" s="342">
        <f t="shared" si="18"/>
        <v>17.996745611546473</v>
      </c>
      <c r="AO71" s="176">
        <f t="shared" si="18"/>
        <v>42.391050285212714</v>
      </c>
      <c r="AP71" s="176">
        <f t="shared" si="18"/>
        <v>62.416566910661544</v>
      </c>
      <c r="AQ71" s="176">
        <f t="shared" si="18"/>
        <v>80.204192275997059</v>
      </c>
      <c r="AR71" s="176">
        <f t="shared" si="18"/>
        <v>81.081467165301547</v>
      </c>
      <c r="AS71" s="176">
        <f t="shared" si="18"/>
        <v>80.983467804685546</v>
      </c>
      <c r="AT71" s="176">
        <f t="shared" si="18"/>
        <v>80.009657762471988</v>
      </c>
    </row>
    <row r="72" spans="2:46" ht="12.75">
      <c r="B72" s="21" t="s">
        <v>100</v>
      </c>
      <c r="C72" s="175" t="s">
        <v>134</v>
      </c>
      <c r="D72" s="176" t="s">
        <v>134</v>
      </c>
      <c r="E72" s="176" t="s">
        <v>134</v>
      </c>
      <c r="F72" s="176" t="s">
        <v>134</v>
      </c>
      <c r="G72" s="176" t="s">
        <v>134</v>
      </c>
      <c r="H72" s="176" t="s">
        <v>134</v>
      </c>
      <c r="I72" s="176" t="s">
        <v>134</v>
      </c>
      <c r="J72" s="176" t="s">
        <v>134</v>
      </c>
      <c r="K72" s="176" t="s">
        <v>134</v>
      </c>
      <c r="L72" s="176" t="s">
        <v>134</v>
      </c>
      <c r="M72" s="176" t="s">
        <v>134</v>
      </c>
      <c r="N72" s="178" t="s">
        <v>134</v>
      </c>
      <c r="O72" s="177">
        <f t="shared" si="20"/>
        <v>-7.3205698197606779</v>
      </c>
      <c r="P72" s="176">
        <f t="shared" si="20"/>
        <v>-16.257963396507719</v>
      </c>
      <c r="Q72" s="176">
        <f t="shared" si="20"/>
        <v>-5.4030259749840468</v>
      </c>
      <c r="R72" s="176">
        <f t="shared" si="20"/>
        <v>-4.3265621551627476</v>
      </c>
      <c r="S72" s="176">
        <f t="shared" si="20"/>
        <v>-2.5997448766465823</v>
      </c>
      <c r="T72" s="176">
        <f t="shared" si="20"/>
        <v>-3.5671707141314641</v>
      </c>
      <c r="U72" s="176">
        <f t="shared" si="20"/>
        <v>-2.7488571453146591</v>
      </c>
      <c r="V72" s="176">
        <f t="shared" si="20"/>
        <v>-1.9779519522096365</v>
      </c>
      <c r="W72" s="176">
        <f t="shared" si="20"/>
        <v>-2.3995773819290775</v>
      </c>
      <c r="X72" s="176">
        <f t="shared" si="20"/>
        <v>-1.8362141020263039</v>
      </c>
      <c r="Y72" s="176">
        <f t="shared" si="20"/>
        <v>0.70338829213514487</v>
      </c>
      <c r="Z72" s="176">
        <f t="shared" si="20"/>
        <v>2.8141623370908349</v>
      </c>
      <c r="AA72" s="177">
        <f t="shared" si="20"/>
        <v>5.2578152122088539</v>
      </c>
      <c r="AB72" s="176">
        <f t="shared" si="20"/>
        <v>13.174002631749332</v>
      </c>
      <c r="AC72" s="176">
        <f t="shared" si="20"/>
        <v>-18.905538280908146</v>
      </c>
      <c r="AD72" s="176">
        <f t="shared" si="19"/>
        <v>10.092635660227373</v>
      </c>
      <c r="AE72" s="176">
        <f t="shared" si="19"/>
        <v>8.8645191931446448</v>
      </c>
      <c r="AF72" s="176">
        <f t="shared" si="19"/>
        <v>8.5760519324442441</v>
      </c>
      <c r="AG72" s="176">
        <f t="shared" si="19"/>
        <v>9.1372896843190858</v>
      </c>
      <c r="AH72" s="176">
        <f t="shared" si="15"/>
        <v>10.746156683332401</v>
      </c>
      <c r="AI72" s="176">
        <f t="shared" si="16"/>
        <v>12.891934621503935</v>
      </c>
      <c r="AJ72" s="176">
        <f t="shared" si="17"/>
        <v>21.323758859457925</v>
      </c>
      <c r="AK72" s="176">
        <f t="shared" si="18"/>
        <v>18.355273735720928</v>
      </c>
      <c r="AL72" s="176">
        <f t="shared" si="18"/>
        <v>16.270571144600467</v>
      </c>
      <c r="AM72" s="177">
        <f t="shared" si="18"/>
        <v>15.374104794759049</v>
      </c>
      <c r="AN72" s="342">
        <f t="shared" si="18"/>
        <v>24.913324780658414</v>
      </c>
      <c r="AO72" s="176">
        <f t="shared" si="18"/>
        <v>39.602135108064175</v>
      </c>
      <c r="AP72" s="176">
        <f t="shared" si="18"/>
        <v>27.920558954576592</v>
      </c>
      <c r="AQ72" s="176">
        <f t="shared" si="18"/>
        <v>26.657711128308634</v>
      </c>
      <c r="AR72" s="176">
        <f t="shared" si="18"/>
        <v>25.837839172791547</v>
      </c>
      <c r="AS72" s="176">
        <f t="shared" si="18"/>
        <v>26.690196895699287</v>
      </c>
      <c r="AT72" s="176">
        <f t="shared" si="18"/>
        <v>24.473975129825959</v>
      </c>
    </row>
    <row r="73" spans="2:46" ht="25.5">
      <c r="B73" s="21" t="s">
        <v>99</v>
      </c>
      <c r="C73" s="175" t="s">
        <v>134</v>
      </c>
      <c r="D73" s="176" t="s">
        <v>134</v>
      </c>
      <c r="E73" s="176" t="s">
        <v>134</v>
      </c>
      <c r="F73" s="176" t="s">
        <v>134</v>
      </c>
      <c r="G73" s="176" t="s">
        <v>134</v>
      </c>
      <c r="H73" s="176" t="s">
        <v>134</v>
      </c>
      <c r="I73" s="176" t="s">
        <v>134</v>
      </c>
      <c r="J73" s="176" t="s">
        <v>134</v>
      </c>
      <c r="K73" s="176" t="s">
        <v>134</v>
      </c>
      <c r="L73" s="176" t="s">
        <v>134</v>
      </c>
      <c r="M73" s="176" t="s">
        <v>134</v>
      </c>
      <c r="N73" s="178" t="s">
        <v>134</v>
      </c>
      <c r="O73" s="177">
        <f t="shared" si="20"/>
        <v>-9.022340458991934</v>
      </c>
      <c r="P73" s="176">
        <f t="shared" si="20"/>
        <v>-15.700698731319889</v>
      </c>
      <c r="Q73" s="176">
        <f t="shared" si="20"/>
        <v>-7.1360197217964867</v>
      </c>
      <c r="R73" s="176">
        <f t="shared" si="20"/>
        <v>-2.391101159317671</v>
      </c>
      <c r="S73" s="176">
        <f t="shared" si="20"/>
        <v>-2.0890147807296415</v>
      </c>
      <c r="T73" s="176">
        <f t="shared" si="20"/>
        <v>-1.3591271410799237</v>
      </c>
      <c r="U73" s="176">
        <f t="shared" si="20"/>
        <v>-0.97013322082858622</v>
      </c>
      <c r="V73" s="176">
        <f t="shared" si="20"/>
        <v>-0.61424158538258666</v>
      </c>
      <c r="W73" s="176">
        <f t="shared" si="20"/>
        <v>-0.10890304308558996</v>
      </c>
      <c r="X73" s="176">
        <f t="shared" si="20"/>
        <v>0.43745450652620832</v>
      </c>
      <c r="Y73" s="176">
        <f t="shared" si="20"/>
        <v>4.7194605714672662</v>
      </c>
      <c r="Z73" s="176">
        <f t="shared" si="20"/>
        <v>11.780543662891759</v>
      </c>
      <c r="AA73" s="177">
        <f t="shared" si="20"/>
        <v>28.727900928367006</v>
      </c>
      <c r="AB73" s="176">
        <f t="shared" si="20"/>
        <v>-94.198616906396211</v>
      </c>
      <c r="AC73" s="176">
        <f t="shared" si="20"/>
        <v>-0.68157364689379563</v>
      </c>
      <c r="AD73" s="176">
        <f t="shared" si="19"/>
        <v>26.909248679063964</v>
      </c>
      <c r="AE73" s="176">
        <f t="shared" si="19"/>
        <v>39.864342226045636</v>
      </c>
      <c r="AF73" s="176">
        <f t="shared" si="19"/>
        <v>48.698040024919123</v>
      </c>
      <c r="AG73" s="176">
        <f t="shared" si="19"/>
        <v>51.826605448162155</v>
      </c>
      <c r="AH73" s="176">
        <f t="shared" si="15"/>
        <v>55.829524407256429</v>
      </c>
      <c r="AI73" s="176">
        <f t="shared" si="16"/>
        <v>60.179657137511924</v>
      </c>
      <c r="AJ73" s="176">
        <f t="shared" si="17"/>
        <v>63.935991626104254</v>
      </c>
      <c r="AK73" s="176">
        <f t="shared" si="18"/>
        <v>59.658447735663572</v>
      </c>
      <c r="AL73" s="176">
        <f t="shared" si="18"/>
        <v>58.460784346547683</v>
      </c>
      <c r="AM73" s="177">
        <f t="shared" si="18"/>
        <v>46.53819227957041</v>
      </c>
      <c r="AN73" s="342">
        <f t="shared" si="18"/>
        <v>10.966180562362553</v>
      </c>
      <c r="AO73" s="176">
        <f t="shared" si="18"/>
        <v>18.370083156092591</v>
      </c>
      <c r="AP73" s="176">
        <f t="shared" si="18"/>
        <v>3.3608656094110216</v>
      </c>
      <c r="AQ73" s="176">
        <f t="shared" si="18"/>
        <v>-5.8242019389731325</v>
      </c>
      <c r="AR73" s="176">
        <f t="shared" si="18"/>
        <v>-8.8728291456494048</v>
      </c>
      <c r="AS73" s="176">
        <f t="shared" si="18"/>
        <v>-10.829395049817109</v>
      </c>
      <c r="AT73" s="176">
        <f t="shared" si="18"/>
        <v>-13.274810972113656</v>
      </c>
    </row>
    <row r="74" spans="2:46" ht="12.75">
      <c r="B74" s="21" t="s">
        <v>259</v>
      </c>
      <c r="C74" s="175" t="s">
        <v>134</v>
      </c>
      <c r="D74" s="176" t="s">
        <v>134</v>
      </c>
      <c r="E74" s="176" t="s">
        <v>134</v>
      </c>
      <c r="F74" s="176" t="s">
        <v>134</v>
      </c>
      <c r="G74" s="176" t="s">
        <v>134</v>
      </c>
      <c r="H74" s="176" t="s">
        <v>134</v>
      </c>
      <c r="I74" s="176" t="s">
        <v>134</v>
      </c>
      <c r="J74" s="176" t="s">
        <v>134</v>
      </c>
      <c r="K74" s="176" t="s">
        <v>134</v>
      </c>
      <c r="L74" s="176" t="s">
        <v>134</v>
      </c>
      <c r="M74" s="176" t="s">
        <v>134</v>
      </c>
      <c r="N74" s="178" t="s">
        <v>134</v>
      </c>
      <c r="O74" s="177">
        <f t="shared" si="20"/>
        <v>12.734420025067067</v>
      </c>
      <c r="P74" s="176">
        <f t="shared" si="20"/>
        <v>48.805121026172372</v>
      </c>
      <c r="Q74" s="176">
        <f t="shared" si="20"/>
        <v>25.075198692416876</v>
      </c>
      <c r="R74" s="176">
        <f t="shared" si="20"/>
        <v>11.226122206389306</v>
      </c>
      <c r="S74" s="176">
        <f t="shared" si="20"/>
        <v>13.789405424050599</v>
      </c>
      <c r="T74" s="176">
        <f t="shared" si="20"/>
        <v>17.130069551784118</v>
      </c>
      <c r="U74" s="176">
        <f t="shared" si="20"/>
        <v>24.383216749341699</v>
      </c>
      <c r="V74" s="176">
        <f t="shared" si="20"/>
        <v>24.351087017533501</v>
      </c>
      <c r="W74" s="176">
        <f t="shared" si="20"/>
        <v>23.335659661818696</v>
      </c>
      <c r="X74" s="176">
        <f t="shared" si="20"/>
        <v>26.016046784373771</v>
      </c>
      <c r="Y74" s="176">
        <f t="shared" si="20"/>
        <v>23.578940953841126</v>
      </c>
      <c r="Z74" s="176">
        <f t="shared" si="20"/>
        <v>26.269476213146078</v>
      </c>
      <c r="AA74" s="177">
        <f t="shared" si="20"/>
        <v>33.214969595365517</v>
      </c>
      <c r="AB74" s="176">
        <f t="shared" si="20"/>
        <v>4.2626653498543732</v>
      </c>
      <c r="AC74" s="176">
        <f t="shared" si="20"/>
        <v>15.656717996920861</v>
      </c>
      <c r="AD74" s="176">
        <f t="shared" si="19"/>
        <v>26.505134727123675</v>
      </c>
      <c r="AE74" s="176">
        <f t="shared" si="19"/>
        <v>27.779682246118782</v>
      </c>
      <c r="AF74" s="176">
        <f t="shared" si="19"/>
        <v>25.379796084378327</v>
      </c>
      <c r="AG74" s="176">
        <f t="shared" si="19"/>
        <v>20.274706771742586</v>
      </c>
      <c r="AH74" s="176">
        <f t="shared" si="15"/>
        <v>19.057315966563039</v>
      </c>
      <c r="AI74" s="176">
        <f t="shared" si="16"/>
        <v>19.301138339301133</v>
      </c>
      <c r="AJ74" s="176">
        <f t="shared" si="17"/>
        <v>17.000374816969639</v>
      </c>
      <c r="AK74" s="176">
        <f t="shared" si="18"/>
        <v>14.382645890130206</v>
      </c>
      <c r="AL74" s="176">
        <f t="shared" si="18"/>
        <v>14.931189932332842</v>
      </c>
      <c r="AM74" s="177">
        <f t="shared" si="18"/>
        <v>12.309044852829558</v>
      </c>
      <c r="AN74" s="342">
        <f t="shared" si="18"/>
        <v>102.56375365803194</v>
      </c>
      <c r="AO74" s="176">
        <f t="shared" si="18"/>
        <v>103.41669340787908</v>
      </c>
      <c r="AP74" s="176">
        <f t="shared" si="18"/>
        <v>70.353685855522514</v>
      </c>
      <c r="AQ74" s="176">
        <f t="shared" si="18"/>
        <v>53.704213392297675</v>
      </c>
      <c r="AR74" s="176">
        <f t="shared" si="18"/>
        <v>47.119245028859439</v>
      </c>
      <c r="AS74" s="176">
        <f t="shared" si="18"/>
        <v>46.315788506402868</v>
      </c>
      <c r="AT74" s="176">
        <f t="shared" si="18"/>
        <v>41.064619688831897</v>
      </c>
    </row>
    <row r="75" spans="2:46" ht="12.75">
      <c r="B75" s="21"/>
      <c r="C75" s="175" t="s">
        <v>134</v>
      </c>
      <c r="D75" s="176" t="s">
        <v>134</v>
      </c>
      <c r="E75" s="176" t="s">
        <v>134</v>
      </c>
      <c r="F75" s="176" t="s">
        <v>134</v>
      </c>
      <c r="G75" s="176" t="s">
        <v>134</v>
      </c>
      <c r="H75" s="176" t="s">
        <v>134</v>
      </c>
      <c r="I75" s="176" t="s">
        <v>134</v>
      </c>
      <c r="J75" s="176" t="s">
        <v>134</v>
      </c>
      <c r="K75" s="176" t="s">
        <v>134</v>
      </c>
      <c r="L75" s="176" t="s">
        <v>134</v>
      </c>
      <c r="M75" s="176" t="s">
        <v>134</v>
      </c>
      <c r="N75" s="178" t="s">
        <v>134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46"/>
      <c r="AN75" s="346"/>
      <c r="AO75" s="185"/>
      <c r="AP75" s="185"/>
      <c r="AQ75" s="185"/>
      <c r="AR75" s="185"/>
      <c r="AS75" s="185"/>
      <c r="AT75" s="185"/>
    </row>
    <row r="76" spans="2:46" ht="12.75">
      <c r="B76" s="31" t="s">
        <v>98</v>
      </c>
      <c r="C76" s="175" t="s">
        <v>134</v>
      </c>
      <c r="D76" s="176" t="s">
        <v>134</v>
      </c>
      <c r="E76" s="176" t="s">
        <v>134</v>
      </c>
      <c r="F76" s="176" t="s">
        <v>134</v>
      </c>
      <c r="G76" s="176" t="s">
        <v>134</v>
      </c>
      <c r="H76" s="176" t="s">
        <v>134</v>
      </c>
      <c r="I76" s="176" t="s">
        <v>134</v>
      </c>
      <c r="J76" s="176" t="s">
        <v>134</v>
      </c>
      <c r="K76" s="176" t="s">
        <v>134</v>
      </c>
      <c r="L76" s="176" t="s">
        <v>134</v>
      </c>
      <c r="M76" s="176" t="s">
        <v>134</v>
      </c>
      <c r="N76" s="178" t="s">
        <v>134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46"/>
      <c r="AN76" s="346"/>
      <c r="AO76" s="185"/>
      <c r="AP76" s="185"/>
      <c r="AQ76" s="185"/>
      <c r="AR76" s="185"/>
      <c r="AS76" s="185"/>
      <c r="AT76" s="185"/>
    </row>
    <row r="77" spans="2:46" ht="12.75">
      <c r="B77" s="21" t="s">
        <v>97</v>
      </c>
      <c r="C77" s="175" t="s">
        <v>134</v>
      </c>
      <c r="D77" s="176" t="s">
        <v>134</v>
      </c>
      <c r="E77" s="176" t="s">
        <v>134</v>
      </c>
      <c r="F77" s="176" t="s">
        <v>134</v>
      </c>
      <c r="G77" s="176" t="s">
        <v>134</v>
      </c>
      <c r="H77" s="176" t="s">
        <v>134</v>
      </c>
      <c r="I77" s="176" t="s">
        <v>134</v>
      </c>
      <c r="J77" s="176" t="s">
        <v>134</v>
      </c>
      <c r="K77" s="176" t="s">
        <v>134</v>
      </c>
      <c r="L77" s="176" t="s">
        <v>134</v>
      </c>
      <c r="M77" s="176" t="s">
        <v>134</v>
      </c>
      <c r="N77" s="178" t="s">
        <v>134</v>
      </c>
      <c r="O77" s="177">
        <f t="shared" si="20"/>
        <v>9.6486469839956186</v>
      </c>
      <c r="P77" s="176">
        <f t="shared" si="20"/>
        <v>16.920539034883888</v>
      </c>
      <c r="Q77" s="176">
        <f t="shared" si="20"/>
        <v>20.197151399713519</v>
      </c>
      <c r="R77" s="176">
        <f t="shared" si="20"/>
        <v>17.22804704394332</v>
      </c>
      <c r="S77" s="176">
        <f t="shared" si="20"/>
        <v>20.203658138687629</v>
      </c>
      <c r="T77" s="176">
        <f t="shared" si="20"/>
        <v>22.330468800094152</v>
      </c>
      <c r="U77" s="176">
        <f t="shared" si="20"/>
        <v>24.021663383767816</v>
      </c>
      <c r="V77" s="176">
        <f t="shared" si="20"/>
        <v>25.137909113801697</v>
      </c>
      <c r="W77" s="176">
        <f t="shared" si="20"/>
        <v>24.266422080438858</v>
      </c>
      <c r="X77" s="176">
        <f t="shared" si="20"/>
        <v>24.525592724226158</v>
      </c>
      <c r="Y77" s="176">
        <f t="shared" si="20"/>
        <v>23.184174114116331</v>
      </c>
      <c r="Z77" s="176">
        <f t="shared" si="20"/>
        <v>26.441615415595663</v>
      </c>
      <c r="AA77" s="177">
        <f t="shared" si="20"/>
        <v>32.309693215754947</v>
      </c>
      <c r="AB77" s="176">
        <f t="shared" si="20"/>
        <v>-13.512076704152136</v>
      </c>
      <c r="AC77" s="176">
        <f t="shared" si="20"/>
        <v>5.1530694004878512</v>
      </c>
      <c r="AD77" s="176">
        <f t="shared" si="20"/>
        <v>28.558083094435062</v>
      </c>
      <c r="AE77" s="176">
        <f t="shared" ref="AE77:AG79" si="21">AE30/S30*100-100</f>
        <v>26.33004741723073</v>
      </c>
      <c r="AF77" s="176">
        <f t="shared" si="21"/>
        <v>23.407192710338578</v>
      </c>
      <c r="AG77" s="176">
        <f t="shared" si="21"/>
        <v>22.046778283885217</v>
      </c>
      <c r="AH77" s="176">
        <f t="shared" ref="AH77:AI79" si="22">AH30/V30*100-100</f>
        <v>20.524285007130189</v>
      </c>
      <c r="AI77" s="176">
        <f t="shared" si="22"/>
        <v>21.854138713056173</v>
      </c>
      <c r="AJ77" s="176">
        <f t="shared" ref="AJ77:AT79" si="23">AJ30/X30*100-100</f>
        <v>25.280832926207552</v>
      </c>
      <c r="AK77" s="176">
        <f t="shared" si="23"/>
        <v>23.519411184717171</v>
      </c>
      <c r="AL77" s="176">
        <f t="shared" si="23"/>
        <v>21.858094533173528</v>
      </c>
      <c r="AM77" s="177">
        <f t="shared" si="23"/>
        <v>17.664286707735769</v>
      </c>
      <c r="AN77" s="342">
        <f t="shared" si="23"/>
        <v>57.931486080672641</v>
      </c>
      <c r="AO77" s="176">
        <f t="shared" si="23"/>
        <v>52.175197027539298</v>
      </c>
      <c r="AP77" s="176">
        <f t="shared" si="23"/>
        <v>32.241455695922355</v>
      </c>
      <c r="AQ77" s="176">
        <f t="shared" si="23"/>
        <v>24.350970582007903</v>
      </c>
      <c r="AR77" s="176">
        <f t="shared" si="23"/>
        <v>22.431882608616306</v>
      </c>
      <c r="AS77" s="176">
        <f t="shared" si="23"/>
        <v>21.874728357346001</v>
      </c>
      <c r="AT77" s="176">
        <f t="shared" si="23"/>
        <v>20.061801235641695</v>
      </c>
    </row>
    <row r="78" spans="2:46" ht="25.5">
      <c r="B78" s="33" t="s">
        <v>96</v>
      </c>
      <c r="C78" s="175" t="s">
        <v>134</v>
      </c>
      <c r="D78" s="176" t="s">
        <v>134</v>
      </c>
      <c r="E78" s="176" t="s">
        <v>134</v>
      </c>
      <c r="F78" s="176" t="s">
        <v>134</v>
      </c>
      <c r="G78" s="176" t="s">
        <v>134</v>
      </c>
      <c r="H78" s="176" t="s">
        <v>134</v>
      </c>
      <c r="I78" s="176" t="s">
        <v>134</v>
      </c>
      <c r="J78" s="176" t="s">
        <v>134</v>
      </c>
      <c r="K78" s="176" t="s">
        <v>134</v>
      </c>
      <c r="L78" s="176" t="s">
        <v>134</v>
      </c>
      <c r="M78" s="176" t="s">
        <v>134</v>
      </c>
      <c r="N78" s="178" t="s">
        <v>134</v>
      </c>
      <c r="O78" s="177">
        <f t="shared" si="20"/>
        <v>48.268967189033191</v>
      </c>
      <c r="P78" s="176">
        <f t="shared" si="20"/>
        <v>90.615864397722277</v>
      </c>
      <c r="Q78" s="176">
        <f t="shared" si="20"/>
        <v>106.80359543482547</v>
      </c>
      <c r="R78" s="176">
        <f t="shared" si="20"/>
        <v>97.629732682124541</v>
      </c>
      <c r="S78" s="176">
        <f t="shared" si="20"/>
        <v>100.75432893405099</v>
      </c>
      <c r="T78" s="176">
        <f t="shared" si="20"/>
        <v>94.93646430721472</v>
      </c>
      <c r="U78" s="176">
        <f t="shared" si="20"/>
        <v>90.403630978390538</v>
      </c>
      <c r="V78" s="176">
        <f t="shared" si="20"/>
        <v>90.238667838606489</v>
      </c>
      <c r="W78" s="176">
        <f t="shared" si="20"/>
        <v>91.178410365779513</v>
      </c>
      <c r="X78" s="176">
        <f t="shared" si="20"/>
        <v>86.353281166907948</v>
      </c>
      <c r="Y78" s="176">
        <f t="shared" si="20"/>
        <v>74.126052302218284</v>
      </c>
      <c r="Z78" s="176">
        <f t="shared" si="20"/>
        <v>77.521606663499796</v>
      </c>
      <c r="AA78" s="177">
        <f t="shared" si="20"/>
        <v>70.151567825884257</v>
      </c>
      <c r="AB78" s="176">
        <f t="shared" si="20"/>
        <v>-26.037046082252857</v>
      </c>
      <c r="AC78" s="176">
        <f t="shared" si="20"/>
        <v>-15.013108578456766</v>
      </c>
      <c r="AD78" s="176">
        <f t="shared" si="20"/>
        <v>56.891945850413776</v>
      </c>
      <c r="AE78" s="176">
        <f t="shared" si="21"/>
        <v>30.961494034763263</v>
      </c>
      <c r="AF78" s="176">
        <f t="shared" si="21"/>
        <v>17.999072634291323</v>
      </c>
      <c r="AG78" s="176">
        <f t="shared" si="21"/>
        <v>11.747190913963237</v>
      </c>
      <c r="AH78" s="176">
        <f t="shared" si="22"/>
        <v>4.6909069723360801</v>
      </c>
      <c r="AI78" s="176">
        <f t="shared" si="22"/>
        <v>5.2393218647975885</v>
      </c>
      <c r="AJ78" s="176">
        <f t="shared" si="23"/>
        <v>24.505795028374862</v>
      </c>
      <c r="AK78" s="176">
        <f t="shared" si="23"/>
        <v>23.024178957407756</v>
      </c>
      <c r="AL78" s="176">
        <f t="shared" si="23"/>
        <v>15.366910059287903</v>
      </c>
      <c r="AM78" s="177">
        <f t="shared" si="23"/>
        <v>12.171764890406791</v>
      </c>
      <c r="AN78" s="342">
        <f t="shared" si="23"/>
        <v>26.20515070381073</v>
      </c>
      <c r="AO78" s="176">
        <f t="shared" si="23"/>
        <v>16.012369009955336</v>
      </c>
      <c r="AP78" s="176">
        <f t="shared" si="23"/>
        <v>12.65929418563212</v>
      </c>
      <c r="AQ78" s="176">
        <f t="shared" si="23"/>
        <v>12.546996370131325</v>
      </c>
      <c r="AR78" s="176">
        <f t="shared" si="23"/>
        <v>14.182368834730227</v>
      </c>
      <c r="AS78" s="176">
        <f t="shared" si="23"/>
        <v>11.815312547592228</v>
      </c>
      <c r="AT78" s="176">
        <f t="shared" si="23"/>
        <v>11.206048288806556</v>
      </c>
    </row>
    <row r="79" spans="2:46" ht="12.75">
      <c r="B79" s="21" t="s">
        <v>95</v>
      </c>
      <c r="C79" s="175" t="s">
        <v>134</v>
      </c>
      <c r="D79" s="176" t="s">
        <v>134</v>
      </c>
      <c r="E79" s="176" t="s">
        <v>134</v>
      </c>
      <c r="F79" s="176" t="s">
        <v>134</v>
      </c>
      <c r="G79" s="176" t="s">
        <v>134</v>
      </c>
      <c r="H79" s="176" t="s">
        <v>134</v>
      </c>
      <c r="I79" s="176" t="s">
        <v>134</v>
      </c>
      <c r="J79" s="176" t="s">
        <v>134</v>
      </c>
      <c r="K79" s="176" t="s">
        <v>134</v>
      </c>
      <c r="L79" s="176" t="s">
        <v>134</v>
      </c>
      <c r="M79" s="176" t="s">
        <v>134</v>
      </c>
      <c r="N79" s="178" t="s">
        <v>134</v>
      </c>
      <c r="O79" s="177">
        <f t="shared" si="20"/>
        <v>-58.532187334401357</v>
      </c>
      <c r="P79" s="176">
        <f t="shared" si="20"/>
        <v>193.49105151711814</v>
      </c>
      <c r="Q79" s="176">
        <f t="shared" si="20"/>
        <v>47.532162547514019</v>
      </c>
      <c r="R79" s="176">
        <f t="shared" si="20"/>
        <v>12.528470880248349</v>
      </c>
      <c r="S79" s="176">
        <f t="shared" si="20"/>
        <v>50.304224352848792</v>
      </c>
      <c r="T79" s="176">
        <f t="shared" si="20"/>
        <v>43.582898223206485</v>
      </c>
      <c r="U79" s="176">
        <f t="shared" si="20"/>
        <v>63.292066913490828</v>
      </c>
      <c r="V79" s="176">
        <f t="shared" si="20"/>
        <v>61.710303400546024</v>
      </c>
      <c r="W79" s="176">
        <f t="shared" si="20"/>
        <v>58.053893683599114</v>
      </c>
      <c r="X79" s="176">
        <f t="shared" si="20"/>
        <v>53.917081333723758</v>
      </c>
      <c r="Y79" s="176">
        <f t="shared" si="20"/>
        <v>71.697322627133872</v>
      </c>
      <c r="Z79" s="176">
        <f t="shared" si="20"/>
        <v>64.840762496421604</v>
      </c>
      <c r="AA79" s="177">
        <f t="shared" si="20"/>
        <v>136.25543938212778</v>
      </c>
      <c r="AB79" s="176">
        <f t="shared" si="20"/>
        <v>-86.134545540976916</v>
      </c>
      <c r="AC79" s="176">
        <f t="shared" si="20"/>
        <v>-21.602530062915832</v>
      </c>
      <c r="AD79" s="176">
        <f t="shared" si="20"/>
        <v>64.867269013006592</v>
      </c>
      <c r="AE79" s="176">
        <f t="shared" si="21"/>
        <v>26.442992155409911</v>
      </c>
      <c r="AF79" s="176">
        <f t="shared" si="21"/>
        <v>47.461076596146057</v>
      </c>
      <c r="AG79" s="176">
        <f t="shared" si="21"/>
        <v>42.763621055628818</v>
      </c>
      <c r="AH79" s="176">
        <f t="shared" si="22"/>
        <v>55.021125830324934</v>
      </c>
      <c r="AI79" s="176">
        <f t="shared" si="22"/>
        <v>57.988738326278366</v>
      </c>
      <c r="AJ79" s="176">
        <f t="shared" si="23"/>
        <v>69.103360012833889</v>
      </c>
      <c r="AK79" s="176">
        <f t="shared" si="23"/>
        <v>43.655036783256804</v>
      </c>
      <c r="AL79" s="176">
        <f t="shared" si="23"/>
        <v>45.740336661484946</v>
      </c>
      <c r="AM79" s="177">
        <f t="shared" si="23"/>
        <v>52.357322767843328</v>
      </c>
      <c r="AN79" s="342">
        <f t="shared" si="23"/>
        <v>57.881856976098931</v>
      </c>
      <c r="AO79" s="176">
        <f t="shared" si="23"/>
        <v>-53.495365810025483</v>
      </c>
      <c r="AP79" s="176">
        <f t="shared" si="23"/>
        <v>-21.262907634851004</v>
      </c>
      <c r="AQ79" s="176">
        <f t="shared" si="23"/>
        <v>-6.1415134873121531</v>
      </c>
      <c r="AR79" s="176">
        <f t="shared" si="23"/>
        <v>-0.57169305628207212</v>
      </c>
      <c r="AS79" s="176">
        <f t="shared" si="23"/>
        <v>19.434903188833204</v>
      </c>
      <c r="AT79" s="176">
        <f t="shared" si="23"/>
        <v>25.01370125980138</v>
      </c>
    </row>
    <row r="80" spans="2:46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5"/>
      <c r="AK80" s="225"/>
      <c r="AL80" s="212"/>
      <c r="AM80" s="249"/>
      <c r="AN80" s="355"/>
      <c r="AO80" s="215"/>
      <c r="AP80" s="215"/>
      <c r="AQ80" s="215"/>
      <c r="AR80" s="215"/>
      <c r="AS80" s="212"/>
      <c r="AT80" s="212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AN2:AT3"/>
    <mergeCell ref="AN49:AT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M3"/>
  </mergeCells>
  <pageMargins left="0.7" right="0.7" top="0.75" bottom="0.75" header="0.3" footer="0.3"/>
  <pageSetup paperSize="9" scale="59" fitToWidth="0" orientation="portrait" r:id="rId1"/>
  <headerFooter>
    <oddHeader>&amp;L&amp;K8CBA97Макроекономічний та монетарний огляд&amp;R&amp;K8CBA97Квітень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showGridLines="0" zoomScale="80" zoomScaleNormal="80" zoomScalePageLayoutView="80" workbookViewId="0">
      <pane xSplit="12" ySplit="3" topLeftCell="U28" activePane="bottomRight" state="frozen"/>
      <selection pane="topRight" activeCell="M1" sqref="M1"/>
      <selection pane="bottomLeft" activeCell="A4" sqref="A4"/>
      <selection pane="bottomRight" activeCell="U8" sqref="U8:X46"/>
    </sheetView>
  </sheetViews>
  <sheetFormatPr defaultColWidth="9.28515625" defaultRowHeight="12.75" outlineLevelCol="1"/>
  <cols>
    <col min="1" max="1" width="82.42578125" style="22" customWidth="1"/>
    <col min="2" max="12" width="11.5703125" style="22" hidden="1" customWidth="1" outlineLevel="1"/>
    <col min="13" max="13" width="11.5703125" style="22" customWidth="1" collapsed="1"/>
    <col min="14" max="20" width="11.5703125" style="22" customWidth="1"/>
    <col min="21" max="21" width="13.7109375" style="22" customWidth="1"/>
    <col min="22" max="22" width="18.28515625" style="22" customWidth="1"/>
    <col min="23" max="23" width="13.42578125" style="22" customWidth="1"/>
    <col min="24" max="24" width="13.7109375" style="22" customWidth="1"/>
    <col min="25" max="16384" width="9.28515625" style="22"/>
  </cols>
  <sheetData>
    <row r="1" spans="1:25" ht="15.75">
      <c r="A1" s="480" t="s">
        <v>83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1"/>
      <c r="X1" s="481"/>
    </row>
    <row r="2" spans="1:25" ht="27.75" customHeight="1">
      <c r="A2" s="482" t="s">
        <v>56</v>
      </c>
      <c r="B2" s="484" t="s">
        <v>163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79"/>
      <c r="N2" s="478" t="s">
        <v>285</v>
      </c>
      <c r="O2" s="485"/>
      <c r="P2" s="485"/>
      <c r="Q2" s="485"/>
      <c r="R2" s="485"/>
      <c r="S2" s="485"/>
      <c r="T2" s="479"/>
      <c r="U2" s="478" t="s">
        <v>57</v>
      </c>
      <c r="V2" s="479"/>
      <c r="W2" s="478" t="s">
        <v>86</v>
      </c>
      <c r="X2" s="479"/>
    </row>
    <row r="3" spans="1:25" ht="69.75" customHeight="1">
      <c r="A3" s="483"/>
      <c r="B3" s="136" t="s">
        <v>82</v>
      </c>
      <c r="C3" s="137" t="s">
        <v>81</v>
      </c>
      <c r="D3" s="136" t="s">
        <v>114</v>
      </c>
      <c r="E3" s="137" t="s">
        <v>118</v>
      </c>
      <c r="F3" s="162" t="s">
        <v>119</v>
      </c>
      <c r="G3" s="162" t="s">
        <v>121</v>
      </c>
      <c r="H3" s="162" t="s">
        <v>123</v>
      </c>
      <c r="I3" s="222" t="s">
        <v>124</v>
      </c>
      <c r="J3" s="137" t="s">
        <v>127</v>
      </c>
      <c r="K3" s="137" t="s">
        <v>129</v>
      </c>
      <c r="L3" s="162" t="s">
        <v>132</v>
      </c>
      <c r="M3" s="230" t="s">
        <v>135</v>
      </c>
      <c r="N3" s="238" t="s">
        <v>82</v>
      </c>
      <c r="O3" s="162" t="s">
        <v>81</v>
      </c>
      <c r="P3" s="162" t="s">
        <v>114</v>
      </c>
      <c r="Q3" s="162" t="s">
        <v>118</v>
      </c>
      <c r="R3" s="162" t="s">
        <v>119</v>
      </c>
      <c r="S3" s="162" t="s">
        <v>121</v>
      </c>
      <c r="T3" s="162" t="s">
        <v>123</v>
      </c>
      <c r="U3" s="138" t="s">
        <v>58</v>
      </c>
      <c r="V3" s="139" t="s">
        <v>59</v>
      </c>
      <c r="W3" s="138" t="s">
        <v>58</v>
      </c>
      <c r="X3" s="139" t="s">
        <v>59</v>
      </c>
    </row>
    <row r="4" spans="1:25">
      <c r="A4" s="10" t="s">
        <v>60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1">
        <v>381575.48956979002</v>
      </c>
      <c r="N4" s="12">
        <v>362001.74882241001</v>
      </c>
      <c r="O4" s="11">
        <v>361483.24657110998</v>
      </c>
      <c r="P4" s="11">
        <v>356913.89151763998</v>
      </c>
      <c r="Q4" s="11">
        <v>368357.41002104001</v>
      </c>
      <c r="R4" s="11">
        <v>368253.56024013</v>
      </c>
      <c r="S4" s="11">
        <v>381757.06465185003</v>
      </c>
      <c r="T4" s="11">
        <v>379553.69964166998</v>
      </c>
      <c r="U4" s="43">
        <v>-2203.3650101800449</v>
      </c>
      <c r="V4" s="44">
        <v>24887.978782939957</v>
      </c>
      <c r="W4" s="45">
        <v>-0.57716417433936185</v>
      </c>
      <c r="X4" s="46">
        <v>7.0173059642415492</v>
      </c>
    </row>
    <row r="5" spans="1:25">
      <c r="A5" s="13" t="s">
        <v>61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14">
        <v>1074914.1006961099</v>
      </c>
      <c r="Q5" s="14">
        <v>1089356.17940535</v>
      </c>
      <c r="R5" s="14">
        <v>1088773.7185665299</v>
      </c>
      <c r="S5" s="14">
        <v>1103479.9226112301</v>
      </c>
      <c r="T5" s="14">
        <v>1115020.4151421101</v>
      </c>
      <c r="U5" s="47">
        <v>11540.49253088003</v>
      </c>
      <c r="V5" s="48">
        <v>70744.334226580104</v>
      </c>
      <c r="W5" s="49">
        <v>1.0458271414282905</v>
      </c>
      <c r="X5" s="50">
        <v>6.7744857437084693</v>
      </c>
      <c r="Y5" s="89"/>
    </row>
    <row r="6" spans="1:25">
      <c r="A6" s="16" t="s">
        <v>181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17">
        <v>290782.52272234001</v>
      </c>
      <c r="Q6" s="17">
        <v>298437.15469468001</v>
      </c>
      <c r="R6" s="17">
        <v>300937.92105778999</v>
      </c>
      <c r="S6" s="17">
        <v>307780.16465455003</v>
      </c>
      <c r="T6" s="17">
        <v>311340.27327270003</v>
      </c>
      <c r="U6" s="51">
        <v>3560.1086181499995</v>
      </c>
      <c r="V6" s="52">
        <v>18456.395101930015</v>
      </c>
      <c r="W6" s="53">
        <v>1.1567050209833507</v>
      </c>
      <c r="X6" s="54">
        <v>6.3016084112245796</v>
      </c>
    </row>
    <row r="7" spans="1:25">
      <c r="A7" s="10" t="s">
        <v>62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14">
        <v>45400.110164770005</v>
      </c>
      <c r="Q7" s="14">
        <v>46779.839157629998</v>
      </c>
      <c r="R7" s="14">
        <v>45316.350496500003</v>
      </c>
      <c r="S7" s="14">
        <v>50726.878437899999</v>
      </c>
      <c r="T7" s="14">
        <v>44819.649335549999</v>
      </c>
      <c r="U7" s="47">
        <v>-5907.2291023500002</v>
      </c>
      <c r="V7" s="48">
        <v>3330.907636820004</v>
      </c>
      <c r="W7" s="49">
        <v>-11.64516580609558</v>
      </c>
      <c r="X7" s="50">
        <v>8.0284614583092218</v>
      </c>
    </row>
    <row r="8" spans="1:25">
      <c r="A8" s="13" t="s">
        <v>287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14">
        <v>802599.04952600005</v>
      </c>
      <c r="Q8" s="14">
        <v>840246.02525963995</v>
      </c>
      <c r="R8" s="14">
        <v>835700.89168232994</v>
      </c>
      <c r="S8" s="14">
        <v>843362.98642735998</v>
      </c>
      <c r="T8" s="14">
        <v>848905.16807480995</v>
      </c>
      <c r="U8" s="47">
        <v>5542.1816474499647</v>
      </c>
      <c r="V8" s="48">
        <v>81952.817252219887</v>
      </c>
      <c r="W8" s="49">
        <v>0.6571525827719471</v>
      </c>
      <c r="X8" s="50">
        <v>10.685516142472462</v>
      </c>
    </row>
    <row r="9" spans="1:25">
      <c r="A9" s="19" t="s">
        <v>63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17">
        <v>442584.63553891005</v>
      </c>
      <c r="Q9" s="17">
        <v>453089.81272171997</v>
      </c>
      <c r="R9" s="17">
        <v>453757.68580225005</v>
      </c>
      <c r="S9" s="17">
        <v>463602.35509351996</v>
      </c>
      <c r="T9" s="17">
        <v>466404.76488582994</v>
      </c>
      <c r="U9" s="51">
        <v>2802.4097923099762</v>
      </c>
      <c r="V9" s="52">
        <v>49136.002582809946</v>
      </c>
      <c r="W9" s="53">
        <v>0.60448566784019331</v>
      </c>
      <c r="X9" s="54">
        <v>11.775624494777649</v>
      </c>
    </row>
    <row r="10" spans="1:25">
      <c r="A10" s="19" t="s">
        <v>64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17">
        <v>360014.41398709</v>
      </c>
      <c r="Q10" s="17">
        <v>387156.21253791993</v>
      </c>
      <c r="R10" s="17">
        <v>381943.20588008</v>
      </c>
      <c r="S10" s="17">
        <v>379760.63133383996</v>
      </c>
      <c r="T10" s="17">
        <v>382500.40318898001</v>
      </c>
      <c r="U10" s="51">
        <v>2739.7718551400467</v>
      </c>
      <c r="V10" s="52">
        <v>32816.814669410116</v>
      </c>
      <c r="W10" s="53">
        <v>0.72144704560794803</v>
      </c>
      <c r="X10" s="54">
        <v>9.384716854555375</v>
      </c>
    </row>
    <row r="11" spans="1:25">
      <c r="A11" s="19" t="s">
        <v>65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17">
        <v>13345.701361818321</v>
      </c>
      <c r="Q11" s="17">
        <v>14581.356904946781</v>
      </c>
      <c r="R11" s="17">
        <v>14493.470323321513</v>
      </c>
      <c r="S11" s="17">
        <v>14550.776605942743</v>
      </c>
      <c r="T11" s="17">
        <v>14759.471729119488</v>
      </c>
      <c r="U11" s="51">
        <v>208.69512317674526</v>
      </c>
      <c r="V11" s="52">
        <v>658.30583341309466</v>
      </c>
      <c r="W11" s="53">
        <v>1.4342541901956718</v>
      </c>
      <c r="X11" s="54">
        <v>4.6684496748849558</v>
      </c>
    </row>
    <row r="12" spans="1:25">
      <c r="A12" s="16" t="s">
        <v>166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17"/>
      <c r="Q12" s="17"/>
      <c r="R12" s="17"/>
      <c r="S12" s="17"/>
      <c r="T12" s="17"/>
      <c r="U12" s="51"/>
      <c r="V12" s="52"/>
      <c r="W12" s="53"/>
      <c r="X12" s="54"/>
    </row>
    <row r="13" spans="1:25">
      <c r="A13" s="19" t="s">
        <v>167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17">
        <v>309396.51081344998</v>
      </c>
      <c r="Q13" s="17">
        <v>311000.20236977999</v>
      </c>
      <c r="R13" s="17">
        <v>309854.52749687003</v>
      </c>
      <c r="S13" s="17">
        <v>309865.69533066999</v>
      </c>
      <c r="T13" s="17">
        <v>319918.53517287999</v>
      </c>
      <c r="U13" s="51">
        <v>10052.83984221</v>
      </c>
      <c r="V13" s="52">
        <v>21087.474211330002</v>
      </c>
      <c r="W13" s="53">
        <v>3.244257106770787</v>
      </c>
      <c r="X13" s="54">
        <v>7.0566540651687104</v>
      </c>
    </row>
    <row r="14" spans="1:25">
      <c r="A14" s="19" t="s">
        <v>63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17">
        <v>192277.74400183</v>
      </c>
      <c r="Q14" s="17">
        <v>193387.50571512</v>
      </c>
      <c r="R14" s="17">
        <v>193133.31996808003</v>
      </c>
      <c r="S14" s="17">
        <v>192903.71310826999</v>
      </c>
      <c r="T14" s="17">
        <v>196687.98254957999</v>
      </c>
      <c r="U14" s="51">
        <v>3784.2694413099962</v>
      </c>
      <c r="V14" s="52">
        <v>14447.252709910041</v>
      </c>
      <c r="W14" s="53">
        <v>1.9617400724609269</v>
      </c>
      <c r="X14" s="54">
        <v>7.9275652169634725</v>
      </c>
    </row>
    <row r="15" spans="1:25">
      <c r="A15" s="19" t="s">
        <v>64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17">
        <v>117118.76681162001</v>
      </c>
      <c r="Q15" s="17">
        <v>117612.69665465999</v>
      </c>
      <c r="R15" s="17">
        <v>116721.20752878999</v>
      </c>
      <c r="S15" s="17">
        <v>116961.98222239999</v>
      </c>
      <c r="T15" s="17">
        <v>123230.5526233</v>
      </c>
      <c r="U15" s="51">
        <v>6268.5704009000037</v>
      </c>
      <c r="V15" s="52">
        <v>6640.2215014200774</v>
      </c>
      <c r="W15" s="53">
        <v>5.3594939841054456</v>
      </c>
      <c r="X15" s="54">
        <v>5.6953449205651596</v>
      </c>
    </row>
    <row r="16" spans="1:25">
      <c r="A16" s="16" t="s">
        <v>65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17">
        <v>4341.5819617388133</v>
      </c>
      <c r="Q16" s="17">
        <v>4429.6143286267597</v>
      </c>
      <c r="R16" s="17">
        <v>4429.1803895889079</v>
      </c>
      <c r="S16" s="17">
        <v>4481.4747350951538</v>
      </c>
      <c r="T16" s="17">
        <v>4755.0743540229778</v>
      </c>
      <c r="U16" s="51">
        <v>273.59961892782394</v>
      </c>
      <c r="V16" s="52">
        <v>53.510840718549844</v>
      </c>
      <c r="W16" s="53">
        <v>6.1051246542844773</v>
      </c>
      <c r="X16" s="54">
        <v>1.1381499062413036</v>
      </c>
    </row>
    <row r="17" spans="1:24">
      <c r="A17" s="19" t="s">
        <v>168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17">
        <v>440537.72966690001</v>
      </c>
      <c r="Q17" s="17">
        <v>446486.03038548998</v>
      </c>
      <c r="R17" s="17">
        <v>444550.57151836</v>
      </c>
      <c r="S17" s="17">
        <v>451556.91485345998</v>
      </c>
      <c r="T17" s="17">
        <v>448291.10114391003</v>
      </c>
      <c r="U17" s="51">
        <v>-3265.8137095499551</v>
      </c>
      <c r="V17" s="52">
        <v>26702.589575769904</v>
      </c>
      <c r="W17" s="53">
        <v>-0.72323412666812636</v>
      </c>
      <c r="X17" s="54">
        <v>6.333803897180923</v>
      </c>
    </row>
    <row r="18" spans="1:24">
      <c r="A18" s="19" t="s">
        <v>63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17">
        <v>213409.56192884</v>
      </c>
      <c r="Q18" s="17">
        <v>221875.76207110999</v>
      </c>
      <c r="R18" s="17">
        <v>221509.48962840001</v>
      </c>
      <c r="S18" s="17">
        <v>229741.01091064999</v>
      </c>
      <c r="T18" s="17">
        <v>227757.94818286999</v>
      </c>
      <c r="U18" s="51">
        <v>-1983.062727779994</v>
      </c>
      <c r="V18" s="52">
        <v>24410.008401870029</v>
      </c>
      <c r="W18" s="53">
        <v>-0.86317315307332665</v>
      </c>
      <c r="X18" s="54">
        <v>12.004059853352311</v>
      </c>
    </row>
    <row r="19" spans="1:24">
      <c r="A19" s="19" t="s">
        <v>64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17">
        <v>227128.16773806</v>
      </c>
      <c r="Q19" s="17">
        <v>224610.26831437999</v>
      </c>
      <c r="R19" s="17">
        <v>223041.08188996001</v>
      </c>
      <c r="S19" s="17">
        <v>221815.90394280999</v>
      </c>
      <c r="T19" s="17">
        <v>220533.15296104</v>
      </c>
      <c r="U19" s="51">
        <v>-1282.7509817699902</v>
      </c>
      <c r="V19" s="52">
        <v>2292.5811739000783</v>
      </c>
      <c r="W19" s="53">
        <v>-0.5782953156058257</v>
      </c>
      <c r="X19" s="54">
        <v>1.0504834894476733</v>
      </c>
    </row>
    <row r="20" spans="1:24">
      <c r="A20" s="19" t="s">
        <v>65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17">
        <v>8419.6203810823663</v>
      </c>
      <c r="Q20" s="17">
        <v>8459.434152789303</v>
      </c>
      <c r="R20" s="17">
        <v>8463.6648891422392</v>
      </c>
      <c r="S20" s="17">
        <v>8499.0212244506438</v>
      </c>
      <c r="T20" s="17">
        <v>8509.6716482515603</v>
      </c>
      <c r="U20" s="51">
        <v>10.650423800916542</v>
      </c>
      <c r="V20" s="52">
        <v>-290.98874582939425</v>
      </c>
      <c r="W20" s="53">
        <v>0.12531353340166085</v>
      </c>
      <c r="X20" s="54">
        <v>-3.3064421622848172</v>
      </c>
    </row>
    <row r="21" spans="1:24" s="90" customFormat="1">
      <c r="A21" s="30" t="s">
        <v>180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14">
        <v>966549.6914800501</v>
      </c>
      <c r="Q21" s="14">
        <v>960583.70208118006</v>
      </c>
      <c r="R21" s="14">
        <v>955687.26796978002</v>
      </c>
      <c r="S21" s="14">
        <v>955223.41538768006</v>
      </c>
      <c r="T21" s="14">
        <v>954725.81765017007</v>
      </c>
      <c r="U21" s="47">
        <v>-497.59773750999011</v>
      </c>
      <c r="V21" s="48">
        <v>-5644.5137955499813</v>
      </c>
      <c r="W21" s="49">
        <v>-5.209228851535963E-2</v>
      </c>
      <c r="X21" s="50">
        <v>-0.58774345799008643</v>
      </c>
    </row>
    <row r="22" spans="1:24">
      <c r="A22" s="19" t="s">
        <v>63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17">
        <v>507081.32968685002</v>
      </c>
      <c r="Q22" s="17">
        <v>509103.43690508005</v>
      </c>
      <c r="R22" s="17">
        <v>508670.80610261002</v>
      </c>
      <c r="S22" s="17">
        <v>517693.48984683008</v>
      </c>
      <c r="T22" s="17">
        <v>527553.82164232002</v>
      </c>
      <c r="U22" s="51">
        <v>9860.3317954899394</v>
      </c>
      <c r="V22" s="52">
        <v>97113.693059309968</v>
      </c>
      <c r="W22" s="53">
        <v>1.9046659826468693</v>
      </c>
      <c r="X22" s="54">
        <v>22.561486862064651</v>
      </c>
    </row>
    <row r="23" spans="1:24">
      <c r="A23" s="19" t="s">
        <v>64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17">
        <v>459468.36179319996</v>
      </c>
      <c r="Q23" s="17">
        <v>451480.26517610002</v>
      </c>
      <c r="R23" s="17">
        <v>447016.46186717</v>
      </c>
      <c r="S23" s="17">
        <v>437529.92554085009</v>
      </c>
      <c r="T23" s="17">
        <v>427171.99600785004</v>
      </c>
      <c r="U23" s="51">
        <v>-10357.929533000046</v>
      </c>
      <c r="V23" s="52">
        <v>-102758.20685485995</v>
      </c>
      <c r="W23" s="53">
        <v>-2.3673648197197417</v>
      </c>
      <c r="X23" s="54">
        <v>-19.390894555500871</v>
      </c>
    </row>
    <row r="24" spans="1:24">
      <c r="A24" s="19" t="s">
        <v>65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17">
        <v>17032.450100500228</v>
      </c>
      <c r="Q24" s="17">
        <v>17003.975834245302</v>
      </c>
      <c r="R24" s="17">
        <v>16962.783273443507</v>
      </c>
      <c r="S24" s="17">
        <v>16764.244841806936</v>
      </c>
      <c r="T24" s="17">
        <v>16483.206150855767</v>
      </c>
      <c r="U24" s="51">
        <v>-281.03869095116897</v>
      </c>
      <c r="V24" s="52">
        <v>-4886.4947703363468</v>
      </c>
      <c r="W24" s="53">
        <v>-1.6764172415945078</v>
      </c>
      <c r="X24" s="54">
        <v>-22.866463074784825</v>
      </c>
    </row>
    <row r="25" spans="1:24">
      <c r="A25" s="19" t="s">
        <v>166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17"/>
      <c r="Q25" s="17"/>
      <c r="R25" s="17"/>
      <c r="S25" s="17"/>
      <c r="T25" s="17"/>
      <c r="U25" s="51"/>
      <c r="V25" s="52"/>
      <c r="W25" s="53"/>
      <c r="X25" s="54"/>
    </row>
    <row r="26" spans="1:24">
      <c r="A26" s="19" t="s">
        <v>169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17">
        <v>793045.34146378003</v>
      </c>
      <c r="Q26" s="17">
        <v>788350.41833957005</v>
      </c>
      <c r="R26" s="17">
        <v>783718.83675185998</v>
      </c>
      <c r="S26" s="17">
        <v>784031.18722716998</v>
      </c>
      <c r="T26" s="17">
        <v>783047.8271274101</v>
      </c>
      <c r="U26" s="51">
        <v>-983.36009975988418</v>
      </c>
      <c r="V26" s="52">
        <v>-944.08023976988625</v>
      </c>
      <c r="W26" s="53">
        <v>-0.12542359484929433</v>
      </c>
      <c r="X26" s="54">
        <v>-0.12041964092975865</v>
      </c>
    </row>
    <row r="27" spans="1:24">
      <c r="A27" s="19" t="s">
        <v>63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17">
        <v>417288.33072822</v>
      </c>
      <c r="Q27" s="17">
        <v>418623.64094216999</v>
      </c>
      <c r="R27" s="17">
        <v>416630.9877387</v>
      </c>
      <c r="S27" s="17">
        <v>424555.35793371004</v>
      </c>
      <c r="T27" s="17">
        <v>432128.02385829005</v>
      </c>
      <c r="U27" s="51">
        <v>7572.6659245800111</v>
      </c>
      <c r="V27" s="52">
        <v>90441.689001990075</v>
      </c>
      <c r="W27" s="53">
        <v>1.7836698520154792</v>
      </c>
      <c r="X27" s="54">
        <v>26.469214532687225</v>
      </c>
    </row>
    <row r="28" spans="1:24">
      <c r="A28" s="19" t="s">
        <v>64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17">
        <v>375757.01073555998</v>
      </c>
      <c r="Q28" s="17">
        <v>369726.7773974</v>
      </c>
      <c r="R28" s="17">
        <v>367087.84901315998</v>
      </c>
      <c r="S28" s="17">
        <v>359475.82929346</v>
      </c>
      <c r="T28" s="17">
        <v>350919.80326912005</v>
      </c>
      <c r="U28" s="51">
        <v>-8556.0260243399534</v>
      </c>
      <c r="V28" s="52">
        <v>-91385.769241759961</v>
      </c>
      <c r="W28" s="53">
        <v>-2.3801394494746941</v>
      </c>
      <c r="X28" s="54">
        <v>-20.661229457947204</v>
      </c>
    </row>
    <row r="29" spans="1:24">
      <c r="A29" s="19" t="s">
        <v>65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17">
        <v>13929.277981814837</v>
      </c>
      <c r="Q29" s="17">
        <v>13924.916930060286</v>
      </c>
      <c r="R29" s="17">
        <v>13929.759094588055</v>
      </c>
      <c r="S29" s="17">
        <v>13773.55116804349</v>
      </c>
      <c r="T29" s="17">
        <v>13540.877009166956</v>
      </c>
      <c r="U29" s="51">
        <v>-232.67415887653442</v>
      </c>
      <c r="V29" s="52">
        <v>-4295.3167938552306</v>
      </c>
      <c r="W29" s="53">
        <v>-1.6892822775898986</v>
      </c>
      <c r="X29" s="54">
        <v>-24.082025802654307</v>
      </c>
    </row>
    <row r="30" spans="1:24">
      <c r="A30" s="19" t="s">
        <v>170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17">
        <v>161146.41091559001</v>
      </c>
      <c r="Q30" s="17">
        <v>159865.89404699</v>
      </c>
      <c r="R30" s="17">
        <v>160027.88953057001</v>
      </c>
      <c r="S30" s="17">
        <v>159426.73541423</v>
      </c>
      <c r="T30" s="17">
        <v>159937.72962145001</v>
      </c>
      <c r="U30" s="51">
        <v>510.9942072200065</v>
      </c>
      <c r="V30" s="52">
        <v>-1226.8605284299992</v>
      </c>
      <c r="W30" s="53">
        <v>0.32051977097335982</v>
      </c>
      <c r="X30" s="54">
        <v>-0.76124695088979344</v>
      </c>
    </row>
    <row r="31" spans="1:24">
      <c r="A31" s="19" t="s">
        <v>66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17">
        <v>80269.073323079996</v>
      </c>
      <c r="Q31" s="17">
        <v>80955.368573650005</v>
      </c>
      <c r="R31" s="17">
        <v>83054.041231290001</v>
      </c>
      <c r="S31" s="17">
        <v>84265.774736499996</v>
      </c>
      <c r="T31" s="17">
        <v>86424.271491320003</v>
      </c>
      <c r="U31" s="51">
        <v>2158.4967548200075</v>
      </c>
      <c r="V31" s="52">
        <v>10515.814334040013</v>
      </c>
      <c r="W31" s="53">
        <v>2.5615343377185518</v>
      </c>
      <c r="X31" s="54">
        <v>13.853284242428444</v>
      </c>
    </row>
    <row r="32" spans="1:24" s="91" customFormat="1">
      <c r="A32" s="19" t="s">
        <v>64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17">
        <v>80877.337592509997</v>
      </c>
      <c r="Q32" s="17">
        <v>78910.525473340007</v>
      </c>
      <c r="R32" s="17">
        <v>76973.848299279998</v>
      </c>
      <c r="S32" s="17">
        <v>75160.960677730007</v>
      </c>
      <c r="T32" s="17">
        <v>73513.458130130006</v>
      </c>
      <c r="U32" s="51">
        <v>-1647.502547600001</v>
      </c>
      <c r="V32" s="52">
        <v>-11742.674862469983</v>
      </c>
      <c r="W32" s="53">
        <v>-2.1919657928057168</v>
      </c>
      <c r="X32" s="54">
        <v>-13.773407789313197</v>
      </c>
    </row>
    <row r="33" spans="1:24" s="91" customFormat="1">
      <c r="A33" s="19" t="s">
        <v>65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17">
        <v>2998.1154990291761</v>
      </c>
      <c r="Q33" s="17">
        <v>2971.9852044760037</v>
      </c>
      <c r="R33" s="17">
        <v>2920.9007224695629</v>
      </c>
      <c r="S33" s="17">
        <v>2879.8412949453154</v>
      </c>
      <c r="T33" s="17">
        <v>2836.6501000664121</v>
      </c>
      <c r="U33" s="51">
        <v>-43.191194878903389</v>
      </c>
      <c r="V33" s="52">
        <v>-601.34617549451104</v>
      </c>
      <c r="W33" s="53">
        <v>-1.4997769132178318</v>
      </c>
      <c r="X33" s="54">
        <v>-17.491181702819002</v>
      </c>
    </row>
    <row r="34" spans="1:24" s="90" customFormat="1">
      <c r="A34" s="10" t="s">
        <v>178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14">
        <v>65347</v>
      </c>
      <c r="Q34" s="14">
        <v>63799</v>
      </c>
      <c r="R34" s="14">
        <v>63222</v>
      </c>
      <c r="S34" s="14">
        <v>53542</v>
      </c>
      <c r="T34" s="14">
        <v>54082</v>
      </c>
      <c r="U34" s="47">
        <v>540</v>
      </c>
      <c r="V34" s="48">
        <v>-3516</v>
      </c>
      <c r="W34" s="49">
        <v>1.0085540323484299</v>
      </c>
      <c r="X34" s="50">
        <v>-6.1043786242577891</v>
      </c>
    </row>
    <row r="35" spans="1:24" s="90" customFormat="1">
      <c r="A35" s="10" t="s">
        <v>177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14">
        <v>71457.101618939996</v>
      </c>
      <c r="Q35" s="14">
        <v>68755.273298810003</v>
      </c>
      <c r="R35" s="14">
        <v>68054.45637426</v>
      </c>
      <c r="S35" s="14">
        <v>67551.310701499999</v>
      </c>
      <c r="T35" s="14">
        <v>66625.602456930006</v>
      </c>
      <c r="U35" s="55">
        <v>-925.70824456999253</v>
      </c>
      <c r="V35" s="56">
        <v>-19582.032926379994</v>
      </c>
      <c r="W35" s="49">
        <v>-1.3703779171074459</v>
      </c>
      <c r="X35" s="157">
        <v>-22.714963517223584</v>
      </c>
    </row>
    <row r="36" spans="1:24" s="90" customFormat="1">
      <c r="A36" s="10" t="s">
        <v>67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8"/>
      <c r="Q36" s="58"/>
      <c r="R36" s="58"/>
      <c r="S36" s="58"/>
      <c r="T36" s="58"/>
      <c r="U36" s="60"/>
      <c r="V36" s="61"/>
      <c r="W36" s="49"/>
      <c r="X36" s="57"/>
    </row>
    <row r="37" spans="1:24">
      <c r="A37" s="19" t="s">
        <v>68</v>
      </c>
      <c r="B37" s="376">
        <v>46.862192281009982</v>
      </c>
      <c r="C37" s="377">
        <v>48.473510630534975</v>
      </c>
      <c r="D37" s="377">
        <v>48.291148921178554</v>
      </c>
      <c r="E37" s="377">
        <v>47.10367654233513</v>
      </c>
      <c r="F37" s="378">
        <v>46.134723172153343</v>
      </c>
      <c r="G37" s="378">
        <v>45.820734916606575</v>
      </c>
      <c r="H37" s="378">
        <v>45.593913121788972</v>
      </c>
      <c r="I37" s="376">
        <v>47.180157850971838</v>
      </c>
      <c r="J37" s="377">
        <v>46.933199302048664</v>
      </c>
      <c r="K37" s="377">
        <v>45.782969297185829</v>
      </c>
      <c r="L37" s="378">
        <v>45.383588585906587</v>
      </c>
      <c r="M37" s="54">
        <v>46.259361094595661</v>
      </c>
      <c r="N37" s="376">
        <v>46.153581146497721</v>
      </c>
      <c r="O37" s="378">
        <v>45.719712036811316</v>
      </c>
      <c r="P37" s="378">
        <v>44.856072804933888</v>
      </c>
      <c r="Q37" s="378">
        <v>46.076530075615274</v>
      </c>
      <c r="R37" s="378">
        <v>45.703338321345939</v>
      </c>
      <c r="S37" s="378">
        <v>45.029321590525988</v>
      </c>
      <c r="T37" s="378">
        <v>45.058083938449066</v>
      </c>
      <c r="U37" s="374">
        <v>2.8762347923077414E-2</v>
      </c>
      <c r="V37" s="375">
        <v>-0.53582918333990648</v>
      </c>
      <c r="W37" s="53">
        <v>6.3874708539080061E-2</v>
      </c>
      <c r="X37" s="54">
        <v>-1.1752208719365997</v>
      </c>
    </row>
    <row r="38" spans="1:24">
      <c r="A38" s="19" t="s">
        <v>69</v>
      </c>
      <c r="B38" s="376">
        <v>56.971301322346143</v>
      </c>
      <c r="C38" s="377">
        <v>58.291295307226441</v>
      </c>
      <c r="D38" s="377">
        <v>57.424798873236817</v>
      </c>
      <c r="E38" s="377">
        <v>56.692343954953827</v>
      </c>
      <c r="F38" s="378">
        <v>56.440641298992652</v>
      </c>
      <c r="G38" s="378">
        <v>55.633220739921484</v>
      </c>
      <c r="H38" s="378">
        <v>55.179776541510286</v>
      </c>
      <c r="I38" s="376">
        <v>54.184487509638146</v>
      </c>
      <c r="J38" s="377">
        <v>53.767579626286079</v>
      </c>
      <c r="K38" s="377">
        <v>51.177259821301149</v>
      </c>
      <c r="L38" s="378">
        <v>48.074493535308541</v>
      </c>
      <c r="M38" s="54">
        <v>49.433490555043392</v>
      </c>
      <c r="N38" s="376">
        <v>48.959437951788821</v>
      </c>
      <c r="O38" s="378">
        <v>48.327632805397862</v>
      </c>
      <c r="P38" s="378">
        <v>47.536962232084427</v>
      </c>
      <c r="Q38" s="378">
        <v>47.000616833070616</v>
      </c>
      <c r="R38" s="378">
        <v>46.774345211984681</v>
      </c>
      <c r="S38" s="378">
        <v>45.80393638730866</v>
      </c>
      <c r="T38" s="378">
        <v>44.742897710594235</v>
      </c>
      <c r="U38" s="374">
        <v>-1.0610386767144249</v>
      </c>
      <c r="V38" s="375">
        <v>-10.436878830916051</v>
      </c>
      <c r="W38" s="53">
        <v>-2.3164792382525778</v>
      </c>
      <c r="X38" s="54">
        <v>-18.914318768697193</v>
      </c>
    </row>
    <row r="39" spans="1:24" s="90" customFormat="1">
      <c r="A39" s="10" t="s">
        <v>179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14">
        <v>15123.302680926501</v>
      </c>
      <c r="Q39" s="14">
        <v>17175.107506374101</v>
      </c>
      <c r="R39" s="14">
        <v>17617.8873882425</v>
      </c>
      <c r="S39" s="14">
        <v>17971.202153272301</v>
      </c>
      <c r="T39" s="14">
        <v>17795.257800509411</v>
      </c>
      <c r="U39" s="64">
        <v>-175.94435276289005</v>
      </c>
      <c r="V39" s="65">
        <v>3713.2539832244711</v>
      </c>
      <c r="W39" s="49">
        <v>-0.97903496528668477</v>
      </c>
      <c r="X39" s="50">
        <v>26.368789778814296</v>
      </c>
    </row>
    <row r="40" spans="1:24" s="90" customFormat="1">
      <c r="A40" s="10" t="s">
        <v>182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14">
        <v>128.30000000000001</v>
      </c>
      <c r="Q40" s="14">
        <v>402.27799999999996</v>
      </c>
      <c r="R40" s="14">
        <v>521.19100000000003</v>
      </c>
      <c r="S40" s="14">
        <v>300.21100000000007</v>
      </c>
      <c r="T40" s="14">
        <v>29.800000000000004</v>
      </c>
      <c r="U40" s="64">
        <v>-270.41100000000006</v>
      </c>
      <c r="V40" s="65">
        <v>-228</v>
      </c>
      <c r="W40" s="49">
        <v>-90.073648200765462</v>
      </c>
      <c r="X40" s="50">
        <v>-88.440651667959656</v>
      </c>
    </row>
    <row r="41" spans="1:24">
      <c r="A41" s="92" t="s">
        <v>71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17">
        <v>128.30000000000001</v>
      </c>
      <c r="Q41" s="17">
        <v>402.27799999999996</v>
      </c>
      <c r="R41" s="17">
        <v>525.19100000000003</v>
      </c>
      <c r="S41" s="17">
        <v>301.61100000000005</v>
      </c>
      <c r="T41" s="17">
        <v>64.7</v>
      </c>
      <c r="U41" s="62">
        <v>-236.91100000000006</v>
      </c>
      <c r="V41" s="63">
        <v>-193.10000000000002</v>
      </c>
      <c r="W41" s="53">
        <v>-78.548527739372915</v>
      </c>
      <c r="X41" s="54">
        <v>-74.903025601241268</v>
      </c>
    </row>
    <row r="42" spans="1:24">
      <c r="A42" s="19" t="s">
        <v>70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17">
        <v>0</v>
      </c>
      <c r="Q42" s="17">
        <v>0</v>
      </c>
      <c r="R42" s="17">
        <v>4</v>
      </c>
      <c r="S42" s="17">
        <v>1.4</v>
      </c>
      <c r="T42" s="17">
        <v>34.9</v>
      </c>
      <c r="U42" s="62">
        <v>33.5</v>
      </c>
      <c r="V42" s="63">
        <v>34.9</v>
      </c>
      <c r="W42" s="53">
        <v>2392.8571428571431</v>
      </c>
      <c r="X42" s="54"/>
    </row>
    <row r="43" spans="1:24" s="90" customFormat="1">
      <c r="A43" s="10" t="s">
        <v>171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14">
        <v>-191.04784818003401</v>
      </c>
      <c r="Q43" s="14">
        <v>-355.95122304302402</v>
      </c>
      <c r="R43" s="14">
        <v>-449.22609743610099</v>
      </c>
      <c r="S43" s="14">
        <v>-338.63258032232204</v>
      </c>
      <c r="T43" s="14">
        <v>-327.32016023199242</v>
      </c>
      <c r="U43" s="64">
        <v>11.312420090329624</v>
      </c>
      <c r="V43" s="65">
        <v>-0.92068601158189267</v>
      </c>
      <c r="W43" s="49">
        <v>-3.3406177514172075</v>
      </c>
      <c r="X43" s="50">
        <v>0.28207337459134063</v>
      </c>
    </row>
    <row r="44" spans="1:24">
      <c r="A44" s="19" t="s">
        <v>70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17">
        <v>265.01903611804198</v>
      </c>
      <c r="Q44" s="17">
        <v>291.67659563173902</v>
      </c>
      <c r="R44" s="17">
        <v>356.008188601342</v>
      </c>
      <c r="S44" s="17">
        <v>432.59738289611698</v>
      </c>
      <c r="T44" s="17">
        <v>502.79707148362968</v>
      </c>
      <c r="U44" s="66">
        <v>70.199688587512696</v>
      </c>
      <c r="V44" s="241">
        <v>443.93106790918046</v>
      </c>
      <c r="W44" s="67">
        <v>16.227488043858628</v>
      </c>
      <c r="X44" s="68">
        <v>754.13828178046799</v>
      </c>
    </row>
    <row r="45" spans="1:24">
      <c r="A45" s="19" t="s">
        <v>71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17">
        <v>456.06688429807599</v>
      </c>
      <c r="Q45" s="17">
        <v>647.62781867476303</v>
      </c>
      <c r="R45" s="17">
        <v>805.23428603744298</v>
      </c>
      <c r="S45" s="17">
        <v>771.22996321843902</v>
      </c>
      <c r="T45" s="17">
        <v>830.1172317156221</v>
      </c>
      <c r="U45" s="69">
        <v>58.887268497183072</v>
      </c>
      <c r="V45" s="70">
        <v>444.85175392076235</v>
      </c>
      <c r="W45" s="67">
        <v>7.6355006036642026</v>
      </c>
      <c r="X45" s="68">
        <v>115.46629001564219</v>
      </c>
    </row>
    <row r="46" spans="1:24" s="90" customFormat="1">
      <c r="A46" s="10" t="s">
        <v>72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2">
        <v>14</v>
      </c>
      <c r="N46" s="72">
        <v>14</v>
      </c>
      <c r="O46" s="71">
        <v>14</v>
      </c>
      <c r="P46" s="71">
        <v>14</v>
      </c>
      <c r="Q46" s="71">
        <v>13</v>
      </c>
      <c r="R46" s="71">
        <v>12.5</v>
      </c>
      <c r="S46" s="71">
        <v>12.5</v>
      </c>
      <c r="T46" s="71">
        <v>12.5</v>
      </c>
      <c r="U46" s="73">
        <v>0</v>
      </c>
      <c r="V46" s="74">
        <v>-3</v>
      </c>
      <c r="W46" s="235">
        <v>0</v>
      </c>
      <c r="X46" s="236">
        <v>-19.354838709677423</v>
      </c>
    </row>
    <row r="47" spans="1:24" s="90" customFormat="1" ht="27.75" customHeight="1">
      <c r="A47" s="30" t="s">
        <v>175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2">
        <v>14.007688641797449</v>
      </c>
      <c r="N47" s="72">
        <v>13.635697411894835</v>
      </c>
      <c r="O47" s="71">
        <v>13.734465827276154</v>
      </c>
      <c r="P47" s="71">
        <v>13.868452734845116</v>
      </c>
      <c r="Q47" s="71">
        <v>13.45765476556663</v>
      </c>
      <c r="R47" s="71">
        <v>13.590199999999999</v>
      </c>
      <c r="S47" s="71">
        <v>13.322201070185811</v>
      </c>
      <c r="T47" s="71">
        <v>12.391802826564859</v>
      </c>
      <c r="U47" s="73"/>
      <c r="V47" s="74"/>
      <c r="W47" s="75"/>
      <c r="X47" s="76"/>
    </row>
    <row r="48" spans="1:24">
      <c r="A48" s="93" t="s">
        <v>172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3">
        <v>16.08104009895764</v>
      </c>
      <c r="N48" s="78">
        <v>15.94521861603218</v>
      </c>
      <c r="O48" s="77">
        <v>15.496308667829796</v>
      </c>
      <c r="P48" s="77">
        <v>15.785819364498581</v>
      </c>
      <c r="Q48" s="77">
        <v>15.274634392636086</v>
      </c>
      <c r="R48" s="77">
        <v>15.163500000000001</v>
      </c>
      <c r="S48" s="77">
        <v>14.716212253174865</v>
      </c>
      <c r="T48" s="77">
        <v>14.025029182757063</v>
      </c>
      <c r="U48" s="79"/>
      <c r="V48" s="80"/>
      <c r="W48" s="81"/>
      <c r="X48" s="82"/>
    </row>
    <row r="49" spans="1:24">
      <c r="A49" s="93" t="s">
        <v>173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3">
        <v>7.6359158409190293</v>
      </c>
      <c r="N49" s="78">
        <v>7.8510194396973265</v>
      </c>
      <c r="O49" s="77">
        <v>7.7999759484153559</v>
      </c>
      <c r="P49" s="77">
        <v>8.4705395570872053</v>
      </c>
      <c r="Q49" s="77">
        <v>8.782955727151581</v>
      </c>
      <c r="R49" s="77">
        <v>7.7931999999999997</v>
      </c>
      <c r="S49" s="77">
        <v>7.3294507227844399</v>
      </c>
      <c r="T49" s="77">
        <v>6.9561010595706341</v>
      </c>
      <c r="U49" s="79"/>
      <c r="V49" s="80"/>
      <c r="W49" s="81"/>
      <c r="X49" s="82"/>
    </row>
    <row r="50" spans="1:24">
      <c r="A50" s="94" t="s">
        <v>166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3"/>
      <c r="N50" s="78"/>
      <c r="O50" s="77"/>
      <c r="P50" s="77"/>
      <c r="Q50" s="77"/>
      <c r="R50" s="77"/>
      <c r="S50" s="77"/>
      <c r="T50" s="77"/>
      <c r="U50" s="79"/>
      <c r="V50" s="80"/>
      <c r="W50" s="81"/>
      <c r="X50" s="82"/>
    </row>
    <row r="51" spans="1:24">
      <c r="A51" s="94" t="s">
        <v>183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3">
        <v>13.195724924059965</v>
      </c>
      <c r="N51" s="78">
        <v>12.685643147296625</v>
      </c>
      <c r="O51" s="77">
        <v>12.800708095146049</v>
      </c>
      <c r="P51" s="77">
        <v>13.014417540613547</v>
      </c>
      <c r="Q51" s="77">
        <v>12.630284994218133</v>
      </c>
      <c r="R51" s="77">
        <v>12.5555</v>
      </c>
      <c r="S51" s="77">
        <v>12.421528535266434</v>
      </c>
      <c r="T51" s="77">
        <v>11.402774479035312</v>
      </c>
      <c r="U51" s="79"/>
      <c r="V51" s="80"/>
      <c r="W51" s="81"/>
      <c r="X51" s="82"/>
    </row>
    <row r="52" spans="1:24">
      <c r="A52" s="93" t="s">
        <v>172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3">
        <v>15.121370733667218</v>
      </c>
      <c r="N52" s="78">
        <v>14.791868181061163</v>
      </c>
      <c r="O52" s="77">
        <v>14.419738925032865</v>
      </c>
      <c r="P52" s="77">
        <v>14.745987316892114</v>
      </c>
      <c r="Q52" s="77">
        <v>14.234541913527508</v>
      </c>
      <c r="R52" s="77">
        <v>13.95</v>
      </c>
      <c r="S52" s="77">
        <v>13.657715981823268</v>
      </c>
      <c r="T52" s="77">
        <v>12.860194775319311</v>
      </c>
      <c r="U52" s="79"/>
      <c r="V52" s="80"/>
      <c r="W52" s="81"/>
      <c r="X52" s="82"/>
    </row>
    <row r="53" spans="1:24">
      <c r="A53" s="93" t="s">
        <v>173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3">
        <v>7.6788707037007171</v>
      </c>
      <c r="N53" s="78">
        <v>7.853294147298536</v>
      </c>
      <c r="O53" s="77">
        <v>7.7989581834512958</v>
      </c>
      <c r="P53" s="77">
        <v>8.4383782353260504</v>
      </c>
      <c r="Q53" s="77">
        <v>8.7847632108529563</v>
      </c>
      <c r="R53" s="77">
        <v>7.8061999999999996</v>
      </c>
      <c r="S53" s="77">
        <v>7.4084301405181829</v>
      </c>
      <c r="T53" s="77">
        <v>6.9542404794259145</v>
      </c>
      <c r="U53" s="79"/>
      <c r="V53" s="80"/>
      <c r="W53" s="81"/>
      <c r="X53" s="82"/>
    </row>
    <row r="54" spans="1:24">
      <c r="A54" s="94" t="s">
        <v>184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3">
        <v>29.479666565629277</v>
      </c>
      <c r="N54" s="78">
        <v>29.710066581002611</v>
      </c>
      <c r="O54" s="77">
        <v>30.147942240368447</v>
      </c>
      <c r="P54" s="77">
        <v>28.914248390241184</v>
      </c>
      <c r="Q54" s="77">
        <v>29.595081475580617</v>
      </c>
      <c r="R54" s="77">
        <v>29.623100000000001</v>
      </c>
      <c r="S54" s="77">
        <v>29.447512955246292</v>
      </c>
      <c r="T54" s="77">
        <v>28.587908093627679</v>
      </c>
      <c r="U54" s="79"/>
      <c r="V54" s="80"/>
      <c r="W54" s="81"/>
      <c r="X54" s="82"/>
    </row>
    <row r="55" spans="1:24">
      <c r="A55" s="93" t="s">
        <v>172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3">
        <v>29.511144253487451</v>
      </c>
      <c r="N55" s="78">
        <v>29.754803513155785</v>
      </c>
      <c r="O55" s="77">
        <v>30.189711317020539</v>
      </c>
      <c r="P55" s="77">
        <v>28.980740619862079</v>
      </c>
      <c r="Q55" s="77">
        <v>29.667871105959843</v>
      </c>
      <c r="R55" s="77">
        <v>29.693999999999999</v>
      </c>
      <c r="S55" s="77">
        <v>29.499079914567208</v>
      </c>
      <c r="T55" s="77">
        <v>28.626145240446672</v>
      </c>
      <c r="U55" s="79"/>
      <c r="V55" s="80"/>
      <c r="W55" s="81"/>
      <c r="X55" s="82"/>
    </row>
    <row r="56" spans="1:24">
      <c r="A56" s="93" t="s">
        <v>173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3">
        <v>10.335127443950007</v>
      </c>
      <c r="N56" s="78">
        <v>9.1568582200640112</v>
      </c>
      <c r="O56" s="77">
        <v>6.8769339181299936</v>
      </c>
      <c r="P56" s="77">
        <v>9.505038020275121</v>
      </c>
      <c r="Q56" s="77">
        <v>8.6632452866103975</v>
      </c>
      <c r="R56" s="77">
        <v>9.2598000000000003</v>
      </c>
      <c r="S56" s="77">
        <v>10.09137643727472</v>
      </c>
      <c r="T56" s="77">
        <v>8.0970711243729259</v>
      </c>
      <c r="U56" s="79"/>
      <c r="V56" s="80"/>
      <c r="W56" s="81"/>
      <c r="X56" s="82"/>
    </row>
    <row r="57" spans="1:24" s="90" customFormat="1" ht="25.5">
      <c r="A57" s="30" t="s">
        <v>176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2">
        <v>9.1570452438282519</v>
      </c>
      <c r="N57" s="72">
        <v>8.8888341258564356</v>
      </c>
      <c r="O57" s="71">
        <v>8.8112361530047068</v>
      </c>
      <c r="P57" s="71">
        <v>9.198642646526654</v>
      </c>
      <c r="Q57" s="71">
        <v>8.7288068711577687</v>
      </c>
      <c r="R57" s="71">
        <v>8.3000000000000007</v>
      </c>
      <c r="S57" s="71">
        <v>7.9703386186566165</v>
      </c>
      <c r="T57" s="71">
        <v>7.8126471901436298</v>
      </c>
      <c r="U57" s="73"/>
      <c r="V57" s="74"/>
      <c r="W57" s="75"/>
      <c r="X57" s="76"/>
    </row>
    <row r="58" spans="1:24">
      <c r="A58" s="95" t="s">
        <v>172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3">
        <v>9.9870770302809024</v>
      </c>
      <c r="N58" s="78">
        <v>9.6311953543269055</v>
      </c>
      <c r="O58" s="77">
        <v>9.5390137883523742</v>
      </c>
      <c r="P58" s="77">
        <v>9.9592334176087789</v>
      </c>
      <c r="Q58" s="77">
        <v>9.5979513648701733</v>
      </c>
      <c r="R58" s="77">
        <v>9.2087000000000003</v>
      </c>
      <c r="S58" s="77">
        <v>8.8729998165296546</v>
      </c>
      <c r="T58" s="77">
        <v>8.5915752979525326</v>
      </c>
      <c r="U58" s="79"/>
      <c r="V58" s="80"/>
      <c r="W58" s="81"/>
      <c r="X58" s="82"/>
    </row>
    <row r="59" spans="1:24">
      <c r="A59" s="96" t="s">
        <v>173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3">
        <v>4.6255805021352465</v>
      </c>
      <c r="N59" s="78">
        <v>4.490583821851974</v>
      </c>
      <c r="O59" s="77">
        <v>4.1175438640269819</v>
      </c>
      <c r="P59" s="77">
        <v>3.6359542910826632</v>
      </c>
      <c r="Q59" s="77">
        <v>3.564385100487403</v>
      </c>
      <c r="R59" s="77">
        <v>3.1711999999999998</v>
      </c>
      <c r="S59" s="77">
        <v>3.2788026208908216</v>
      </c>
      <c r="T59" s="77">
        <v>2.9154577246606661</v>
      </c>
      <c r="U59" s="79"/>
      <c r="V59" s="80"/>
      <c r="W59" s="81"/>
      <c r="X59" s="82"/>
    </row>
    <row r="60" spans="1:24">
      <c r="A60" s="94" t="s">
        <v>166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3"/>
      <c r="N60" s="78"/>
      <c r="O60" s="77"/>
      <c r="P60" s="77"/>
      <c r="Q60" s="77"/>
      <c r="R60" s="77"/>
      <c r="S60" s="77"/>
      <c r="T60" s="77"/>
      <c r="U60" s="79"/>
      <c r="V60" s="80"/>
      <c r="W60" s="81"/>
      <c r="X60" s="82"/>
    </row>
    <row r="61" spans="1:24">
      <c r="A61" s="94" t="s">
        <v>183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3">
        <v>8.9809378620039162</v>
      </c>
      <c r="N61" s="78">
        <v>8.4544076854037762</v>
      </c>
      <c r="O61" s="77">
        <v>8.5362846103405783</v>
      </c>
      <c r="P61" s="77">
        <v>9.1260214745398294</v>
      </c>
      <c r="Q61" s="77">
        <v>8.7590352195401344</v>
      </c>
      <c r="R61" s="77">
        <v>8.3841999999999999</v>
      </c>
      <c r="S61" s="77">
        <v>7.9032756815878829</v>
      </c>
      <c r="T61" s="77">
        <v>7.7527802750629506</v>
      </c>
      <c r="U61" s="79"/>
      <c r="V61" s="80"/>
      <c r="W61" s="81"/>
      <c r="X61" s="82"/>
    </row>
    <row r="62" spans="1:24">
      <c r="A62" s="95" t="s">
        <v>172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3">
        <v>9.3917519540398295</v>
      </c>
      <c r="N62" s="78">
        <v>8.7182272303329658</v>
      </c>
      <c r="O62" s="77">
        <v>8.7626748863919754</v>
      </c>
      <c r="P62" s="77">
        <v>9.3167965999892566</v>
      </c>
      <c r="Q62" s="77">
        <v>9.0375642395597211</v>
      </c>
      <c r="R62" s="77">
        <v>8.6262000000000008</v>
      </c>
      <c r="S62" s="77">
        <v>8.1874735091878836</v>
      </c>
      <c r="T62" s="77">
        <v>7.9568239401908212</v>
      </c>
      <c r="U62" s="79"/>
      <c r="V62" s="80"/>
      <c r="W62" s="81"/>
      <c r="X62" s="82"/>
    </row>
    <row r="63" spans="1:24">
      <c r="A63" s="95" t="s">
        <v>173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3">
        <v>3.7084514143818184</v>
      </c>
      <c r="N63" s="78">
        <v>3.9684108282641199</v>
      </c>
      <c r="O63" s="77">
        <v>3.4906033616471217</v>
      </c>
      <c r="P63" s="77">
        <v>3.1800474170823021</v>
      </c>
      <c r="Q63" s="77">
        <v>3.2885913908285236</v>
      </c>
      <c r="R63" s="77">
        <v>2.5341</v>
      </c>
      <c r="S63" s="77">
        <v>3.2200227233871597</v>
      </c>
      <c r="T63" s="77">
        <v>2.0397644792802883</v>
      </c>
      <c r="U63" s="79"/>
      <c r="V63" s="80"/>
      <c r="W63" s="81"/>
      <c r="X63" s="82"/>
    </row>
    <row r="64" spans="1:24">
      <c r="A64" s="94" t="s">
        <v>184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3">
        <v>9.6811982101803622</v>
      </c>
      <c r="N64" s="78">
        <v>9.6737325052446419</v>
      </c>
      <c r="O64" s="77">
        <v>8.8743176276489208</v>
      </c>
      <c r="P64" s="77">
        <v>8.9192146581223906</v>
      </c>
      <c r="Q64" s="77">
        <v>8.2120765878531561</v>
      </c>
      <c r="R64" s="77">
        <v>7.8428000000000004</v>
      </c>
      <c r="S64" s="77">
        <v>7.771625929273088</v>
      </c>
      <c r="T64" s="77">
        <v>7.6570979445826755</v>
      </c>
      <c r="U64" s="79"/>
      <c r="V64" s="80"/>
      <c r="W64" s="81"/>
      <c r="X64" s="82"/>
    </row>
    <row r="65" spans="1:24">
      <c r="A65" s="95" t="s">
        <v>172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3">
        <v>13.91344205219505</v>
      </c>
      <c r="N65" s="78">
        <v>14.383546111481602</v>
      </c>
      <c r="O65" s="77">
        <v>13.578975455717957</v>
      </c>
      <c r="P65" s="77">
        <v>13.464361729315598</v>
      </c>
      <c r="Q65" s="77">
        <v>12.598522668963836</v>
      </c>
      <c r="R65" s="77">
        <v>12.015000000000001</v>
      </c>
      <c r="S65" s="77">
        <v>12.133100843115344</v>
      </c>
      <c r="T65" s="77">
        <v>12.014778986656193</v>
      </c>
      <c r="U65" s="79"/>
      <c r="V65" s="80"/>
      <c r="W65" s="81"/>
      <c r="X65" s="82"/>
    </row>
    <row r="66" spans="1:24">
      <c r="A66" s="95" t="s">
        <v>173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3">
        <v>5.1302585486217636</v>
      </c>
      <c r="N66" s="78">
        <v>4.7042010506352181</v>
      </c>
      <c r="O66" s="77">
        <v>4.3014084027486765</v>
      </c>
      <c r="P66" s="77">
        <v>3.7515025683263472</v>
      </c>
      <c r="Q66" s="77">
        <v>3.666277415870701</v>
      </c>
      <c r="R66" s="77">
        <v>3.3799000000000001</v>
      </c>
      <c r="S66" s="77">
        <v>3.3519143033436931</v>
      </c>
      <c r="T66" s="77">
        <v>3.1103853545499871</v>
      </c>
      <c r="U66" s="79"/>
      <c r="V66" s="80"/>
      <c r="W66" s="81"/>
      <c r="X66" s="82"/>
    </row>
    <row r="67" spans="1:24" s="90" customFormat="1">
      <c r="A67" s="30" t="s">
        <v>174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2">
        <v>13.632915508588816</v>
      </c>
      <c r="N67" s="72">
        <v>13.313677578713829</v>
      </c>
      <c r="O67" s="71">
        <v>13.016894560188344</v>
      </c>
      <c r="P67" s="71">
        <v>12.734778808690882</v>
      </c>
      <c r="Q67" s="71">
        <v>12.487616686593745</v>
      </c>
      <c r="R67" s="71">
        <v>11.9514</v>
      </c>
      <c r="S67" s="71">
        <v>11.179125927106755</v>
      </c>
      <c r="T67" s="71">
        <v>11.276043588055121</v>
      </c>
      <c r="U67" s="73"/>
      <c r="V67" s="74"/>
      <c r="W67" s="75"/>
      <c r="X67" s="76"/>
    </row>
    <row r="68" spans="1:24">
      <c r="A68" s="117" t="s">
        <v>185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4">
        <v>12.824940779807973</v>
      </c>
      <c r="N68" s="119">
        <v>12.029997003403642</v>
      </c>
      <c r="O68" s="118">
        <v>12.622117601408105</v>
      </c>
      <c r="P68" s="118">
        <v>12.394794357077387</v>
      </c>
      <c r="Q68" s="118">
        <v>12.109566821150098</v>
      </c>
      <c r="R68" s="118">
        <v>11.8284</v>
      </c>
      <c r="S68" s="118">
        <v>11.005649457620782</v>
      </c>
      <c r="T68" s="118">
        <v>10.999003228754422</v>
      </c>
      <c r="U68" s="120"/>
      <c r="V68" s="121"/>
      <c r="W68" s="122"/>
      <c r="X68" s="123"/>
    </row>
    <row r="69" spans="1:24">
      <c r="A69" s="97" t="s">
        <v>73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spans="1:24">
      <c r="A70" s="97" t="s">
        <v>74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spans="1:24">
      <c r="A71" s="237" t="s">
        <v>288</v>
      </c>
    </row>
  </sheetData>
  <mergeCells count="6">
    <mergeCell ref="W2:X2"/>
    <mergeCell ref="A1:X1"/>
    <mergeCell ref="A2:A3"/>
    <mergeCell ref="U2:V2"/>
    <mergeCell ref="B2:M2"/>
    <mergeCell ref="N2:T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огляд&amp;R&amp;"-,звичайний"&amp;12&amp;K7CBE87Липень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zoomScale="115" zoomScaleNormal="115" zoomScaleSheetLayoutView="100" zoomScalePageLayoutView="85" workbookViewId="0">
      <selection activeCell="A2" sqref="A2:I2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28515625" style="2" customWidth="1"/>
    <col min="11" max="11" width="10.42578125" style="2" customWidth="1"/>
    <col min="12" max="12" width="9.28515625" style="2" customWidth="1"/>
    <col min="13" max="253" width="9.285156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285156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285156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285156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285156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285156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285156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285156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285156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285156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285156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285156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285156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285156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285156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285156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285156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285156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285156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285156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285156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285156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285156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285156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285156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285156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285156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285156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285156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285156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285156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285156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285156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285156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285156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285156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285156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285156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285156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285156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285156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285156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285156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285156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285156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285156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285156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285156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285156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285156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285156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285156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285156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285156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285156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285156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285156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285156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285156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285156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285156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285156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285156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28515625" style="2"/>
    <col min="16384" max="16384" width="9.285156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486" t="s">
        <v>266</v>
      </c>
      <c r="B2" s="486"/>
      <c r="C2" s="486"/>
      <c r="D2" s="486"/>
      <c r="E2" s="486"/>
      <c r="F2" s="486"/>
      <c r="G2" s="486"/>
      <c r="H2" s="486"/>
      <c r="I2" s="486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 ht="25.5">
      <c r="A4" s="141"/>
      <c r="B4" s="141"/>
      <c r="C4" s="141"/>
      <c r="D4" s="141"/>
      <c r="E4" s="142"/>
      <c r="F4" s="143"/>
      <c r="G4" s="143"/>
      <c r="H4" s="143"/>
      <c r="I4" s="143" t="s">
        <v>319</v>
      </c>
      <c r="J4" s="143" t="s">
        <v>320</v>
      </c>
      <c r="K4" s="143" t="s">
        <v>319</v>
      </c>
      <c r="L4" s="143" t="s">
        <v>320</v>
      </c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137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-3.7789999999999999</v>
      </c>
      <c r="I6" s="105">
        <v>-0.42899999999999999</v>
      </c>
      <c r="J6" s="105">
        <v>-1.375</v>
      </c>
      <c r="K6" s="105">
        <v>-0.59399999999999997</v>
      </c>
      <c r="L6" s="105">
        <v>-2.16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138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45.956000000000003</v>
      </c>
      <c r="I7" s="147">
        <v>3.7269999999999999</v>
      </c>
      <c r="J7" s="147">
        <v>24.748000000000001</v>
      </c>
      <c r="K7" s="147">
        <v>4.1630000000000003</v>
      </c>
      <c r="L7" s="147">
        <v>29.609000000000002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139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51.755000000000003</v>
      </c>
      <c r="I8" s="106">
        <v>4.3470000000000004</v>
      </c>
      <c r="J8" s="106">
        <v>27.4</v>
      </c>
      <c r="K8" s="106">
        <v>5.0629999999999997</v>
      </c>
      <c r="L8" s="106">
        <v>32.795999999999999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140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33.561999999999998</v>
      </c>
      <c r="I9" s="148">
        <v>2.6760000000000002</v>
      </c>
      <c r="J9" s="148">
        <v>17.908999999999999</v>
      </c>
      <c r="K9" s="148">
        <v>2.9409999999999998</v>
      </c>
      <c r="L9" s="148">
        <v>21.957000000000001</v>
      </c>
    </row>
    <row r="10" spans="1:21">
      <c r="A10" s="26" t="s">
        <v>141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7.0720000000000001</v>
      </c>
      <c r="I10" s="107">
        <v>0.66844184200000001</v>
      </c>
      <c r="J10" s="107">
        <v>3.9267312103999998</v>
      </c>
      <c r="K10" s="107">
        <v>0.65779855723999803</v>
      </c>
      <c r="L10" s="107">
        <v>4.6643806352799997</v>
      </c>
    </row>
    <row r="11" spans="1:21">
      <c r="A11" s="149" t="s">
        <v>142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21.402774006800001</v>
      </c>
      <c r="I11" s="150">
        <v>1.79541823373</v>
      </c>
      <c r="J11" s="150">
        <v>12.624490736800002</v>
      </c>
      <c r="K11" s="150">
        <v>1.4785060000000001</v>
      </c>
      <c r="L11" s="150">
        <v>10.274185833999999</v>
      </c>
    </row>
    <row r="12" spans="1:21">
      <c r="A12" s="26" t="s">
        <v>143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330.42445795825876</v>
      </c>
      <c r="I12" s="109">
        <v>372.30425170145742</v>
      </c>
      <c r="J12" s="109">
        <v>311.04076134760027</v>
      </c>
      <c r="K12" s="109">
        <v>444.90760080784116</v>
      </c>
      <c r="L12" s="109">
        <v>453.99029282148371</v>
      </c>
    </row>
    <row r="13" spans="1:21">
      <c r="A13" s="149" t="s">
        <v>144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-9.7153070343418904</v>
      </c>
      <c r="I13" s="151">
        <v>-13.30243830059551</v>
      </c>
      <c r="J13" s="151">
        <v>-20.376989332599415</v>
      </c>
      <c r="K13" s="151">
        <v>-1.5922529218333925</v>
      </c>
      <c r="L13" s="151">
        <v>18.785330223935937</v>
      </c>
    </row>
    <row r="14" spans="1:21">
      <c r="A14" s="26" t="s">
        <v>145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0.68576942560096654</v>
      </c>
      <c r="I14" s="109">
        <v>-13.427873584400396</v>
      </c>
      <c r="J14" s="109">
        <v>2.9079628502973076</v>
      </c>
      <c r="K14" s="109">
        <v>-17.651164936183783</v>
      </c>
      <c r="L14" s="109">
        <v>-18.617027425501899</v>
      </c>
    </row>
    <row r="15" spans="1:21">
      <c r="A15" s="149" t="s">
        <v>146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-10.330234867627894</v>
      </c>
      <c r="I15" s="151">
        <v>0.14489107406545632</v>
      </c>
      <c r="J15" s="151">
        <v>-22.833043126762075</v>
      </c>
      <c r="K15" s="151">
        <v>19.501079768651898</v>
      </c>
      <c r="L15" s="151">
        <v>45.953087997024575</v>
      </c>
    </row>
    <row r="16" spans="1:21">
      <c r="A16" s="26" t="s">
        <v>147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6.0754000000000001</v>
      </c>
      <c r="I16" s="106">
        <v>0.33310722999999998</v>
      </c>
      <c r="J16" s="106">
        <v>3.0340657181099999</v>
      </c>
      <c r="K16" s="106">
        <v>0.37021499839000099</v>
      </c>
      <c r="L16" s="106">
        <v>3.6854694267700001</v>
      </c>
    </row>
    <row r="17" spans="1:12">
      <c r="A17" s="149" t="s">
        <v>142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40.195999999999998</v>
      </c>
      <c r="I17" s="151">
        <v>2.1530677580000006</v>
      </c>
      <c r="J17" s="151">
        <v>19.560669807380002</v>
      </c>
      <c r="K17" s="151">
        <v>2.507806</v>
      </c>
      <c r="L17" s="151">
        <v>23.703018237418132</v>
      </c>
    </row>
    <row r="18" spans="1:12">
      <c r="A18" s="26" t="s">
        <v>143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151.14439247686337</v>
      </c>
      <c r="I18" s="109">
        <v>154.7128411366977</v>
      </c>
      <c r="J18" s="109">
        <v>155.11052269617494</v>
      </c>
      <c r="K18" s="109">
        <v>147.62505488462864</v>
      </c>
      <c r="L18" s="109">
        <v>155.48523778090137</v>
      </c>
    </row>
    <row r="19" spans="1:12">
      <c r="A19" s="146" t="s">
        <v>148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40.57</v>
      </c>
      <c r="I19" s="148">
        <v>3.2970000000000002</v>
      </c>
      <c r="J19" s="148">
        <v>21.155999999999999</v>
      </c>
      <c r="K19" s="148">
        <v>4.0229999999999997</v>
      </c>
      <c r="L19" s="148">
        <v>26.216000000000001</v>
      </c>
    </row>
    <row r="20" spans="1:12">
      <c r="A20" s="27" t="s">
        <v>264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-5.0330000000000004</v>
      </c>
      <c r="I20" s="105">
        <v>-0.52200000000000002</v>
      </c>
      <c r="J20" s="105">
        <v>-1.8320000000000001</v>
      </c>
      <c r="K20" s="105">
        <v>-0.30199999999999999</v>
      </c>
      <c r="L20" s="105">
        <v>-2.9173</v>
      </c>
    </row>
    <row r="21" spans="1:12">
      <c r="A21" s="146" t="s">
        <v>149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-0.32200000000000001</v>
      </c>
      <c r="J21" s="147">
        <v>-2.448</v>
      </c>
      <c r="K21" s="147">
        <v>-0.13700000000000001</v>
      </c>
      <c r="L21" s="147">
        <v>-1.2929999999999999</v>
      </c>
    </row>
    <row r="22" spans="1:12">
      <c r="A22" s="28" t="s">
        <v>150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-4.9619999999999997</v>
      </c>
      <c r="I22" s="106">
        <v>-0.59499999999999997</v>
      </c>
      <c r="J22" s="106">
        <v>-3.5779999999999998</v>
      </c>
      <c r="K22" s="106">
        <v>-0.36399999999999999</v>
      </c>
      <c r="L22" s="106">
        <v>-1.722</v>
      </c>
    </row>
    <row r="23" spans="1:12">
      <c r="A23" s="152" t="s">
        <v>151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0.11</v>
      </c>
      <c r="J23" s="148">
        <v>0.51700000000000002</v>
      </c>
      <c r="K23" s="148">
        <v>-0.28499999999999998</v>
      </c>
      <c r="L23" s="148">
        <v>0.76429999999999998</v>
      </c>
    </row>
    <row r="24" spans="1:12">
      <c r="A24" s="29" t="s">
        <v>152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</v>
      </c>
      <c r="J24" s="111">
        <v>0</v>
      </c>
      <c r="K24" s="111">
        <v>0</v>
      </c>
      <c r="L24" s="111">
        <v>0.996</v>
      </c>
    </row>
    <row r="25" spans="1:12" ht="25.5">
      <c r="A25" s="153" t="s">
        <v>289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0.11</v>
      </c>
      <c r="J25" s="155">
        <v>0.51700000000000002</v>
      </c>
      <c r="K25" s="154">
        <v>-0.28499999999999998</v>
      </c>
      <c r="L25" s="155">
        <v>1.7603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153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-4.0533682730203742</v>
      </c>
      <c r="I27" s="148">
        <v>-4.7993504255510961</v>
      </c>
      <c r="J27" s="148">
        <v>-2.8718071936457359</v>
      </c>
      <c r="K27" s="148">
        <v>-5.9421314499726599</v>
      </c>
      <c r="L27" s="148">
        <v>-3.8444087271292577</v>
      </c>
    </row>
    <row r="28" spans="1:12" s="7" customFormat="1" ht="12.75" customHeight="1">
      <c r="A28" s="9" t="s">
        <v>154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49.292562147373474</v>
      </c>
      <c r="I28" s="113">
        <v>41.695056028039474</v>
      </c>
      <c r="J28" s="113">
        <v>51.68835231152341</v>
      </c>
      <c r="K28" s="113">
        <v>41.644938091306713</v>
      </c>
      <c r="L28" s="113">
        <v>52.69865648220842</v>
      </c>
    </row>
    <row r="29" spans="1:12" s="7" customFormat="1" ht="12.75" customHeight="1">
      <c r="A29" s="146" t="s">
        <v>155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55.512589301447342</v>
      </c>
      <c r="I29" s="147">
        <v>48.63118018617859</v>
      </c>
      <c r="J29" s="147">
        <v>57.227285167922297</v>
      </c>
      <c r="K29" s="147">
        <v>50.64816756096225</v>
      </c>
      <c r="L29" s="147">
        <v>58.370939173579224</v>
      </c>
    </row>
    <row r="30" spans="1:12" s="7" customFormat="1">
      <c r="A30" s="84" t="s">
        <v>265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-5.3984129447238809</v>
      </c>
      <c r="I30" s="113">
        <v>-5.8397690492719629</v>
      </c>
      <c r="J30" s="113">
        <v>-3.8262914754610824</v>
      </c>
      <c r="K30" s="113">
        <v>-3.0210836664844165</v>
      </c>
      <c r="L30" s="113">
        <v>-5.1922655461361957</v>
      </c>
    </row>
    <row r="31" spans="1:12" s="7" customFormat="1">
      <c r="A31" s="146" t="s">
        <v>156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-3.6023096434206363</v>
      </c>
      <c r="J31" s="147">
        <v>-5.1128610982143723</v>
      </c>
      <c r="K31" s="147">
        <v>-1.3704915970475666</v>
      </c>
      <c r="L31" s="147">
        <v>-2.3013057797120968</v>
      </c>
    </row>
    <row r="32" spans="1:12" s="7" customFormat="1">
      <c r="A32" s="85" t="s">
        <v>157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1.2306026732182298</v>
      </c>
      <c r="J32" s="115">
        <v>1.0797995048107969</v>
      </c>
      <c r="K32" s="115">
        <v>-2.8510226653909228</v>
      </c>
      <c r="L32" s="115">
        <v>1.3603155509930052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158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-5.2456239412761221</v>
      </c>
      <c r="I34" s="111">
        <v>-10.261569416498995</v>
      </c>
      <c r="J34" s="111">
        <v>-11.695675755633349</v>
      </c>
      <c r="K34" s="111">
        <v>9.9028400597907407</v>
      </c>
      <c r="L34" s="111">
        <v>22.603160422134128</v>
      </c>
    </row>
    <row r="35" spans="1:12" s="7" customFormat="1" ht="12.75" customHeight="1">
      <c r="A35" s="163" t="s">
        <v>159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4.360128617363344</v>
      </c>
      <c r="I35" s="164">
        <v>2.4231127679403608</v>
      </c>
      <c r="J35" s="165">
        <v>-4.5349939082171336</v>
      </c>
      <c r="K35" s="164">
        <v>22.020018198362145</v>
      </c>
      <c r="L35" s="165">
        <v>23.917564757042918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160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</v>
      </c>
      <c r="I37" s="156">
        <v>14.082000000000001</v>
      </c>
      <c r="J37" s="156">
        <v>13.9817</v>
      </c>
      <c r="K37" s="156">
        <v>17.795259999999999</v>
      </c>
      <c r="L37" s="156">
        <v>17.9712</v>
      </c>
    </row>
    <row r="38" spans="1:12" s="7" customFormat="1" ht="25.5">
      <c r="A38" s="87" t="s">
        <v>161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3.2</v>
      </c>
      <c r="I38" s="109">
        <v>2.9567986561914927</v>
      </c>
      <c r="J38" s="106">
        <v>2.9567986561914927</v>
      </c>
      <c r="K38" s="109">
        <v>3.6147996435792389</v>
      </c>
      <c r="L38" s="106">
        <v>3.6147996435792389</v>
      </c>
    </row>
    <row r="39" spans="1:12" s="7" customFormat="1">
      <c r="B39" s="88"/>
      <c r="C39" s="88"/>
      <c r="D39" s="88"/>
      <c r="E39" s="88"/>
    </row>
    <row r="40" spans="1:12">
      <c r="A40" s="140" t="s">
        <v>162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0" orientation="portrait" r:id="rId1"/>
  <headerFooter>
    <oddHeader>&amp;L&amp;"-,звичайний"&amp;12&amp;K8CBA97Макроекономічний та монетарний огляд&amp;R&amp;"-,звичайний"&amp;12&amp;K7CBE87Серпень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Інфляція'!Область_печати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  <vt:lpstr>'Ринок праці'!Область_печати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Пользователь НБУ</cp:lastModifiedBy>
  <cp:lastPrinted>2017-04-28T09:31:41Z</cp:lastPrinted>
  <dcterms:created xsi:type="dcterms:W3CDTF">2015-03-23T16:40:36Z</dcterms:created>
  <dcterms:modified xsi:type="dcterms:W3CDTF">2017-08-30T11:21:53Z</dcterms:modified>
</cp:coreProperties>
</file>