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6.09\"/>
    </mc:Choice>
  </mc:AlternateContent>
  <bookViews>
    <workbookView xWindow="2115" yWindow="-15" windowWidth="14400" windowHeight="11985" activeTab="5"/>
  </bookViews>
  <sheets>
    <sheet name=" Інфляція" sheetId="38" r:id="rId1"/>
    <sheet name="Економічна активність" sheetId="2" r:id="rId2"/>
    <sheet name="Ринок праці" sheetId="36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Інфляція'!$A$1:$L$47</definedName>
    <definedName name="_xlnm.Print_Area" localSheetId="1">'Економічна активність'!$B$1:$N$24</definedName>
    <definedName name="_xlnm.Print_Area" localSheetId="5">'Зовнішній сектор'!$A$1:$K$40</definedName>
    <definedName name="_xlnm.Print_Area" localSheetId="4">'Монетарний сектор'!$A$1:$Z$71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N19" i="36" l="1"/>
  <c r="AM19" i="36"/>
  <c r="AN18" i="36"/>
  <c r="AM18" i="36"/>
  <c r="AN17" i="36"/>
  <c r="AM17" i="36"/>
  <c r="AN16" i="36"/>
  <c r="AM16" i="36"/>
  <c r="AD16" i="36"/>
  <c r="AN15" i="36"/>
  <c r="AM15" i="36"/>
  <c r="AM14" i="36"/>
  <c r="AM13" i="36"/>
  <c r="F12" i="36"/>
  <c r="E12" i="36"/>
  <c r="S11" i="36"/>
  <c r="R11" i="36"/>
  <c r="Q11" i="36"/>
  <c r="F10" i="36"/>
  <c r="AM9" i="36"/>
  <c r="AN7" i="36"/>
  <c r="AM7" i="36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Q60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D36" i="39"/>
  <c r="C36" i="39"/>
  <c r="AG15" i="39"/>
  <c r="AG36" i="39" s="1"/>
  <c r="AF15" i="39"/>
  <c r="AF36" i="39" s="1"/>
  <c r="AE15" i="39"/>
  <c r="AE36" i="39" s="1"/>
  <c r="AD15" i="39"/>
  <c r="AC15" i="39"/>
  <c r="AC36" i="39" s="1"/>
  <c r="AB15" i="39"/>
  <c r="AB36" i="39" s="1"/>
  <c r="AA15" i="39"/>
  <c r="AA36" i="39" s="1"/>
  <c r="Z15" i="39"/>
  <c r="Y15" i="39"/>
  <c r="Y36" i="39" s="1"/>
  <c r="X15" i="39"/>
  <c r="X36" i="39" s="1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AH13" i="39"/>
  <c r="AG13" i="39"/>
  <c r="AG60" i="39" s="1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Y60" i="39" l="1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<sst xmlns="http://schemas.openxmlformats.org/spreadsheetml/2006/main" count="932" uniqueCount="346">
  <si>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</si>
  <si>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</si>
  <si>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</si>
  <si>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</si>
  <si>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</si>
  <si>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</si>
  <si>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</si>
  <si>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</si>
  <si>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</si>
  <si>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</si>
  <si>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</si>
  <si>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</si>
  <si>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</si>
  <si>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</si>
  <si>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</si>
  <si>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</si>
  <si>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</si>
  <si>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</si>
  <si>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</si>
  <si>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</si>
  <si>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</si>
  <si>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</si>
  <si>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</si>
  <si>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</si>
  <si>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</si>
  <si>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</si>
  <si>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</si>
  <si>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</si>
  <si>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</si>
  <si>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</si>
  <si>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</si>
  <si>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</si>
  <si>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</si>
  <si>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</si>
  <si>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</si>
  <si>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</si>
  <si>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</si>
  <si>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</si>
  <si>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</si>
  <si>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</si>
  <si>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</si>
  <si>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</si>
  <si>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</si>
  <si>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</si>
  <si>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</si>
  <si>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</si>
  <si>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</si>
  <si>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</si>
  <si>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</si>
  <si>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</si>
  <si>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</si>
  <si>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</si>
  <si>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</si>
  <si>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</si>
  <si>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</si>
  <si>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</si>
  <si>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</si>
  <si>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</si>
  <si>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</si>
  <si>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</si>
  <si>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</si>
  <si>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</si>
  <si>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</si>
  <si>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</si>
  <si>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</si>
  <si>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</si>
  <si>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</si>
  <si>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</si>
  <si>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</si>
  <si>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</si>
  <si>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</si>
  <si>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</si>
  <si>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</si>
  <si>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</si>
  <si>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</si>
  <si>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</si>
  <si>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</si>
  <si>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</si>
  <si>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</si>
  <si>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</si>
  <si>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</si>
  <si>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</si>
  <si>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</si>
  <si>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</si>
  <si>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</si>
  <si>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</si>
  <si>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</si>
  <si>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</si>
  <si>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</si>
  <si>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</si>
  <si>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</si>
  <si>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</si>
  <si>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</si>
  <si>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</si>
  <si>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</si>
  <si>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</si>
  <si>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</si>
  <si>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</si>
  <si>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</si>
  <si>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</si>
  <si>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</si>
  <si>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</si>
  <si>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</si>
  <si>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</si>
  <si>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</si>
  <si>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</si>
  <si>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</si>
  <si>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</si>
  <si>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</si>
  <si>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</si>
  <si>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</si>
  <si>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</si>
  <si>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</si>
  <si>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</si>
  <si>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</si>
  <si>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</si>
  <si>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</si>
  <si>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</si>
  <si>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</si>
  <si>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</si>
  <si>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</si>
  <si>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</si>
  <si>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</si>
  <si>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</si>
  <si>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</si>
  <si>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</si>
  <si>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</si>
  <si>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</si>
  <si>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</si>
  <si>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</si>
  <si>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</si>
  <si>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</si>
  <si>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</si>
  <si>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</si>
  <si>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</si>
  <si>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</si>
  <si>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</si>
  <si>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</si>
  <si>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</si>
  <si>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</si>
  <si>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</si>
  <si>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</si>
  <si>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</si>
  <si>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</si>
  <si>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</si>
  <si>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</si>
  <si>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</si>
  <si>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</si>
  <si>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</si>
  <si>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</si>
  <si>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</si>
  <si>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</si>
  <si>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</si>
  <si>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</si>
  <si>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</si>
  <si>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</si>
  <si>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</si>
  <si>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</si>
  <si>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</si>
  <si>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</si>
  <si>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</si>
  <si>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</si>
  <si>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</si>
  <si>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</si>
  <si>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</si>
  <si>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</si>
  <si>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</si>
  <si>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</si>
  <si>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</si>
  <si>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</si>
  <si>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</si>
  <si>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</si>
  <si>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</si>
  <si>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</si>
  <si>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</si>
  <si>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</si>
  <si>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</si>
  <si>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</si>
  <si>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</si>
  <si>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</si>
  <si>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</si>
  <si>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</si>
  <si>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</si>
  <si>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Розрив у фінансуванні/резервні активи (мінус: зростання) (у млрд. дол. США)</t>
  </si>
  <si>
    <t>вантажооборот</t>
  </si>
  <si>
    <t>пасажирооборот</t>
  </si>
  <si>
    <t>* Розрахунки НБУ.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</si>
  <si>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</si>
  <si>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</si>
  <si>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</si>
  <si>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</si>
  <si>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</si>
  <si>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</si>
  <si>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</si>
  <si>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</si>
  <si>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</si>
  <si>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</si>
  <si>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</si>
  <si>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</si>
  <si>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</si>
  <si>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</si>
  <si>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</si>
  <si>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</si>
  <si>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</si>
  <si>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Частка в ІВБГ (дані за 2015 рік), %</t>
  </si>
  <si>
    <t>-2.0*</t>
  </si>
  <si>
    <t>11.7*</t>
  </si>
  <si>
    <t>3.2*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</si>
  <si>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</si>
  <si>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</si>
  <si>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</si>
  <si>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</si>
  <si>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</si>
  <si>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</si>
  <si>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>7.4*</t>
  </si>
  <si>
    <t>9.6*</t>
  </si>
  <si>
    <t>5.0*</t>
  </si>
  <si>
    <r>
      <t>Зовнішній сектор: основні показники</t>
    </r>
    <r>
      <rPr>
        <b/>
        <vertAlign val="superscript"/>
        <sz val="12"/>
        <rFont val="Times New Roman"/>
        <family val="1"/>
        <charset val="204"/>
      </rPr>
      <t>1</t>
    </r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</si>
  <si>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</si>
  <si>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</si>
  <si>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</si>
  <si>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42896</t>
    </r>
    <r>
      <rPr>
        <vertAlign val="superscript"/>
        <sz val="10"/>
        <rFont val="Calibri"/>
        <family val="2"/>
        <charset val="204"/>
      </rPr>
      <t>7</t>
    </r>
  </si>
  <si>
    <r>
      <t>42874</t>
    </r>
    <r>
      <rPr>
        <vertAlign val="superscript"/>
        <sz val="10"/>
        <rFont val="Calibri"/>
        <family val="2"/>
        <charset val="204"/>
      </rPr>
      <t>7</t>
    </r>
  </si>
  <si>
    <r>
      <t>42854</t>
    </r>
    <r>
      <rPr>
        <vertAlign val="superscript"/>
        <sz val="10"/>
        <rFont val="Calibri"/>
        <family val="2"/>
        <charset val="204"/>
      </rPr>
      <t>7</t>
    </r>
  </si>
  <si>
    <r>
      <t>42837</t>
    </r>
    <r>
      <rPr>
        <vertAlign val="superscript"/>
        <sz val="10"/>
        <rFont val="Calibri"/>
        <family val="2"/>
        <charset val="204"/>
      </rPr>
      <t>7</t>
    </r>
  </si>
  <si>
    <r>
      <t>42823</t>
    </r>
    <r>
      <rPr>
        <vertAlign val="superscript"/>
        <sz val="10"/>
        <rFont val="Calibri"/>
        <family val="2"/>
        <charset val="204"/>
      </rPr>
      <t>7</t>
    </r>
  </si>
  <si>
    <r>
      <t>42814</t>
    </r>
    <r>
      <rPr>
        <vertAlign val="superscript"/>
        <sz val="10"/>
        <rFont val="Calibri"/>
        <family val="2"/>
        <charset val="204"/>
      </rPr>
      <t>7</t>
    </r>
  </si>
  <si>
    <r>
      <t>42806</t>
    </r>
    <r>
      <rPr>
        <vertAlign val="superscript"/>
        <sz val="10"/>
        <rFont val="Calibri"/>
        <family val="2"/>
        <charset val="204"/>
      </rPr>
      <t>7</t>
    </r>
  </si>
  <si>
    <r>
      <t>42801</t>
    </r>
    <r>
      <rPr>
        <vertAlign val="superscript"/>
        <sz val="10"/>
        <rFont val="Calibri"/>
        <family val="2"/>
        <charset val="204"/>
      </rPr>
      <t>7</t>
    </r>
  </si>
  <si>
    <r>
      <t>42789</t>
    </r>
    <r>
      <rPr>
        <vertAlign val="superscript"/>
        <sz val="10"/>
        <rFont val="Calibri"/>
        <family val="2"/>
        <charset val="204"/>
      </rPr>
      <t>7</t>
    </r>
  </si>
  <si>
    <r>
      <t>42775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</si>
  <si>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</si>
  <si>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b/>
        <vertAlign val="superscript"/>
        <sz val="10"/>
        <rFont val="Calibri"/>
        <family val="2"/>
        <charset val="204"/>
      </rPr>
      <t>7</t>
    </r>
  </si>
  <si>
    <r>
      <t>42738</t>
    </r>
    <r>
      <rPr>
        <vertAlign val="superscript"/>
        <sz val="10"/>
        <rFont val="Calibri"/>
        <family val="2"/>
        <charset val="204"/>
      </rPr>
      <t>7</t>
    </r>
  </si>
  <si>
    <r>
      <t>42722</t>
    </r>
    <r>
      <rPr>
        <vertAlign val="superscript"/>
        <sz val="10"/>
        <rFont val="Calibri"/>
        <family val="2"/>
        <charset val="204"/>
      </rPr>
      <t>7</t>
    </r>
  </si>
  <si>
    <r>
      <t>42709</t>
    </r>
    <r>
      <rPr>
        <vertAlign val="superscript"/>
        <sz val="10"/>
        <rFont val="Calibri"/>
        <family val="2"/>
        <charset val="204"/>
      </rPr>
      <t>7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</si>
  <si>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</si>
  <si>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</si>
  <si>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</si>
  <si>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</si>
  <si>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</si>
  <si>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</si>
  <si>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</si>
  <si>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</si>
  <si>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</si>
  <si>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</si>
  <si>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</si>
  <si>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</si>
  <si>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</si>
  <si>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</si>
  <si>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</si>
  <si>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</si>
  <si>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</si>
  <si>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</si>
  <si>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</si>
  <si>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</si>
  <si>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</si>
  <si>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</si>
  <si>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</si>
  <si>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</si>
  <si>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</si>
  <si>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</si>
  <si>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</si>
  <si>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</si>
  <si>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</si>
  <si>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</si>
  <si>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</si>
  <si>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</si>
  <si>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</si>
  <si>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</si>
  <si>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</si>
  <si>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</si>
  <si>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</si>
  <si>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</si>
  <si>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</si>
  <si>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</si>
  <si>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</si>
  <si>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</si>
  <si>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</si>
  <si>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</si>
  <si>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</si>
  <si>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</si>
  <si>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</si>
  <si>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</si>
  <si>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</si>
  <si>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</si>
  <si>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</si>
  <si>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</si>
  <si>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</si>
  <si>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r>
      <t>7</t>
    </r>
    <r>
      <rPr>
        <sz val="10"/>
        <rFont val="Calibri"/>
        <family val="2"/>
        <charset val="204"/>
      </rPr>
      <t xml:space="preserve"> Оцінка (дані ДССУ).</t>
    </r>
  </si>
  <si>
    <t>4.9*</t>
  </si>
  <si>
    <t>3.9*</t>
  </si>
  <si>
    <t>2.3*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</si>
  <si>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2015 рік.</t>
  </si>
  <si>
    <t>-0.7*</t>
  </si>
  <si>
    <t>-1.7*</t>
  </si>
  <si>
    <t>10.5*</t>
  </si>
  <si>
    <t>7.2*</t>
  </si>
  <si>
    <t>4.3*</t>
  </si>
  <si>
    <t>0.6*</t>
  </si>
  <si>
    <t>2.1*</t>
  </si>
  <si>
    <r>
      <t>42692</t>
    </r>
    <r>
      <rPr>
        <vertAlign val="superscript"/>
        <sz val="10"/>
        <rFont val="Calibri"/>
        <family val="2"/>
        <charset val="204"/>
      </rPr>
      <t>7</t>
    </r>
  </si>
  <si>
    <r>
      <t>42674</t>
    </r>
    <r>
      <rPr>
        <vertAlign val="superscript"/>
        <sz val="10"/>
        <rFont val="Calibri"/>
        <family val="2"/>
        <charset val="204"/>
      </rPr>
      <t>7</t>
    </r>
  </si>
  <si>
    <t>-0.1 в.п.</t>
  </si>
  <si>
    <t>4.6*</t>
  </si>
  <si>
    <t>7.5*</t>
  </si>
  <si>
    <t>-1.8*</t>
  </si>
  <si>
    <t>7.7*</t>
  </si>
  <si>
    <t>2.9*</t>
  </si>
  <si>
    <t>5.7*</t>
  </si>
  <si>
    <t>-5.4*</t>
  </si>
  <si>
    <t>12.8*</t>
  </si>
  <si>
    <r>
      <t>42658</t>
    </r>
    <r>
      <rPr>
        <vertAlign val="superscript"/>
        <sz val="10"/>
        <rFont val="Calibri"/>
        <family val="2"/>
        <charset val="204"/>
      </rPr>
      <t>7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</si>
  <si>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</si>
  <si>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</si>
  <si>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</si>
  <si>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</si>
  <si>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</si>
  <si>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</si>
  <si>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</si>
  <si>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</si>
  <si>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</si>
  <si>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</si>
  <si>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</si>
  <si>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</si>
  <si>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</si>
  <si>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</si>
  <si>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</si>
  <si>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</si>
  <si>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</si>
  <si>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</si>
  <si>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</si>
  <si>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</si>
  <si>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</si>
  <si>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зміна за серпень 2016 року, %</t>
  </si>
  <si>
    <t>Серпень</t>
  </si>
  <si>
    <t>Січень-Серпень</t>
  </si>
  <si>
    <r>
      <t>42650</t>
    </r>
    <r>
      <rPr>
        <vertAlign val="superscript"/>
        <sz val="10"/>
        <rFont val="Calibri"/>
        <family val="2"/>
        <charset val="204"/>
      </rPr>
      <t>7</t>
    </r>
  </si>
  <si>
    <t>-0.3 в.п.</t>
  </si>
  <si>
    <t>0.9 в.п.</t>
  </si>
  <si>
    <t>-1.1 в.п.</t>
  </si>
  <si>
    <t>7.6*</t>
  </si>
  <si>
    <t>6.4*</t>
  </si>
  <si>
    <t>-3.2*</t>
  </si>
  <si>
    <t>6.1*</t>
  </si>
  <si>
    <t>січень-серпень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</si>
</sst>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</numFmts>
  <fonts count="17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/>
      <right style="hair">
        <color theme="0" tint="-0.14990691854609822"/>
      </right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hair">
        <color theme="0" tint="-0.14990691854609822"/>
      </right>
      <top/>
      <bottom style="hair">
        <color theme="0" tint="-0.14996795556505021"/>
      </bottom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 style="thin">
        <color auto="1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69">
    <xf numFmtId="0" fontId="0" fillId="0" borderId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9" fontId="23" fillId="0" borderId="0">
      <alignment horizontal="centerContinuous" vertical="top" wrapText="1"/>
    </xf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179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6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4">
      <protection hidden="1"/>
    </xf>
    <xf numFmtId="0" fontId="31" fillId="22" borderId="4" applyNumberFormat="0" applyFont="0" applyBorder="0" applyAlignment="0" applyProtection="0">
      <protection hidden="1"/>
    </xf>
    <xf numFmtId="0" fontId="32" fillId="0" borderId="4">
      <protection hidden="1"/>
    </xf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0" borderId="6" applyNumberFormat="0" applyFont="0" applyFill="0" applyAlignment="0" applyProtection="0"/>
    <xf numFmtId="0" fontId="38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1" fontId="40" fillId="24" borderId="8">
      <alignment horizontal="right" vertical="center"/>
    </xf>
    <xf numFmtId="0" fontId="41" fillId="24" borderId="8">
      <alignment horizontal="right" vertical="center"/>
    </xf>
    <xf numFmtId="0" fontId="26" fillId="24" borderId="9"/>
    <xf numFmtId="0" fontId="40" fillId="25" borderId="8">
      <alignment horizontal="center" vertical="center"/>
    </xf>
    <xf numFmtId="1" fontId="40" fillId="24" borderId="8">
      <alignment horizontal="right" vertical="center"/>
    </xf>
    <xf numFmtId="0" fontId="26" fillId="24" borderId="0"/>
    <xf numFmtId="0" fontId="26" fillId="24" borderId="0"/>
    <xf numFmtId="0" fontId="42" fillId="24" borderId="8">
      <alignment horizontal="left" vertical="center"/>
    </xf>
    <xf numFmtId="0" fontId="42" fillId="24" borderId="10">
      <alignment vertical="center"/>
    </xf>
    <xf numFmtId="0" fontId="43" fillId="24" borderId="11">
      <alignment vertical="center"/>
    </xf>
    <xf numFmtId="0" fontId="42" fillId="24" borderId="8"/>
    <xf numFmtId="0" fontId="41" fillId="24" borderId="8">
      <alignment horizontal="right" vertical="center"/>
    </xf>
    <xf numFmtId="0" fontId="44" fillId="26" borderId="8">
      <alignment horizontal="left" vertical="center"/>
    </xf>
    <xf numFmtId="0" fontId="44" fillId="26" borderId="8">
      <alignment horizontal="left" vertical="center"/>
    </xf>
    <xf numFmtId="0" fontId="20" fillId="24" borderId="8">
      <alignment horizontal="left" vertical="center"/>
    </xf>
    <xf numFmtId="0" fontId="45" fillId="24" borderId="9"/>
    <xf numFmtId="0" fontId="40" fillId="25" borderId="8">
      <alignment horizontal="left" vertical="center"/>
    </xf>
    <xf numFmtId="180" fontId="46" fillId="0" borderId="0"/>
    <xf numFmtId="180" fontId="46" fillId="0" borderId="0"/>
    <xf numFmtId="180" fontId="46" fillId="0" borderId="0"/>
    <xf numFmtId="180" fontId="46" fillId="0" borderId="0"/>
    <xf numFmtId="180" fontId="46" fillId="0" borderId="0"/>
    <xf numFmtId="180" fontId="46" fillId="0" borderId="0"/>
    <xf numFmtId="180" fontId="46" fillId="0" borderId="0"/>
    <xf numFmtId="180" fontId="46" fillId="0" borderId="0"/>
    <xf numFmtId="38" fontId="47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20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2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83" fontId="48" fillId="0" borderId="0" applyFont="0" applyFill="0" applyBorder="0" applyAlignment="0" applyProtection="0"/>
    <xf numFmtId="184" fontId="50" fillId="0" borderId="0">
      <alignment horizontal="right" vertical="top"/>
    </xf>
    <xf numFmtId="185" fontId="49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3" fontId="26" fillId="0" borderId="0" applyFill="0" applyBorder="0" applyAlignment="0" applyProtection="0"/>
    <xf numFmtId="0" fontId="53" fillId="0" borderId="0"/>
    <xf numFmtId="0" fontId="53" fillId="0" borderId="0"/>
    <xf numFmtId="165" fontId="47" fillId="0" borderId="0" applyFont="0" applyFill="0" applyBorder="0" applyAlignment="0" applyProtection="0"/>
    <xf numFmtId="186" fontId="49" fillId="0" borderId="0" applyFont="0" applyFill="0" applyBorder="0" applyAlignment="0" applyProtection="0"/>
    <xf numFmtId="187" fontId="51" fillId="0" borderId="0" applyFont="0" applyFill="0" applyBorder="0" applyAlignment="0" applyProtection="0"/>
    <xf numFmtId="188" fontId="54" fillId="0" borderId="0">
      <protection locked="0"/>
    </xf>
    <xf numFmtId="188" fontId="55" fillId="0" borderId="0">
      <protection locked="0"/>
    </xf>
    <xf numFmtId="0" fontId="37" fillId="0" borderId="0" applyFont="0" applyFill="0" applyBorder="0" applyAlignment="0" applyProtection="0"/>
    <xf numFmtId="189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90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2" fillId="0" borderId="0"/>
    <xf numFmtId="0" fontId="60" fillId="0" borderId="0">
      <protection locked="0"/>
    </xf>
    <xf numFmtId="0" fontId="63" fillId="0" borderId="0"/>
    <xf numFmtId="0" fontId="60" fillId="0" borderId="0">
      <protection locked="0"/>
    </xf>
    <xf numFmtId="0" fontId="63" fillId="0" borderId="0"/>
    <xf numFmtId="0" fontId="61" fillId="0" borderId="0">
      <protection locked="0"/>
    </xf>
    <xf numFmtId="0" fontId="63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88" fontId="54" fillId="0" borderId="0">
      <protection locked="0"/>
    </xf>
    <xf numFmtId="188" fontId="55" fillId="0" borderId="0">
      <protection locked="0"/>
    </xf>
    <xf numFmtId="0" fontId="63" fillId="0" borderId="0"/>
    <xf numFmtId="0" fontId="64" fillId="0" borderId="0"/>
    <xf numFmtId="0" fontId="63" fillId="0" borderId="0"/>
    <xf numFmtId="0" fontId="52" fillId="0" borderId="0"/>
    <xf numFmtId="0" fontId="65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38" fontId="67" fillId="25" borderId="0" applyNumberFormat="0" applyBorder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8" fontId="74" fillId="0" borderId="0">
      <protection locked="0"/>
    </xf>
    <xf numFmtId="188" fontId="75" fillId="0" borderId="0">
      <protection locked="0"/>
    </xf>
    <xf numFmtId="188" fontId="74" fillId="0" borderId="0">
      <protection locked="0"/>
    </xf>
    <xf numFmtId="188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/>
    <xf numFmtId="0" fontId="20" fillId="0" borderId="0"/>
    <xf numFmtId="192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81" fillId="7" borderId="5" applyNumberFormat="0" applyAlignment="0" applyProtection="0"/>
    <xf numFmtId="10" fontId="67" fillId="24" borderId="8" applyNumberFormat="0" applyBorder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94" fontId="84" fillId="0" borderId="0"/>
    <xf numFmtId="0" fontId="63" fillId="0" borderId="15"/>
    <xf numFmtId="0" fontId="85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4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5" fontId="37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37" fillId="0" borderId="0" applyFont="0" applyFill="0" applyBorder="0" applyAlignment="0" applyProtection="0"/>
    <xf numFmtId="196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94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6" fillId="0" borderId="0"/>
    <xf numFmtId="0" fontId="22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98" fontId="48" fillId="0" borderId="0" applyFill="0" applyBorder="0" applyAlignment="0" applyProtection="0">
      <alignment horizontal="right"/>
    </xf>
    <xf numFmtId="0" fontId="59" fillId="0" borderId="0"/>
    <xf numFmtId="199" fontId="95" fillId="0" borderId="0"/>
    <xf numFmtId="0" fontId="96" fillId="0" borderId="0"/>
    <xf numFmtId="0" fontId="20" fillId="10" borderId="17" applyNumberFormat="0" applyFont="0" applyAlignment="0" applyProtection="0"/>
    <xf numFmtId="0" fontId="94" fillId="10" borderId="17" applyNumberFormat="0" applyFont="0" applyAlignment="0" applyProtection="0"/>
    <xf numFmtId="0" fontId="25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49" fontId="97" fillId="0" borderId="0"/>
    <xf numFmtId="169" fontId="98" fillId="0" borderId="0" applyFont="0" applyFill="0" applyBorder="0" applyAlignment="0" applyProtection="0"/>
    <xf numFmtId="0" fontId="99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200" fontId="59" fillId="0" borderId="0" applyFont="0" applyFill="0" applyBorder="0" applyAlignment="0" applyProtection="0"/>
    <xf numFmtId="201" fontId="59" fillId="0" borderId="0" applyFont="0" applyFill="0" applyBorder="0" applyAlignment="0" applyProtection="0"/>
    <xf numFmtId="0" fontId="52" fillId="0" borderId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02" fontId="26" fillId="0" borderId="0" applyFont="0" applyFill="0" applyBorder="0" applyAlignment="0" applyProtection="0"/>
    <xf numFmtId="203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" fontId="37" fillId="0" borderId="0" applyFont="0" applyFill="0" applyBorder="0" applyAlignment="0" applyProtection="0"/>
    <xf numFmtId="205" fontId="48" fillId="0" borderId="0" applyFill="0" applyBorder="0" applyAlignment="0">
      <alignment horizontal="centerContinuous"/>
    </xf>
    <xf numFmtId="0" fontId="22" fillId="0" borderId="0"/>
    <xf numFmtId="0" fontId="101" fillId="0" borderId="4" applyNumberFormat="0" applyFill="0" applyBorder="0" applyAlignment="0" applyProtection="0">
      <protection hidden="1"/>
    </xf>
    <xf numFmtId="174" fontId="102" fillId="0" borderId="0"/>
    <xf numFmtId="0" fontId="103" fillId="0" borderId="0"/>
    <xf numFmtId="0" fontId="26" fillId="0" borderId="0" applyNumberForma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2" fillId="22" borderId="4"/>
    <xf numFmtId="188" fontId="54" fillId="0" borderId="19">
      <protection locked="0"/>
    </xf>
    <xf numFmtId="0" fontId="106" fillId="0" borderId="20" applyNumberFormat="0" applyFill="0" applyAlignment="0" applyProtection="0"/>
    <xf numFmtId="188" fontId="55" fillId="0" borderId="19">
      <protection locked="0"/>
    </xf>
    <xf numFmtId="0" fontId="60" fillId="0" borderId="19">
      <protection locked="0"/>
    </xf>
    <xf numFmtId="0" fontId="89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74" fontId="111" fillId="0" borderId="0">
      <alignment horizontal="right"/>
    </xf>
    <xf numFmtId="0" fontId="27" fillId="27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2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81" fillId="7" borderId="5" applyNumberFormat="0" applyAlignment="0" applyProtection="0"/>
    <xf numFmtId="0" fontId="81" fillId="13" borderId="5" applyNumberFormat="0" applyAlignment="0" applyProtection="0"/>
    <xf numFmtId="0" fontId="99" fillId="29" borderId="18" applyNumberFormat="0" applyAlignment="0" applyProtection="0"/>
    <xf numFmtId="0" fontId="112" fillId="29" borderId="5" applyNumberFormat="0" applyAlignment="0" applyProtection="0"/>
    <xf numFmtId="0" fontId="113" fillId="0" borderId="0" applyProtection="0"/>
    <xf numFmtId="206" fontId="114" fillId="0" borderId="0" applyFont="0" applyFill="0" applyBorder="0" applyAlignment="0" applyProtection="0"/>
    <xf numFmtId="0" fontId="65" fillId="4" borderId="0" applyNumberFormat="0" applyBorder="0" applyAlignment="0" applyProtection="0"/>
    <xf numFmtId="0" fontId="23" fillId="0" borderId="21">
      <alignment horizontal="centerContinuous" vertical="top" wrapText="1"/>
    </xf>
    <xf numFmtId="0" fontId="115" fillId="0" borderId="22" applyNumberFormat="0" applyFill="0" applyAlignment="0" applyProtection="0"/>
    <xf numFmtId="0" fontId="116" fillId="0" borderId="23" applyNumberFormat="0" applyFill="0" applyAlignment="0" applyProtection="0"/>
    <xf numFmtId="0" fontId="117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8" fillId="0" borderId="0" applyProtection="0"/>
    <xf numFmtId="0" fontId="119" fillId="0" borderId="0" applyProtection="0"/>
    <xf numFmtId="0" fontId="92" fillId="0" borderId="0">
      <alignment wrapText="1"/>
    </xf>
    <xf numFmtId="0" fontId="85" fillId="0" borderId="16" applyNumberFormat="0" applyFill="0" applyAlignment="0" applyProtection="0"/>
    <xf numFmtId="0" fontId="120" fillId="0" borderId="25" applyNumberFormat="0" applyFill="0" applyAlignment="0" applyProtection="0"/>
    <xf numFmtId="0" fontId="113" fillId="0" borderId="19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0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35" fillId="22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3" fillId="0" borderId="0"/>
    <xf numFmtId="0" fontId="24" fillId="0" borderId="0"/>
    <xf numFmtId="0" fontId="92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4" fillId="0" borderId="0"/>
    <xf numFmtId="0" fontId="21" fillId="0" borderId="0"/>
    <xf numFmtId="0" fontId="92" fillId="0" borderId="0"/>
    <xf numFmtId="0" fontId="20" fillId="0" borderId="0"/>
    <xf numFmtId="0" fontId="20" fillId="0" borderId="0"/>
    <xf numFmtId="0" fontId="24" fillId="0" borderId="0"/>
    <xf numFmtId="0" fontId="124" fillId="0" borderId="0"/>
    <xf numFmtId="0" fontId="124" fillId="0" borderId="0"/>
    <xf numFmtId="0" fontId="20" fillId="0" borderId="0"/>
    <xf numFmtId="0" fontId="20" fillId="0" borderId="0"/>
    <xf numFmtId="0" fontId="125" fillId="0" borderId="0"/>
    <xf numFmtId="0" fontId="19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92" fillId="0" borderId="0"/>
    <xf numFmtId="0" fontId="24" fillId="0" borderId="0"/>
    <xf numFmtId="0" fontId="24" fillId="0" borderId="0"/>
    <xf numFmtId="0" fontId="24" fillId="0" borderId="0"/>
    <xf numFmtId="0" fontId="120" fillId="0" borderId="20" applyNumberFormat="0" applyFill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49" fillId="10" borderId="17" applyNumberFormat="0" applyFont="0" applyAlignment="0" applyProtection="0"/>
    <xf numFmtId="0" fontId="24" fillId="10" borderId="17" applyNumberFormat="0" applyFont="0" applyAlignment="0" applyProtection="0"/>
    <xf numFmtId="0" fontId="20" fillId="10" borderId="17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22" borderId="18" applyNumberFormat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90" fillId="13" borderId="0" applyNumberFormat="0" applyBorder="0" applyAlignment="0" applyProtection="0"/>
    <xf numFmtId="0" fontId="95" fillId="0" borderId="0"/>
    <xf numFmtId="0" fontId="113" fillId="0" borderId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2" fontId="113" fillId="0" borderId="0" applyProtection="0"/>
    <xf numFmtId="173" fontId="24" fillId="0" borderId="0" applyFont="0" applyFill="0" applyBorder="0" applyAlignment="0" applyProtection="0"/>
    <xf numFmtId="183" fontId="20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5" fillId="6" borderId="0" applyNumberFormat="0" applyBorder="0" applyAlignment="0" applyProtection="0"/>
    <xf numFmtId="49" fontId="23" fillId="0" borderId="8">
      <alignment horizontal="center" vertical="center" wrapText="1"/>
    </xf>
    <xf numFmtId="0" fontId="24" fillId="8" borderId="0" applyNumberFormat="0" applyBorder="0" applyAlignment="0" applyProtection="0"/>
    <xf numFmtId="0" fontId="18" fillId="38" borderId="0" applyNumberFormat="0" applyBorder="0" applyAlignment="0" applyProtection="0"/>
    <xf numFmtId="0" fontId="24" fillId="9" borderId="0" applyNumberFormat="0" applyBorder="0" applyAlignment="0" applyProtection="0"/>
    <xf numFmtId="0" fontId="18" fillId="42" borderId="0" applyNumberFormat="0" applyBorder="0" applyAlignment="0" applyProtection="0"/>
    <xf numFmtId="0" fontId="24" fillId="10" borderId="0" applyNumberFormat="0" applyBorder="0" applyAlignment="0" applyProtection="0"/>
    <xf numFmtId="0" fontId="18" fillId="46" borderId="0" applyNumberFormat="0" applyBorder="0" applyAlignment="0" applyProtection="0"/>
    <xf numFmtId="0" fontId="24" fillId="7" borderId="0" applyNumberFormat="0" applyBorder="0" applyAlignment="0" applyProtection="0"/>
    <xf numFmtId="0" fontId="18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4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7" borderId="0" applyNumberFormat="0" applyBorder="0" applyAlignment="0" applyProtection="0"/>
    <xf numFmtId="0" fontId="143" fillId="40" borderId="0" applyNumberFormat="0" applyBorder="0" applyAlignment="0" applyProtection="0"/>
    <xf numFmtId="0" fontId="143" fillId="44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143" fillId="54" borderId="0" applyNumberFormat="0" applyBorder="0" applyAlignment="0" applyProtection="0"/>
    <xf numFmtId="0" fontId="27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43" fillId="37" borderId="0" applyNumberFormat="0" applyBorder="0" applyAlignment="0" applyProtection="0"/>
    <xf numFmtId="0" fontId="143" fillId="41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55" borderId="0" applyNumberFormat="0" applyBorder="0" applyAlignment="0" applyProtection="0"/>
    <xf numFmtId="0" fontId="135" fillId="33" borderId="33" applyNumberFormat="0" applyAlignment="0" applyProtection="0"/>
    <xf numFmtId="0" fontId="136" fillId="34" borderId="34" applyNumberFormat="0" applyAlignment="0" applyProtection="0"/>
    <xf numFmtId="0" fontId="137" fillId="34" borderId="33" applyNumberFormat="0" applyAlignment="0" applyProtection="0"/>
    <xf numFmtId="0" fontId="147" fillId="0" borderId="0" applyNumberFormat="0" applyFill="0" applyBorder="0" applyAlignment="0" applyProtection="0"/>
    <xf numFmtId="0" fontId="129" fillId="0" borderId="30" applyNumberFormat="0" applyFill="0" applyAlignment="0" applyProtection="0"/>
    <xf numFmtId="0" fontId="130" fillId="0" borderId="31" applyNumberFormat="0" applyFill="0" applyAlignment="0" applyProtection="0"/>
    <xf numFmtId="0" fontId="131" fillId="0" borderId="32" applyNumberFormat="0" applyFill="0" applyAlignment="0" applyProtection="0"/>
    <xf numFmtId="0" fontId="131" fillId="0" borderId="0" applyNumberFormat="0" applyFill="0" applyBorder="0" applyAlignment="0" applyProtection="0"/>
    <xf numFmtId="0" fontId="142" fillId="0" borderId="38" applyNumberFormat="0" applyFill="0" applyAlignment="0" applyProtection="0"/>
    <xf numFmtId="0" fontId="139" fillId="35" borderId="36" applyNumberFormat="0" applyAlignment="0" applyProtection="0"/>
    <xf numFmtId="0" fontId="128" fillId="0" borderId="0" applyNumberFormat="0" applyFill="0" applyBorder="0" applyAlignment="0" applyProtection="0"/>
    <xf numFmtId="0" fontId="134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4" fillId="0" borderId="0"/>
    <xf numFmtId="0" fontId="24" fillId="0" borderId="0"/>
    <xf numFmtId="0" fontId="133" fillId="31" borderId="0" applyNumberFormat="0" applyBorder="0" applyAlignment="0" applyProtection="0"/>
    <xf numFmtId="0" fontId="141" fillId="0" borderId="0" applyNumberFormat="0" applyFill="0" applyBorder="0" applyAlignment="0" applyProtection="0"/>
    <xf numFmtId="0" fontId="18" fillId="36" borderId="37" applyNumberFormat="0" applyFont="0" applyAlignment="0" applyProtection="0"/>
    <xf numFmtId="0" fontId="24" fillId="10" borderId="17" applyNumberFormat="0" applyFont="0" applyAlignment="0" applyProtection="0"/>
    <xf numFmtId="9" fontId="20" fillId="0" borderId="0" applyFont="0" applyFill="0" applyBorder="0" applyAlignment="0" applyProtection="0"/>
    <xf numFmtId="0" fontId="138" fillId="0" borderId="35" applyNumberFormat="0" applyFill="0" applyAlignment="0" applyProtection="0"/>
    <xf numFmtId="0" fontId="140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132" fillId="30" borderId="0" applyNumberFormat="0" applyBorder="0" applyAlignment="0" applyProtection="0"/>
    <xf numFmtId="0" fontId="114" fillId="0" borderId="0"/>
    <xf numFmtId="0" fontId="20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9" fillId="0" borderId="0"/>
    <xf numFmtId="0" fontId="65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0" fillId="0" borderId="0"/>
    <xf numFmtId="0" fontId="92" fillId="0" borderId="0"/>
    <xf numFmtId="0" fontId="21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47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918" applyFont="1"/>
    <xf numFmtId="0" fontId="144" fillId="0" borderId="0" xfId="918" applyFont="1" applyBorder="1" applyAlignment="1">
      <alignment horizontal="center" wrapText="1"/>
    </xf>
    <xf numFmtId="3" fontId="151" fillId="0" borderId="0" xfId="964" applyNumberFormat="1" applyFont="1" applyFill="1"/>
    <xf numFmtId="0" fontId="21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7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54" fillId="0" borderId="0" xfId="0" applyFont="1" applyAlignment="1">
      <alignment horizontal="left"/>
    </xf>
    <xf numFmtId="0" fontId="161" fillId="0" borderId="8" xfId="0" applyFont="1" applyBorder="1" applyAlignment="1">
      <alignment horizontal="left" wrapText="1"/>
    </xf>
    <xf numFmtId="174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0" xfId="0" applyFont="1" applyBorder="1"/>
    <xf numFmtId="0" fontId="154" fillId="0" borderId="8" xfId="0" applyFont="1" applyBorder="1" applyAlignment="1">
      <alignment horizontal="left" indent="2"/>
    </xf>
    <xf numFmtId="174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74" fontId="154" fillId="0" borderId="65" xfId="942" applyNumberFormat="1" applyFont="1" applyFill="1" applyBorder="1" applyAlignment="1">
      <alignment horizontal="center"/>
    </xf>
    <xf numFmtId="174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94" fontId="156" fillId="0" borderId="62" xfId="0" applyNumberFormat="1" applyFont="1" applyFill="1" applyBorder="1" applyAlignment="1" applyProtection="1">
      <alignment horizontal="center"/>
    </xf>
    <xf numFmtId="194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94" fontId="156" fillId="0" borderId="66" xfId="0" applyNumberFormat="1" applyFont="1" applyFill="1" applyBorder="1" applyAlignment="1" applyProtection="1">
      <alignment horizontal="center"/>
    </xf>
    <xf numFmtId="194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94" fontId="154" fillId="0" borderId="66" xfId="0" applyNumberFormat="1" applyFont="1" applyFill="1" applyBorder="1" applyAlignment="1" applyProtection="1">
      <alignment horizontal="center"/>
    </xf>
    <xf numFmtId="194" fontId="154" fillId="0" borderId="65" xfId="0" applyNumberFormat="1" applyFont="1" applyFill="1" applyBorder="1" applyAlignment="1" applyProtection="1">
      <alignment horizontal="center"/>
    </xf>
    <xf numFmtId="212" fontId="156" fillId="0" borderId="66" xfId="0" applyNumberFormat="1" applyFont="1" applyFill="1" applyBorder="1" applyAlignment="1" applyProtection="1">
      <alignment horizontal="center"/>
    </xf>
    <xf numFmtId="212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94" fontId="156" fillId="0" borderId="64" xfId="0" applyNumberFormat="1" applyFont="1" applyFill="1" applyBorder="1" applyAlignment="1" applyProtection="1">
      <alignment horizontal="center"/>
    </xf>
    <xf numFmtId="194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2" fontId="164" fillId="0" borderId="66" xfId="0" applyNumberFormat="1" applyFont="1" applyFill="1" applyBorder="1" applyAlignment="1" applyProtection="1">
      <alignment horizontal="center"/>
    </xf>
    <xf numFmtId="211" fontId="154" fillId="0" borderId="66" xfId="0" applyNumberFormat="1" applyFont="1" applyFill="1" applyBorder="1" applyAlignment="1" applyProtection="1">
      <alignment horizontal="center"/>
    </xf>
    <xf numFmtId="211" fontId="154" fillId="0" borderId="65" xfId="0" applyNumberFormat="1" applyFont="1" applyFill="1" applyBorder="1" applyAlignment="1" applyProtection="1">
      <alignment horizontal="center"/>
    </xf>
    <xf numFmtId="212" fontId="154" fillId="0" borderId="66" xfId="0" applyNumberFormat="1" applyFont="1" applyFill="1" applyBorder="1" applyAlignment="1" applyProtection="1">
      <alignment horizontal="center"/>
    </xf>
    <xf numFmtId="212" fontId="164" fillId="0" borderId="63" xfId="0" applyNumberFormat="1" applyFont="1" applyFill="1" applyBorder="1" applyAlignment="1" applyProtection="1">
      <alignment horizontal="center"/>
    </xf>
    <xf numFmtId="174" fontId="156" fillId="0" borderId="64" xfId="0" applyNumberFormat="1" applyFont="1" applyFill="1" applyBorder="1" applyAlignment="1" applyProtection="1">
      <alignment horizontal="center"/>
    </xf>
    <xf numFmtId="174" fontId="156" fillId="0" borderId="0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63" fillId="0" borderId="63" xfId="0" applyNumberFormat="1" applyFont="1" applyFill="1" applyBorder="1" applyAlignment="1" applyProtection="1">
      <alignment horizontal="center"/>
    </xf>
    <xf numFmtId="208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74" fontId="154" fillId="0" borderId="64" xfId="0" applyNumberFormat="1" applyFont="1" applyFill="1" applyBorder="1" applyAlignment="1" applyProtection="1">
      <alignment horizontal="center"/>
    </xf>
    <xf numFmtId="174" fontId="154" fillId="0" borderId="0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64" fillId="0" borderId="63" xfId="0" applyNumberFormat="1" applyFont="1" applyFill="1" applyBorder="1" applyAlignment="1" applyProtection="1">
      <alignment horizontal="center"/>
    </xf>
    <xf numFmtId="208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7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74" fontId="154" fillId="0" borderId="0" xfId="918" applyNumberFormat="1" applyFont="1" applyBorder="1"/>
    <xf numFmtId="174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6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2" fontId="157" fillId="0" borderId="0" xfId="923" applyNumberFormat="1" applyFont="1" applyFill="1" applyBorder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74" fontId="154" fillId="60" borderId="0" xfId="942" applyNumberFormat="1" applyFont="1" applyFill="1" applyBorder="1" applyAlignment="1">
      <alignment horizontal="center" vertical="center" wrapText="1"/>
    </xf>
    <xf numFmtId="0" fontId="154" fillId="0" borderId="8" xfId="0" applyFont="1" applyBorder="1" applyAlignment="1">
      <alignment horizontal="left" wrapText="1"/>
    </xf>
    <xf numFmtId="174" fontId="154" fillId="0" borderId="8" xfId="0" applyNumberFormat="1" applyFont="1" applyBorder="1" applyAlignment="1">
      <alignment horizontal="center" vertical="center" wrapText="1"/>
    </xf>
    <xf numFmtId="174" fontId="156" fillId="0" borderId="0" xfId="918" applyNumberFormat="1" applyFont="1" applyBorder="1"/>
    <xf numFmtId="174" fontId="156" fillId="0" borderId="0" xfId="918" applyNumberFormat="1" applyFont="1"/>
    <xf numFmtId="174" fontId="154" fillId="0" borderId="0" xfId="918" applyNumberFormat="1" applyFont="1"/>
    <xf numFmtId="174" fontId="159" fillId="0" borderId="0" xfId="918" applyNumberFormat="1" applyFont="1"/>
    <xf numFmtId="174" fontId="159" fillId="0" borderId="0" xfId="918" applyNumberFormat="1" applyFont="1" applyFill="1"/>
    <xf numFmtId="174" fontId="159" fillId="0" borderId="0" xfId="918" applyNumberFormat="1" applyFont="1" applyFill="1" applyBorder="1"/>
    <xf numFmtId="174" fontId="159" fillId="0" borderId="0" xfId="918" applyNumberFormat="1" applyFont="1" applyBorder="1"/>
    <xf numFmtId="174" fontId="154" fillId="0" borderId="0" xfId="918" applyNumberFormat="1" applyFont="1" applyFill="1"/>
    <xf numFmtId="0" fontId="154" fillId="0" borderId="77" xfId="918" applyFont="1" applyFill="1" applyBorder="1"/>
    <xf numFmtId="174" fontId="154" fillId="0" borderId="0" xfId="918" applyNumberFormat="1" applyFont="1" applyFill="1" applyBorder="1"/>
    <xf numFmtId="174" fontId="154" fillId="0" borderId="51" xfId="918" applyNumberFormat="1" applyFont="1" applyBorder="1"/>
    <xf numFmtId="174" fontId="154" fillId="0" borderId="51" xfId="918" applyNumberFormat="1" applyFont="1" applyFill="1" applyBorder="1"/>
    <xf numFmtId="17" fontId="154" fillId="0" borderId="77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74" fontId="154" fillId="0" borderId="67" xfId="0" applyNumberFormat="1" applyFont="1" applyFill="1" applyBorder="1" applyAlignment="1" applyProtection="1">
      <alignment horizontal="center"/>
    </xf>
    <xf numFmtId="174" fontId="154" fillId="0" borderId="51" xfId="0" applyNumberFormat="1" applyFont="1" applyFill="1" applyBorder="1" applyAlignment="1" applyProtection="1">
      <alignment horizontal="center"/>
    </xf>
    <xf numFmtId="209" fontId="154" fillId="0" borderId="68" xfId="0" applyNumberFormat="1" applyFont="1" applyFill="1" applyBorder="1" applyAlignment="1" applyProtection="1">
      <alignment horizontal="center"/>
    </xf>
    <xf numFmtId="209" fontId="164" fillId="0" borderId="58" xfId="0" applyNumberFormat="1" applyFont="1" applyFill="1" applyBorder="1" applyAlignment="1" applyProtection="1">
      <alignment horizontal="center"/>
    </xf>
    <xf numFmtId="208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48" fillId="0" borderId="0" xfId="967" applyFont="1"/>
    <xf numFmtId="0" fontId="156" fillId="62" borderId="8" xfId="0" applyFont="1" applyFill="1" applyBorder="1"/>
    <xf numFmtId="174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74" fontId="156" fillId="63" borderId="8" xfId="0" applyNumberFormat="1" applyFont="1" applyFill="1" applyBorder="1" applyAlignment="1">
      <alignment horizontal="center" wrapText="1"/>
    </xf>
    <xf numFmtId="3" fontId="156" fillId="0" borderId="96" xfId="0" applyNumberFormat="1" applyFont="1" applyFill="1" applyBorder="1" applyAlignment="1" applyProtection="1">
      <alignment horizontal="center"/>
    </xf>
    <xf numFmtId="3" fontId="156" fillId="0" borderId="97" xfId="0" applyNumberFormat="1" applyFont="1" applyFill="1" applyBorder="1" applyAlignment="1" applyProtection="1">
      <alignment horizontal="center"/>
    </xf>
    <xf numFmtId="3" fontId="154" fillId="0" borderId="97" xfId="0" applyNumberFormat="1" applyFont="1" applyFill="1" applyBorder="1" applyAlignment="1" applyProtection="1">
      <alignment horizontal="center"/>
    </xf>
    <xf numFmtId="194" fontId="156" fillId="0" borderId="97" xfId="0" applyNumberFormat="1" applyFont="1" applyFill="1" applyBorder="1" applyAlignment="1" applyProtection="1">
      <alignment horizontal="center"/>
    </xf>
    <xf numFmtId="174" fontId="156" fillId="0" borderId="97" xfId="0" applyNumberFormat="1" applyFont="1" applyFill="1" applyBorder="1" applyAlignment="1" applyProtection="1">
      <alignment horizontal="center"/>
    </xf>
    <xf numFmtId="174" fontId="154" fillId="0" borderId="97" xfId="0" applyNumberFormat="1" applyFont="1" applyFill="1" applyBorder="1" applyAlignment="1" applyProtection="1">
      <alignment horizontal="center"/>
    </xf>
    <xf numFmtId="174" fontId="154" fillId="0" borderId="95" xfId="0" applyNumberFormat="1" applyFont="1" applyFill="1" applyBorder="1" applyAlignment="1" applyProtection="1">
      <alignment horizontal="center"/>
    </xf>
    <xf numFmtId="209" fontId="164" fillId="0" borderId="65" xfId="0" applyNumberFormat="1" applyFont="1" applyFill="1" applyBorder="1" applyAlignment="1" applyProtection="1">
      <alignment horizontal="center"/>
    </xf>
    <xf numFmtId="174" fontId="161" fillId="62" borderId="8" xfId="0" applyNumberFormat="1" applyFont="1" applyFill="1" applyBorder="1" applyAlignment="1">
      <alignment horizontal="center" vertical="center" wrapText="1"/>
    </xf>
    <xf numFmtId="174" fontId="161" fillId="62" borderId="8" xfId="0" applyNumberFormat="1" applyFont="1" applyFill="1" applyBorder="1" applyAlignment="1">
      <alignment horizontal="center"/>
    </xf>
    <xf numFmtId="17" fontId="160" fillId="63" borderId="8" xfId="0" applyNumberFormat="1" applyFont="1" applyFill="1" applyBorder="1" applyAlignment="1">
      <alignment horizontal="center" vertical="center" wrapText="1"/>
    </xf>
    <xf numFmtId="0" fontId="162" fillId="63" borderId="8" xfId="0" applyFont="1" applyFill="1" applyBorder="1" applyAlignment="1">
      <alignment horizontal="center" vertical="center" wrapText="1"/>
    </xf>
    <xf numFmtId="174" fontId="161" fillId="63" borderId="8" xfId="0" applyNumberFormat="1" applyFont="1" applyFill="1" applyBorder="1" applyAlignment="1">
      <alignment horizontal="center"/>
    </xf>
    <xf numFmtId="0" fontId="161" fillId="63" borderId="8" xfId="0" applyFont="1" applyFill="1" applyBorder="1" applyAlignment="1">
      <alignment horizontal="center"/>
    </xf>
    <xf numFmtId="0" fontId="1" fillId="0" borderId="0" xfId="967" applyFont="1"/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68" xfId="0" applyNumberFormat="1" applyFont="1" applyFill="1" applyBorder="1" applyAlignment="1" applyProtection="1">
      <alignment horizontal="center" vertical="center"/>
    </xf>
    <xf numFmtId="14" fontId="156" fillId="63" borderId="67" xfId="0" applyNumberFormat="1" applyFont="1" applyFill="1" applyBorder="1" applyAlignment="1" applyProtection="1">
      <alignment horizontal="center" vertical="center"/>
    </xf>
    <xf numFmtId="14" fontId="156" fillId="63" borderId="95" xfId="0" applyNumberFormat="1" applyFont="1" applyFill="1" applyBorder="1" applyAlignment="1" applyProtection="1">
      <alignment horizontal="center" vertical="center"/>
    </xf>
    <xf numFmtId="14" fontId="156" fillId="63" borderId="94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10" fontId="154" fillId="59" borderId="0" xfId="949" applyNumberFormat="1" applyFont="1" applyFill="1" applyBorder="1" applyAlignment="1" applyProtection="1"/>
    <xf numFmtId="0" fontId="154" fillId="63" borderId="90" xfId="918" applyFont="1" applyFill="1" applyBorder="1"/>
    <xf numFmtId="0" fontId="156" fillId="63" borderId="90" xfId="918" applyFont="1" applyFill="1" applyBorder="1" applyAlignment="1">
      <alignment horizontal="center"/>
    </xf>
    <xf numFmtId="0" fontId="156" fillId="63" borderId="90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74" fontId="154" fillId="63" borderId="0" xfId="918" applyNumberFormat="1" applyFont="1" applyFill="1" applyBorder="1"/>
    <xf numFmtId="174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74" fontId="159" fillId="63" borderId="0" xfId="918" applyNumberFormat="1" applyFont="1" applyFill="1"/>
    <xf numFmtId="174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74" fontId="156" fillId="63" borderId="0" xfId="918" applyNumberFormat="1" applyFont="1" applyFill="1"/>
    <xf numFmtId="174" fontId="156" fillId="63" borderId="51" xfId="918" applyNumberFormat="1" applyFont="1" applyFill="1" applyBorder="1"/>
    <xf numFmtId="174" fontId="156" fillId="63" borderId="0" xfId="918" applyNumberFormat="1" applyFont="1" applyFill="1" applyBorder="1" applyAlignment="1">
      <alignment horizontal="right"/>
    </xf>
    <xf numFmtId="0" fontId="171" fillId="63" borderId="87" xfId="920" quotePrefix="1" applyNumberFormat="1" applyFont="1" applyFill="1" applyBorder="1" applyAlignment="1" applyProtection="1">
      <alignment horizontal="center" vertical="center" wrapText="1"/>
    </xf>
    <xf numFmtId="0" fontId="171" fillId="63" borderId="88" xfId="920" quotePrefix="1" applyNumberFormat="1" applyFont="1" applyFill="1" applyBorder="1" applyAlignment="1" applyProtection="1">
      <alignment horizontal="center" vertical="center" wrapText="1"/>
    </xf>
    <xf numFmtId="0" fontId="171" fillId="63" borderId="89" xfId="920" quotePrefix="1" applyNumberFormat="1" applyFont="1" applyFill="1" applyBorder="1" applyAlignment="1" applyProtection="1">
      <alignment horizontal="center" vertical="center" wrapText="1"/>
    </xf>
    <xf numFmtId="0" fontId="171" fillId="63" borderId="83" xfId="920" applyNumberFormat="1" applyFont="1" applyFill="1" applyBorder="1" applyAlignment="1" applyProtection="1">
      <alignment horizontal="center" vertical="center" wrapText="1"/>
    </xf>
    <xf numFmtId="0" fontId="173" fillId="59" borderId="44" xfId="920" applyNumberFormat="1" applyFont="1" applyFill="1" applyBorder="1" applyAlignment="1" applyProtection="1">
      <alignment horizontal="left" vertical="center" wrapText="1"/>
    </xf>
    <xf numFmtId="0" fontId="173" fillId="0" borderId="2" xfId="920" applyNumberFormat="1" applyFont="1" applyFill="1" applyBorder="1" applyAlignment="1" applyProtection="1">
      <alignment horizontal="center" vertical="center" wrapText="1"/>
    </xf>
    <xf numFmtId="1" fontId="171" fillId="0" borderId="51" xfId="920" applyNumberFormat="1" applyFont="1" applyFill="1" applyBorder="1" applyAlignment="1" applyProtection="1">
      <alignment horizontal="center" vertical="center" wrapText="1"/>
    </xf>
    <xf numFmtId="1" fontId="171" fillId="0" borderId="44" xfId="920" applyNumberFormat="1" applyFont="1" applyFill="1" applyBorder="1" applyAlignment="1" applyProtection="1">
      <alignment horizontal="center" vertical="center" wrapText="1"/>
    </xf>
    <xf numFmtId="1" fontId="173" fillId="0" borderId="39" xfId="920" applyNumberFormat="1" applyFont="1" applyFill="1" applyBorder="1" applyAlignment="1" applyProtection="1">
      <alignment horizontal="center" vertical="center" wrapText="1"/>
    </xf>
    <xf numFmtId="1" fontId="173" fillId="0" borderId="82" xfId="920" applyNumberFormat="1" applyFont="1" applyFill="1" applyBorder="1" applyAlignment="1" applyProtection="1">
      <alignment horizontal="center" vertical="center" wrapText="1"/>
    </xf>
    <xf numFmtId="1" fontId="173" fillId="60" borderId="82" xfId="920" applyNumberFormat="1" applyFont="1" applyFill="1" applyBorder="1" applyAlignment="1" applyProtection="1">
      <alignment horizontal="center" vertical="center" wrapText="1"/>
    </xf>
    <xf numFmtId="1" fontId="173" fillId="61" borderId="82" xfId="920" applyNumberFormat="1" applyFont="1" applyFill="1" applyBorder="1" applyAlignment="1" applyProtection="1">
      <alignment horizontal="center" vertical="center" wrapText="1"/>
    </xf>
    <xf numFmtId="1" fontId="173" fillId="60" borderId="40" xfId="920" applyNumberFormat="1" applyFont="1" applyFill="1" applyBorder="1" applyAlignment="1" applyProtection="1">
      <alignment horizontal="center" vertical="center" wrapText="1"/>
    </xf>
    <xf numFmtId="1" fontId="171" fillId="59" borderId="2" xfId="920" applyNumberFormat="1" applyFont="1" applyFill="1" applyBorder="1" applyAlignment="1" applyProtection="1">
      <alignment horizontal="center" vertical="center" wrapText="1"/>
    </xf>
    <xf numFmtId="1" fontId="173" fillId="60" borderId="40" xfId="920" quotePrefix="1" applyNumberFormat="1" applyFont="1" applyFill="1" applyBorder="1" applyAlignment="1" applyProtection="1">
      <alignment horizontal="center" vertical="center" wrapText="1"/>
    </xf>
    <xf numFmtId="1" fontId="171" fillId="59" borderId="51" xfId="920" quotePrefix="1" applyNumberFormat="1" applyFont="1" applyFill="1" applyBorder="1" applyAlignment="1" applyProtection="1">
      <alignment horizontal="center" vertical="center" wrapText="1"/>
    </xf>
    <xf numFmtId="174" fontId="173" fillId="60" borderId="40" xfId="920" applyNumberFormat="1" applyFont="1" applyFill="1" applyBorder="1" applyAlignment="1" applyProtection="1">
      <alignment horizontal="center" vertical="center"/>
    </xf>
    <xf numFmtId="0" fontId="173" fillId="59" borderId="27" xfId="920" applyNumberFormat="1" applyFont="1" applyFill="1" applyBorder="1" applyAlignment="1" applyProtection="1">
      <alignment horizontal="left" vertical="center" wrapText="1"/>
    </xf>
    <xf numFmtId="0" fontId="173" fillId="0" borderId="3" xfId="920" applyNumberFormat="1" applyFont="1" applyFill="1" applyBorder="1" applyAlignment="1" applyProtection="1">
      <alignment horizontal="center" vertical="center" wrapText="1"/>
    </xf>
    <xf numFmtId="174" fontId="171" fillId="0" borderId="28" xfId="920" applyNumberFormat="1" applyFont="1" applyFill="1" applyBorder="1" applyAlignment="1" applyProtection="1">
      <alignment horizontal="center" vertical="center"/>
    </xf>
    <xf numFmtId="174" fontId="171" fillId="0" borderId="27" xfId="920" applyNumberFormat="1" applyFont="1" applyFill="1" applyBorder="1" applyAlignment="1" applyProtection="1">
      <alignment horizontal="center" vertical="center"/>
    </xf>
    <xf numFmtId="174" fontId="173" fillId="0" borderId="45" xfId="920" applyNumberFormat="1" applyFont="1" applyFill="1" applyBorder="1" applyAlignment="1" applyProtection="1">
      <alignment horizontal="center" vertical="center"/>
    </xf>
    <xf numFmtId="174" fontId="173" fillId="0" borderId="8" xfId="920" applyNumberFormat="1" applyFont="1" applyFill="1" applyBorder="1" applyAlignment="1" applyProtection="1">
      <alignment horizontal="center" vertical="center"/>
    </xf>
    <xf numFmtId="174" fontId="173" fillId="0" borderId="46" xfId="920" applyNumberFormat="1" applyFont="1" applyFill="1" applyBorder="1" applyAlignment="1" applyProtection="1">
      <alignment horizontal="center" vertical="center"/>
    </xf>
    <xf numFmtId="174" fontId="171" fillId="0" borderId="3" xfId="920" applyNumberFormat="1" applyFont="1" applyFill="1" applyBorder="1" applyAlignment="1" applyProtection="1">
      <alignment horizontal="center" vertical="center"/>
    </xf>
    <xf numFmtId="174" fontId="173" fillId="60" borderId="45" xfId="920" applyNumberFormat="1" applyFont="1" applyFill="1" applyBorder="1" applyAlignment="1" applyProtection="1">
      <alignment horizontal="center" vertical="center"/>
    </xf>
    <xf numFmtId="174" fontId="173" fillId="60" borderId="8" xfId="920" applyNumberFormat="1" applyFont="1" applyFill="1" applyBorder="1" applyAlignment="1" applyProtection="1">
      <alignment horizontal="center" vertical="center"/>
    </xf>
    <xf numFmtId="174" fontId="173" fillId="60" borderId="46" xfId="920" applyNumberFormat="1" applyFont="1" applyFill="1" applyBorder="1" applyAlignment="1" applyProtection="1">
      <alignment horizontal="center" vertical="center"/>
    </xf>
    <xf numFmtId="0" fontId="173" fillId="60" borderId="27" xfId="920" applyNumberFormat="1" applyFont="1" applyFill="1" applyBorder="1" applyAlignment="1" applyProtection="1">
      <alignment horizontal="left" vertical="center" wrapText="1"/>
    </xf>
    <xf numFmtId="174" fontId="173" fillId="60" borderId="46" xfId="920" quotePrefix="1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7" xfId="920" applyNumberFormat="1" applyFont="1" applyFill="1" applyBorder="1" applyAlignment="1" applyProtection="1">
      <alignment horizontal="center" vertical="center"/>
    </xf>
    <xf numFmtId="1" fontId="173" fillId="0" borderId="45" xfId="920" applyNumberFormat="1" applyFont="1" applyFill="1" applyBorder="1" applyAlignment="1" applyProtection="1">
      <alignment horizontal="center" vertical="center"/>
    </xf>
    <xf numFmtId="1" fontId="173" fillId="0" borderId="8" xfId="920" applyNumberFormat="1" applyFont="1" applyFill="1" applyBorder="1" applyAlignment="1" applyProtection="1">
      <alignment horizontal="center" vertical="center"/>
    </xf>
    <xf numFmtId="1" fontId="173" fillId="0" borderId="46" xfId="920" applyNumberFormat="1" applyFont="1" applyFill="1" applyBorder="1" applyAlignment="1" applyProtection="1">
      <alignment horizontal="center" vertical="center"/>
    </xf>
    <xf numFmtId="1" fontId="171" fillId="0" borderId="3" xfId="920" applyNumberFormat="1" applyFont="1" applyFill="1" applyBorder="1" applyAlignment="1" applyProtection="1">
      <alignment horizontal="center" vertical="center"/>
    </xf>
    <xf numFmtId="1" fontId="173" fillId="60" borderId="45" xfId="920" applyNumberFormat="1" applyFont="1" applyFill="1" applyBorder="1" applyAlignment="1" applyProtection="1">
      <alignment horizontal="center" vertical="center"/>
    </xf>
    <xf numFmtId="1" fontId="173" fillId="60" borderId="8" xfId="920" applyNumberFormat="1" applyFont="1" applyFill="1" applyBorder="1" applyAlignment="1" applyProtection="1">
      <alignment horizontal="center" vertical="center"/>
    </xf>
    <xf numFmtId="174" fontId="173" fillId="0" borderId="46" xfId="920" quotePrefix="1" applyNumberFormat="1" applyFont="1" applyFill="1" applyBorder="1" applyAlignment="1" applyProtection="1">
      <alignment horizontal="center" vertical="center"/>
    </xf>
    <xf numFmtId="174" fontId="171" fillId="0" borderId="28" xfId="920" quotePrefix="1" applyNumberFormat="1" applyFont="1" applyFill="1" applyBorder="1" applyAlignment="1" applyProtection="1">
      <alignment horizontal="center" vertical="center"/>
    </xf>
    <xf numFmtId="0" fontId="173" fillId="60" borderId="46" xfId="920" applyNumberFormat="1" applyFont="1" applyFill="1" applyBorder="1" applyAlignment="1" applyProtection="1">
      <alignment horizontal="center" vertical="center"/>
    </xf>
    <xf numFmtId="0" fontId="173" fillId="60" borderId="46" xfId="920" quotePrefix="1" applyNumberFormat="1" applyFont="1" applyFill="1" applyBorder="1" applyAlignment="1" applyProtection="1">
      <alignment horizontal="center" vertical="center"/>
    </xf>
    <xf numFmtId="174" fontId="173" fillId="0" borderId="8" xfId="920" quotePrefix="1" applyNumberFormat="1" applyFont="1" applyFill="1" applyBorder="1" applyAlignment="1" applyProtection="1">
      <alignment horizontal="center" vertical="center"/>
    </xf>
    <xf numFmtId="174" fontId="171" fillId="59" borderId="27" xfId="920" applyNumberFormat="1" applyFont="1" applyFill="1" applyBorder="1" applyAlignment="1" applyProtection="1">
      <alignment horizontal="center" vertical="center"/>
    </xf>
    <xf numFmtId="174" fontId="171" fillId="59" borderId="3" xfId="920" applyNumberFormat="1" applyFont="1" applyFill="1" applyBorder="1" applyAlignment="1" applyProtection="1">
      <alignment horizontal="center" vertical="center"/>
    </xf>
    <xf numFmtId="174" fontId="171" fillId="59" borderId="28" xfId="920" applyNumberFormat="1" applyFont="1" applyFill="1" applyBorder="1" applyAlignment="1" applyProtection="1">
      <alignment horizontal="center" vertical="center"/>
    </xf>
    <xf numFmtId="0" fontId="173" fillId="59" borderId="3" xfId="920" applyNumberFormat="1" applyFont="1" applyFill="1" applyBorder="1" applyAlignment="1" applyProtection="1">
      <alignment horizontal="center" vertical="center" wrapText="1"/>
    </xf>
    <xf numFmtId="174" fontId="173" fillId="59" borderId="45" xfId="920" applyNumberFormat="1" applyFont="1" applyFill="1" applyBorder="1" applyAlignment="1" applyProtection="1">
      <alignment horizontal="center" vertical="center"/>
    </xf>
    <xf numFmtId="174" fontId="173" fillId="59" borderId="8" xfId="920" applyNumberFormat="1" applyFont="1" applyFill="1" applyBorder="1" applyAlignment="1" applyProtection="1">
      <alignment horizontal="center" vertical="center"/>
    </xf>
    <xf numFmtId="174" fontId="173" fillId="59" borderId="46" xfId="920" applyNumberFormat="1" applyFont="1" applyFill="1" applyBorder="1" applyAlignment="1" applyProtection="1">
      <alignment horizontal="center" vertical="center"/>
    </xf>
    <xf numFmtId="0" fontId="171" fillId="0" borderId="28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center" vertical="center"/>
    </xf>
    <xf numFmtId="1" fontId="171" fillId="59" borderId="3" xfId="920" applyNumberFormat="1" applyFont="1" applyFill="1" applyBorder="1" applyAlignment="1" applyProtection="1">
      <alignment horizontal="center" vertical="center"/>
    </xf>
    <xf numFmtId="1" fontId="171" fillId="59" borderId="28" xfId="920" applyNumberFormat="1" applyFont="1" applyFill="1" applyBorder="1" applyAlignment="1" applyProtection="1">
      <alignment horizontal="center" vertical="center"/>
    </xf>
    <xf numFmtId="0" fontId="171" fillId="0" borderId="27" xfId="920" applyNumberFormat="1" applyFont="1" applyFill="1" applyBorder="1" applyAlignment="1" applyProtection="1">
      <alignment horizontal="center" vertical="center"/>
    </xf>
    <xf numFmtId="0" fontId="173" fillId="60" borderId="29" xfId="920" applyNumberFormat="1" applyFont="1" applyFill="1" applyBorder="1" applyAlignment="1" applyProtection="1">
      <alignment horizontal="left" vertical="center" wrapText="1"/>
    </xf>
    <xf numFmtId="0" fontId="173" fillId="0" borderId="47" xfId="920" applyNumberFormat="1" applyFont="1" applyFill="1" applyBorder="1" applyAlignment="1" applyProtection="1">
      <alignment horizontal="center" vertical="center" wrapText="1"/>
    </xf>
    <xf numFmtId="0" fontId="171" fillId="0" borderId="48" xfId="920" applyNumberFormat="1" applyFont="1" applyFill="1" applyBorder="1" applyAlignment="1" applyProtection="1">
      <alignment horizontal="center" vertical="center"/>
    </xf>
    <xf numFmtId="0" fontId="171" fillId="0" borderId="29" xfId="920" applyNumberFormat="1" applyFont="1" applyFill="1" applyBorder="1" applyAlignment="1" applyProtection="1">
      <alignment horizontal="center" vertical="center"/>
    </xf>
    <xf numFmtId="1" fontId="173" fillId="0" borderId="42" xfId="920" applyNumberFormat="1" applyFont="1" applyFill="1" applyBorder="1" applyAlignment="1" applyProtection="1">
      <alignment horizontal="center" vertical="center"/>
    </xf>
    <xf numFmtId="1" fontId="173" fillId="0" borderId="43" xfId="920" applyNumberFormat="1" applyFont="1" applyFill="1" applyBorder="1" applyAlignment="1" applyProtection="1">
      <alignment horizontal="center" vertical="center"/>
    </xf>
    <xf numFmtId="1" fontId="173" fillId="0" borderId="49" xfId="920" applyNumberFormat="1" applyFont="1" applyFill="1" applyBorder="1" applyAlignment="1" applyProtection="1">
      <alignment horizontal="center" vertical="center"/>
    </xf>
    <xf numFmtId="1" fontId="171" fillId="0" borderId="47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" fontId="173" fillId="60" borderId="42" xfId="920" applyNumberFormat="1" applyFont="1" applyFill="1" applyBorder="1" applyAlignment="1" applyProtection="1">
      <alignment horizontal="center" vertical="center"/>
    </xf>
    <xf numFmtId="1" fontId="173" fillId="60" borderId="43" xfId="920" applyNumberFormat="1" applyFont="1" applyFill="1" applyBorder="1" applyAlignment="1" applyProtection="1">
      <alignment horizontal="center" vertical="center"/>
    </xf>
    <xf numFmtId="174" fontId="173" fillId="60" borderId="49" xfId="920" applyNumberFormat="1" applyFont="1" applyFill="1" applyBorder="1" applyAlignment="1" applyProtection="1">
      <alignment horizontal="center" vertical="center"/>
    </xf>
    <xf numFmtId="0" fontId="173" fillId="59" borderId="0" xfId="920" applyNumberFormat="1" applyFont="1" applyFill="1" applyBorder="1" applyAlignment="1" applyProtection="1"/>
    <xf numFmtId="0" fontId="175" fillId="0" borderId="0" xfId="920" applyNumberFormat="1" applyFont="1" applyFill="1" applyBorder="1" applyAlignment="1" applyProtection="1">
      <alignment horizontal="left" wrapText="1"/>
    </xf>
    <xf numFmtId="0" fontId="172" fillId="0" borderId="0" xfId="920" quotePrefix="1" applyFont="1"/>
    <xf numFmtId="0" fontId="174" fillId="0" borderId="0" xfId="920" quotePrefix="1" applyFont="1"/>
    <xf numFmtId="0" fontId="176" fillId="0" borderId="0" xfId="920" applyFont="1"/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194" fontId="163" fillId="0" borderId="65" xfId="0" applyNumberFormat="1" applyFont="1" applyFill="1" applyBorder="1" applyAlignment="1" applyProtection="1">
      <alignment horizontal="center"/>
    </xf>
    <xf numFmtId="0" fontId="144" fillId="0" borderId="0" xfId="918" applyFont="1" applyFill="1" applyBorder="1" applyAlignment="1">
      <alignment horizontal="center" wrapText="1"/>
    </xf>
    <xf numFmtId="0" fontId="144" fillId="0" borderId="0" xfId="918" applyFont="1" applyFill="1" applyBorder="1" applyAlignment="1">
      <alignment horizontal="center"/>
    </xf>
    <xf numFmtId="0" fontId="21" fillId="0" borderId="0" xfId="918" applyFont="1" applyFill="1" applyBorder="1"/>
    <xf numFmtId="0" fontId="144" fillId="0" borderId="0" xfId="918" applyFont="1" applyFill="1" applyBorder="1" applyAlignment="1">
      <alignment horizontal="center" vertical="center" wrapText="1"/>
    </xf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80" xfId="0" applyNumberFormat="1" applyFont="1" applyFill="1" applyBorder="1" applyAlignment="1" applyProtection="1">
      <alignment horizontal="center"/>
    </xf>
    <xf numFmtId="174" fontId="156" fillId="0" borderId="65" xfId="0" applyNumberFormat="1" applyFont="1" applyFill="1" applyBorder="1" applyAlignment="1" applyProtection="1">
      <alignment horizontal="center"/>
    </xf>
    <xf numFmtId="174" fontId="154" fillId="0" borderId="65" xfId="0" applyNumberFormat="1" applyFont="1" applyFill="1" applyBorder="1" applyAlignment="1" applyProtection="1">
      <alignment horizontal="center"/>
    </xf>
    <xf numFmtId="174" fontId="154" fillId="0" borderId="58" xfId="0" applyNumberFormat="1" applyFont="1" applyFill="1" applyBorder="1" applyAlignment="1" applyProtection="1">
      <alignment horizontal="center"/>
    </xf>
    <xf numFmtId="14" fontId="156" fillId="63" borderId="99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74" fontId="154" fillId="63" borderId="0" xfId="918" applyNumberFormat="1" applyFont="1" applyFill="1"/>
    <xf numFmtId="174" fontId="154" fillId="63" borderId="51" xfId="918" applyNumberFormat="1" applyFont="1" applyFill="1" applyBorder="1"/>
    <xf numFmtId="49" fontId="161" fillId="0" borderId="8" xfId="0" applyNumberFormat="1" applyFont="1" applyBorder="1" applyAlignment="1">
      <alignment horizontal="center"/>
    </xf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71" fillId="63" borderId="100" xfId="920" quotePrefix="1" applyNumberFormat="1" applyFont="1" applyFill="1" applyBorder="1" applyAlignment="1" applyProtection="1">
      <alignment horizontal="center" vertical="center" wrapText="1"/>
    </xf>
    <xf numFmtId="1" fontId="173" fillId="60" borderId="46" xfId="920" applyNumberFormat="1" applyFont="1" applyFill="1" applyBorder="1" applyAlignment="1" applyProtection="1">
      <alignment horizontal="center" vertical="center"/>
    </xf>
    <xf numFmtId="1" fontId="173" fillId="60" borderId="49" xfId="920" applyNumberFormat="1" applyFont="1" applyFill="1" applyBorder="1" applyAlignment="1" applyProtection="1">
      <alignment horizontal="center" vertical="center"/>
    </xf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7" xfId="942" applyFont="1" applyBorder="1" applyAlignment="1"/>
    <xf numFmtId="0" fontId="167" fillId="63" borderId="51" xfId="923" applyFont="1" applyFill="1" applyBorder="1" applyAlignment="1">
      <alignment horizontal="center" vertical="center" wrapText="1"/>
    </xf>
    <xf numFmtId="0" fontId="167" fillId="63" borderId="93" xfId="923" applyFont="1" applyFill="1" applyBorder="1" applyAlignment="1">
      <alignment horizontal="center" vertical="center" wrapText="1"/>
    </xf>
    <xf numFmtId="0" fontId="167" fillId="63" borderId="113" xfId="923" applyFont="1" applyFill="1" applyBorder="1" applyAlignment="1">
      <alignment horizontal="center" vertical="center" wrapText="1"/>
    </xf>
    <xf numFmtId="0" fontId="167" fillId="63" borderId="114" xfId="923" applyFont="1" applyFill="1" applyBorder="1" applyAlignment="1">
      <alignment horizontal="center" vertical="center" wrapText="1"/>
    </xf>
    <xf numFmtId="174" fontId="156" fillId="62" borderId="106" xfId="923" applyNumberFormat="1" applyFont="1" applyFill="1" applyBorder="1" applyAlignment="1">
      <alignment horizontal="center"/>
    </xf>
    <xf numFmtId="174" fontId="156" fillId="62" borderId="0" xfId="923" applyNumberFormat="1" applyFont="1" applyFill="1" applyBorder="1" applyAlignment="1">
      <alignment horizontal="center"/>
    </xf>
    <xf numFmtId="174" fontId="156" fillId="62" borderId="80" xfId="923" applyNumberFormat="1" applyFont="1" applyFill="1" applyBorder="1" applyAlignment="1">
      <alignment horizontal="center"/>
    </xf>
    <xf numFmtId="174" fontId="156" fillId="60" borderId="106" xfId="923" applyNumberFormat="1" applyFont="1" applyFill="1" applyBorder="1" applyAlignment="1">
      <alignment horizontal="center"/>
    </xf>
    <xf numFmtId="174" fontId="156" fillId="60" borderId="0" xfId="923" applyNumberFormat="1" applyFont="1" applyFill="1" applyBorder="1" applyAlignment="1">
      <alignment horizontal="center"/>
    </xf>
    <xf numFmtId="174" fontId="156" fillId="60" borderId="73" xfId="923" applyNumberFormat="1" applyFont="1" applyFill="1" applyBorder="1" applyAlignment="1">
      <alignment horizontal="center"/>
    </xf>
    <xf numFmtId="174" fontId="156" fillId="0" borderId="65" xfId="942" applyNumberFormat="1" applyFont="1" applyFill="1" applyBorder="1" applyAlignment="1">
      <alignment horizontal="center"/>
    </xf>
    <xf numFmtId="174" fontId="154" fillId="60" borderId="106" xfId="923" applyNumberFormat="1" applyFont="1" applyFill="1" applyBorder="1" applyAlignment="1">
      <alignment horizontal="center"/>
    </xf>
    <xf numFmtId="174" fontId="154" fillId="60" borderId="0" xfId="923" applyNumberFormat="1" applyFont="1" applyFill="1" applyBorder="1" applyAlignment="1">
      <alignment horizontal="center"/>
    </xf>
    <xf numFmtId="174" fontId="154" fillId="60" borderId="73" xfId="923" applyNumberFormat="1" applyFont="1" applyFill="1" applyBorder="1" applyAlignment="1">
      <alignment horizontal="center"/>
    </xf>
    <xf numFmtId="174" fontId="154" fillId="60" borderId="0" xfId="942" applyNumberFormat="1" applyFont="1" applyFill="1" applyBorder="1" applyAlignment="1">
      <alignment horizontal="center"/>
    </xf>
    <xf numFmtId="174" fontId="154" fillId="60" borderId="73" xfId="942" applyNumberFormat="1" applyFont="1" applyFill="1" applyBorder="1" applyAlignment="1">
      <alignment horizontal="center"/>
    </xf>
    <xf numFmtId="174" fontId="154" fillId="60" borderId="65" xfId="923" applyNumberFormat="1" applyFont="1" applyFill="1" applyBorder="1" applyAlignment="1">
      <alignment horizontal="center"/>
    </xf>
    <xf numFmtId="174" fontId="154" fillId="60" borderId="65" xfId="942" applyNumberFormat="1" applyFont="1" applyFill="1" applyBorder="1" applyAlignment="1">
      <alignment horizontal="center"/>
    </xf>
    <xf numFmtId="174" fontId="156" fillId="62" borderId="115" xfId="923" applyNumberFormat="1" applyFont="1" applyFill="1" applyBorder="1" applyAlignment="1">
      <alignment horizontal="center"/>
    </xf>
    <xf numFmtId="174" fontId="156" fillId="62" borderId="0" xfId="942" applyNumberFormat="1" applyFont="1" applyFill="1" applyBorder="1" applyAlignment="1">
      <alignment horizontal="center"/>
    </xf>
    <xf numFmtId="174" fontId="156" fillId="62" borderId="65" xfId="942" applyNumberFormat="1" applyFont="1" applyFill="1" applyBorder="1" applyAlignment="1">
      <alignment horizontal="center"/>
    </xf>
    <xf numFmtId="174" fontId="156" fillId="0" borderId="115" xfId="923" applyNumberFormat="1" applyFont="1" applyFill="1" applyBorder="1" applyAlignment="1">
      <alignment horizontal="center"/>
    </xf>
    <xf numFmtId="174" fontId="156" fillId="0" borderId="0" xfId="923" applyNumberFormat="1" applyFont="1" applyFill="1" applyBorder="1" applyAlignment="1">
      <alignment horizontal="center"/>
    </xf>
    <xf numFmtId="174" fontId="156" fillId="0" borderId="73" xfId="923" applyNumberFormat="1" applyFont="1" applyFill="1" applyBorder="1" applyAlignment="1">
      <alignment horizontal="center"/>
    </xf>
    <xf numFmtId="174" fontId="156" fillId="0" borderId="0" xfId="942" applyNumberFormat="1" applyFont="1" applyFill="1" applyBorder="1" applyAlignment="1">
      <alignment horizontal="center"/>
    </xf>
    <xf numFmtId="174" fontId="154" fillId="60" borderId="115" xfId="923" applyNumberFormat="1" applyFont="1" applyFill="1" applyBorder="1" applyAlignment="1">
      <alignment horizontal="center"/>
    </xf>
    <xf numFmtId="213" fontId="154" fillId="60" borderId="115" xfId="923" applyNumberFormat="1" applyFont="1" applyFill="1" applyBorder="1" applyAlignment="1">
      <alignment horizontal="center"/>
    </xf>
    <xf numFmtId="213" fontId="154" fillId="60" borderId="0" xfId="923" applyNumberFormat="1" applyFont="1" applyFill="1" applyBorder="1" applyAlignment="1">
      <alignment horizontal="center"/>
    </xf>
    <xf numFmtId="213" fontId="154" fillId="60" borderId="73" xfId="923" applyNumberFormat="1" applyFont="1" applyFill="1" applyBorder="1" applyAlignment="1">
      <alignment horizontal="center"/>
    </xf>
    <xf numFmtId="213" fontId="154" fillId="0" borderId="65" xfId="942" applyNumberFormat="1" applyFont="1" applyFill="1" applyBorder="1" applyAlignment="1">
      <alignment horizontal="center"/>
    </xf>
    <xf numFmtId="174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74" fontId="156" fillId="62" borderId="73" xfId="923" applyNumberFormat="1" applyFont="1" applyFill="1" applyBorder="1" applyAlignment="1">
      <alignment horizontal="center"/>
    </xf>
    <xf numFmtId="174" fontId="156" fillId="62" borderId="65" xfId="923" applyNumberFormat="1" applyFont="1" applyFill="1" applyBorder="1" applyAlignment="1">
      <alignment horizontal="center"/>
    </xf>
    <xf numFmtId="174" fontId="159" fillId="60" borderId="0" xfId="942" applyNumberFormat="1" applyFont="1" applyFill="1" applyBorder="1" applyAlignment="1">
      <alignment horizontal="center"/>
    </xf>
    <xf numFmtId="174" fontId="159" fillId="60" borderId="65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74" fontId="156" fillId="0" borderId="106" xfId="923" applyNumberFormat="1" applyFont="1" applyFill="1" applyBorder="1" applyAlignment="1">
      <alignment horizontal="center"/>
    </xf>
    <xf numFmtId="174" fontId="156" fillId="60" borderId="0" xfId="942" applyNumberFormat="1" applyFont="1" applyFill="1" applyBorder="1" applyAlignment="1">
      <alignment horizontal="center"/>
    </xf>
    <xf numFmtId="174" fontId="156" fillId="60" borderId="73" xfId="942" applyNumberFormat="1" applyFont="1" applyFill="1" applyBorder="1" applyAlignment="1">
      <alignment horizontal="center"/>
    </xf>
    <xf numFmtId="174" fontId="156" fillId="60" borderId="65" xfId="923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74" fontId="167" fillId="0" borderId="106" xfId="923" applyNumberFormat="1" applyFont="1" applyFill="1" applyBorder="1" applyAlignment="1">
      <alignment horizontal="center"/>
    </xf>
    <xf numFmtId="174" fontId="167" fillId="60" borderId="0" xfId="942" applyNumberFormat="1" applyFont="1" applyFill="1" applyBorder="1" applyAlignment="1">
      <alignment horizontal="center"/>
    </xf>
    <xf numFmtId="174" fontId="167" fillId="60" borderId="73" xfId="942" applyNumberFormat="1" applyFont="1" applyFill="1" applyBorder="1" applyAlignment="1">
      <alignment horizontal="center"/>
    </xf>
    <xf numFmtId="174" fontId="167" fillId="60" borderId="0" xfId="923" applyNumberFormat="1" applyFont="1" applyFill="1" applyBorder="1" applyAlignment="1">
      <alignment horizontal="center"/>
    </xf>
    <xf numFmtId="174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74" fontId="156" fillId="0" borderId="112" xfId="923" applyNumberFormat="1" applyFont="1" applyFill="1" applyBorder="1" applyAlignment="1">
      <alignment horizontal="center"/>
    </xf>
    <xf numFmtId="174" fontId="156" fillId="60" borderId="51" xfId="942" applyNumberFormat="1" applyFont="1" applyFill="1" applyBorder="1" applyAlignment="1">
      <alignment horizontal="center"/>
    </xf>
    <xf numFmtId="174" fontId="156" fillId="60" borderId="71" xfId="942" applyNumberFormat="1" applyFont="1" applyFill="1" applyBorder="1" applyAlignment="1">
      <alignment horizontal="center"/>
    </xf>
    <xf numFmtId="174" fontId="156" fillId="0" borderId="51" xfId="923" applyNumberFormat="1" applyFont="1" applyFill="1" applyBorder="1" applyAlignment="1">
      <alignment horizontal="center"/>
    </xf>
    <xf numFmtId="174" fontId="156" fillId="60" borderId="51" xfId="923" applyNumberFormat="1" applyFont="1" applyFill="1" applyBorder="1" applyAlignment="1">
      <alignment horizontal="center"/>
    </xf>
    <xf numFmtId="174" fontId="156" fillId="0" borderId="58" xfId="942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0" fontId="156" fillId="63" borderId="110" xfId="923" applyFont="1" applyFill="1" applyBorder="1" applyAlignment="1">
      <alignment vertical="center" wrapText="1"/>
    </xf>
    <xf numFmtId="0" fontId="156" fillId="63" borderId="74" xfId="923" applyFont="1" applyFill="1" applyBorder="1" applyAlignment="1">
      <alignment vertical="center" wrapText="1"/>
    </xf>
    <xf numFmtId="174" fontId="156" fillId="62" borderId="115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74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55" xfId="0" applyFont="1" applyFill="1" applyBorder="1" applyAlignment="1">
      <alignment horizontal="center" wrapText="1"/>
    </xf>
    <xf numFmtId="0" fontId="173" fillId="0" borderId="0" xfId="739" applyFont="1" applyAlignment="1"/>
    <xf numFmtId="0" fontId="173" fillId="0" borderId="0" xfId="920" applyNumberFormat="1" applyFont="1" applyFill="1" applyBorder="1" applyAlignment="1" applyProtection="1"/>
    <xf numFmtId="0" fontId="172" fillId="0" borderId="0" xfId="920" applyNumberFormat="1" applyFont="1" applyFill="1" applyBorder="1" applyAlignment="1" applyProtection="1">
      <alignment horizontal="left"/>
    </xf>
    <xf numFmtId="0" fontId="172" fillId="0" borderId="0" xfId="920" applyNumberFormat="1" applyFont="1" applyFill="1" applyBorder="1" applyAlignment="1" applyProtection="1">
      <alignment horizontal="left" wrapText="1"/>
    </xf>
    <xf numFmtId="0" fontId="156" fillId="63" borderId="80" xfId="923" applyFont="1" applyFill="1" applyBorder="1" applyAlignment="1">
      <alignment horizontal="center" vertical="center" wrapText="1"/>
    </xf>
    <xf numFmtId="0" fontId="171" fillId="63" borderId="42" xfId="920" quotePrefix="1" applyNumberFormat="1" applyFont="1" applyFill="1" applyBorder="1" applyAlignment="1" applyProtection="1">
      <alignment horizontal="center" vertical="center" wrapText="1"/>
    </xf>
    <xf numFmtId="0" fontId="171" fillId="63" borderId="43" xfId="920" quotePrefix="1" applyNumberFormat="1" applyFont="1" applyFill="1" applyBorder="1" applyAlignment="1" applyProtection="1">
      <alignment horizontal="center" vertical="center" wrapText="1"/>
    </xf>
    <xf numFmtId="0" fontId="171" fillId="63" borderId="49" xfId="920" quotePrefix="1" applyNumberFormat="1" applyFont="1" applyFill="1" applyBorder="1" applyAlignment="1" applyProtection="1">
      <alignment horizontal="center" vertical="center" wrapText="1"/>
    </xf>
    <xf numFmtId="1" fontId="173" fillId="60" borderId="118" xfId="920" quotePrefix="1" applyNumberFormat="1" applyFont="1" applyFill="1" applyBorder="1" applyAlignment="1" applyProtection="1">
      <alignment horizontal="center" vertical="center" wrapText="1"/>
    </xf>
    <xf numFmtId="1" fontId="173" fillId="60" borderId="53" xfId="920" quotePrefix="1" applyNumberFormat="1" applyFont="1" applyFill="1" applyBorder="1" applyAlignment="1" applyProtection="1">
      <alignment horizontal="center" vertical="center" wrapText="1"/>
    </xf>
    <xf numFmtId="1" fontId="173" fillId="60" borderId="119" xfId="920" applyNumberFormat="1" applyFont="1" applyFill="1" applyBorder="1" applyAlignment="1" applyProtection="1">
      <alignment horizontal="center" vertical="center" wrapText="1"/>
    </xf>
    <xf numFmtId="174" fontId="173" fillId="60" borderId="120" xfId="920" applyNumberFormat="1" applyFont="1" applyFill="1" applyBorder="1" applyAlignment="1" applyProtection="1">
      <alignment horizontal="center" vertical="center"/>
    </xf>
    <xf numFmtId="174" fontId="173" fillId="60" borderId="56" xfId="920" applyNumberFormat="1" applyFont="1" applyFill="1" applyBorder="1" applyAlignment="1" applyProtection="1">
      <alignment horizontal="center" vertical="center"/>
    </xf>
    <xf numFmtId="0" fontId="173" fillId="60" borderId="56" xfId="920" quotePrefix="1" applyNumberFormat="1" applyFont="1" applyFill="1" applyBorder="1" applyAlignment="1" applyProtection="1">
      <alignment horizontal="center" vertical="center"/>
    </xf>
    <xf numFmtId="174" fontId="173" fillId="60" borderId="121" xfId="920" applyNumberFormat="1" applyFont="1" applyFill="1" applyBorder="1" applyAlignment="1" applyProtection="1">
      <alignment horizontal="center" vertical="center"/>
    </xf>
    <xf numFmtId="213" fontId="154" fillId="0" borderId="0" xfId="942" applyNumberFormat="1" applyFont="1" applyFill="1" applyBorder="1" applyAlignment="1">
      <alignment horizontal="center"/>
    </xf>
    <xf numFmtId="174" fontId="156" fillId="62" borderId="77" xfId="923" applyNumberFormat="1" applyFont="1" applyFill="1" applyBorder="1" applyAlignment="1">
      <alignment horizontal="center"/>
    </xf>
    <xf numFmtId="0" fontId="156" fillId="63" borderId="65" xfId="923" applyFont="1" applyFill="1" applyBorder="1" applyAlignment="1">
      <alignment horizontal="center" vertical="center" wrapText="1"/>
    </xf>
    <xf numFmtId="0" fontId="157" fillId="60" borderId="77" xfId="923" applyFont="1" applyFill="1" applyBorder="1"/>
    <xf numFmtId="0" fontId="157" fillId="60" borderId="51" xfId="923" applyFont="1" applyFill="1" applyBorder="1"/>
    <xf numFmtId="0" fontId="156" fillId="63" borderId="75" xfId="923" applyFont="1" applyFill="1" applyBorder="1" applyAlignment="1">
      <alignment vertical="center" wrapText="1"/>
    </xf>
    <xf numFmtId="0" fontId="178" fillId="0" borderId="50" xfId="923" applyFont="1" applyFill="1" applyBorder="1" applyAlignment="1">
      <alignment horizontal="left" vertical="center" wrapText="1" indent="3"/>
    </xf>
    <xf numFmtId="174" fontId="156" fillId="60" borderId="72" xfId="923" applyNumberFormat="1" applyFont="1" applyFill="1" applyBorder="1" applyAlignment="1">
      <alignment horizontal="center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78" xfId="0" applyFont="1" applyFill="1" applyBorder="1" applyAlignment="1">
      <alignment horizontal="center" vertical="center" wrapText="1"/>
    </xf>
    <xf numFmtId="0" fontId="156" fillId="58" borderId="76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6" fillId="58" borderId="78" xfId="0" applyFont="1" applyFill="1" applyBorder="1" applyAlignment="1">
      <alignment horizontal="center" wrapText="1"/>
    </xf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8" xfId="0" applyFont="1" applyFill="1" applyBorder="1" applyAlignment="1">
      <alignment horizontal="center" wrapText="1"/>
    </xf>
    <xf numFmtId="0" fontId="154" fillId="0" borderId="79" xfId="0" applyFont="1" applyBorder="1" applyAlignment="1">
      <alignment horizontal="left" wrapText="1"/>
    </xf>
    <xf numFmtId="0" fontId="154" fillId="0" borderId="77" xfId="0" applyFont="1" applyBorder="1" applyAlignment="1">
      <alignment horizontal="left" wrapText="1"/>
    </xf>
    <xf numFmtId="0" fontId="154" fillId="0" borderId="80" xfId="0" applyFont="1" applyBorder="1" applyAlignment="1">
      <alignment horizontal="left" wrapText="1"/>
    </xf>
    <xf numFmtId="0" fontId="154" fillId="0" borderId="55" xfId="0" applyFont="1" applyBorder="1" applyAlignment="1">
      <alignment horizontal="left" wrapText="1"/>
    </xf>
    <xf numFmtId="0" fontId="154" fillId="0" borderId="51" xfId="0" applyFont="1" applyBorder="1" applyAlignment="1">
      <alignment horizontal="left" wrapText="1"/>
    </xf>
    <xf numFmtId="0" fontId="154" fillId="0" borderId="58" xfId="0" applyFont="1" applyBorder="1" applyAlignment="1">
      <alignment horizontal="left" wrapText="1"/>
    </xf>
    <xf numFmtId="0" fontId="156" fillId="63" borderId="8" xfId="0" applyFont="1" applyFill="1" applyBorder="1" applyAlignment="1">
      <alignment horizontal="center" vertical="center" wrapText="1"/>
    </xf>
    <xf numFmtId="174" fontId="161" fillId="0" borderId="8" xfId="0" applyNumberFormat="1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56" xfId="0" applyBorder="1" applyAlignment="1"/>
    <xf numFmtId="0" fontId="160" fillId="63" borderId="54" xfId="0" applyFont="1" applyFill="1" applyBorder="1" applyAlignment="1">
      <alignment horizontal="center" vertical="center" wrapText="1"/>
    </xf>
    <xf numFmtId="0" fontId="0" fillId="63" borderId="28" xfId="0" applyFill="1" applyBorder="1" applyAlignment="1">
      <alignment wrapText="1"/>
    </xf>
    <xf numFmtId="0" fontId="0" fillId="63" borderId="56" xfId="0" applyFill="1" applyBorder="1" applyAlignment="1">
      <alignment wrapText="1"/>
    </xf>
    <xf numFmtId="0" fontId="160" fillId="63" borderId="8" xfId="0" applyFont="1" applyFill="1" applyBorder="1" applyAlignment="1">
      <alignment horizontal="center" vertical="center" wrapText="1"/>
    </xf>
    <xf numFmtId="0" fontId="156" fillId="0" borderId="8" xfId="0" applyFont="1" applyBorder="1" applyAlignment="1">
      <alignment horizontal="center" vertical="center" wrapText="1"/>
    </xf>
    <xf numFmtId="0" fontId="174" fillId="0" borderId="0" xfId="920" quotePrefix="1" applyFont="1" applyAlignment="1"/>
    <xf numFmtId="0" fontId="173" fillId="0" borderId="0" xfId="739" applyFont="1" applyAlignment="1"/>
    <xf numFmtId="0" fontId="173" fillId="0" borderId="0" xfId="920" applyNumberFormat="1" applyFont="1" applyFill="1" applyBorder="1" applyAlignment="1" applyProtection="1"/>
    <xf numFmtId="0" fontId="172" fillId="0" borderId="0" xfId="920" applyNumberFormat="1" applyFont="1" applyFill="1" applyBorder="1" applyAlignment="1" applyProtection="1">
      <alignment horizontal="left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4" fillId="0" borderId="0" xfId="920" applyNumberFormat="1" applyFont="1" applyFill="1" applyBorder="1" applyAlignment="1" applyProtection="1">
      <alignment horizontal="left" wrapText="1"/>
    </xf>
    <xf numFmtId="0" fontId="173" fillId="0" borderId="0" xfId="739" applyFont="1" applyAlignment="1">
      <alignment horizontal="left" wrapText="1"/>
    </xf>
    <xf numFmtId="0" fontId="170" fillId="0" borderId="79" xfId="920" applyNumberFormat="1" applyFont="1" applyFill="1" applyBorder="1" applyAlignment="1" applyProtection="1">
      <alignment horizontal="center"/>
    </xf>
    <xf numFmtId="0" fontId="170" fillId="0" borderId="77" xfId="920" applyNumberFormat="1" applyFont="1" applyFill="1" applyBorder="1" applyAlignment="1" applyProtection="1">
      <alignment horizontal="center"/>
    </xf>
    <xf numFmtId="0" fontId="170" fillId="0" borderId="80" xfId="920" applyNumberFormat="1" applyFont="1" applyFill="1" applyBorder="1" applyAlignment="1" applyProtection="1">
      <alignment horizontal="center"/>
    </xf>
    <xf numFmtId="0" fontId="171" fillId="63" borderId="69" xfId="920" applyNumberFormat="1" applyFont="1" applyFill="1" applyBorder="1" applyAlignment="1" applyProtection="1">
      <alignment horizontal="center" vertical="center" wrapText="1"/>
    </xf>
    <xf numFmtId="0" fontId="171" fillId="63" borderId="41" xfId="920" applyNumberFormat="1" applyFont="1" applyFill="1" applyBorder="1" applyAlignment="1" applyProtection="1">
      <alignment horizontal="center" vertical="center" wrapText="1"/>
    </xf>
    <xf numFmtId="0" fontId="171" fillId="63" borderId="70" xfId="920" applyNumberFormat="1" applyFont="1" applyFill="1" applyBorder="1" applyAlignment="1" applyProtection="1">
      <alignment horizontal="center" vertical="center"/>
    </xf>
    <xf numFmtId="0" fontId="171" fillId="63" borderId="1" xfId="920" applyNumberFormat="1" applyFont="1" applyFill="1" applyBorder="1" applyAlignment="1" applyProtection="1">
      <alignment horizontal="center" vertical="center"/>
    </xf>
    <xf numFmtId="0" fontId="171" fillId="63" borderId="69" xfId="920" applyNumberFormat="1" applyFont="1" applyFill="1" applyBorder="1" applyAlignment="1" applyProtection="1">
      <alignment horizontal="center" vertical="center"/>
    </xf>
    <xf numFmtId="0" fontId="171" fillId="63" borderId="41" xfId="920" applyNumberFormat="1" applyFont="1" applyFill="1" applyBorder="1" applyAlignment="1" applyProtection="1">
      <alignment horizontal="center" vertical="center"/>
    </xf>
    <xf numFmtId="0" fontId="171" fillId="63" borderId="86" xfId="920" quotePrefix="1" applyNumberFormat="1" applyFont="1" applyFill="1" applyBorder="1" applyAlignment="1" applyProtection="1">
      <alignment horizontal="center" vertical="center"/>
    </xf>
    <xf numFmtId="0" fontId="171" fillId="63" borderId="84" xfId="920" quotePrefix="1" applyNumberFormat="1" applyFont="1" applyFill="1" applyBorder="1" applyAlignment="1" applyProtection="1">
      <alignment horizontal="center" vertical="center"/>
    </xf>
    <xf numFmtId="0" fontId="171" fillId="63" borderId="81" xfId="920" quotePrefix="1" applyNumberFormat="1" applyFont="1" applyFill="1" applyBorder="1" applyAlignment="1" applyProtection="1">
      <alignment horizontal="center" vertical="center"/>
    </xf>
    <xf numFmtId="0" fontId="171" fillId="63" borderId="85" xfId="920" applyNumberFormat="1" applyFont="1" applyFill="1" applyBorder="1" applyAlignment="1" applyProtection="1">
      <alignment horizontal="center" vertical="center"/>
    </xf>
    <xf numFmtId="0" fontId="171" fillId="63" borderId="47" xfId="920" applyNumberFormat="1" applyFont="1" applyFill="1" applyBorder="1" applyAlignment="1" applyProtection="1">
      <alignment horizontal="center" vertical="center"/>
    </xf>
    <xf numFmtId="0" fontId="171" fillId="63" borderId="98" xfId="920" applyNumberFormat="1" applyFont="1" applyFill="1" applyBorder="1" applyAlignment="1" applyProtection="1">
      <alignment horizontal="center" vertical="center"/>
    </xf>
    <xf numFmtId="0" fontId="171" fillId="63" borderId="48" xfId="920" applyNumberFormat="1" applyFont="1" applyFill="1" applyBorder="1" applyAlignment="1" applyProtection="1">
      <alignment horizontal="center" vertical="center"/>
    </xf>
    <xf numFmtId="0" fontId="171" fillId="63" borderId="98" xfId="920" quotePrefix="1" applyNumberFormat="1" applyFont="1" applyFill="1" applyBorder="1" applyAlignment="1" applyProtection="1">
      <alignment horizontal="center" vertical="center"/>
    </xf>
    <xf numFmtId="0" fontId="171" fillId="63" borderId="116" xfId="920" quotePrefix="1" applyNumberFormat="1" applyFont="1" applyFill="1" applyBorder="1" applyAlignment="1" applyProtection="1">
      <alignment horizontal="center" vertical="center"/>
    </xf>
    <xf numFmtId="0" fontId="171" fillId="63" borderId="117" xfId="920" quotePrefix="1" applyNumberFormat="1" applyFont="1" applyFill="1" applyBorder="1" applyAlignment="1" applyProtection="1">
      <alignment horizontal="center" vertical="center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77" xfId="923" applyFont="1" applyFill="1" applyBorder="1" applyAlignment="1">
      <alignment horizontal="center" vertical="center" wrapText="1"/>
    </xf>
    <xf numFmtId="0" fontId="156" fillId="63" borderId="110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01" xfId="923" applyFont="1" applyFill="1" applyBorder="1" applyAlignment="1">
      <alignment horizontal="center" vertical="center"/>
    </xf>
    <xf numFmtId="0" fontId="156" fillId="63" borderId="105" xfId="923" applyFont="1" applyFill="1" applyBorder="1" applyAlignment="1">
      <alignment horizontal="center" vertical="center"/>
    </xf>
    <xf numFmtId="0" fontId="156" fillId="63" borderId="111" xfId="923" applyFont="1" applyFill="1" applyBorder="1" applyAlignment="1">
      <alignment horizontal="center" vertical="center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6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104" xfId="923" applyFont="1" applyFill="1" applyBorder="1" applyAlignment="1">
      <alignment horizontal="center" vertical="center" wrapText="1"/>
    </xf>
    <xf numFmtId="0" fontId="156" fillId="63" borderId="107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109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0" fontId="156" fillId="63" borderId="92" xfId="923" applyFont="1" applyFill="1" applyBorder="1" applyAlignment="1">
      <alignment horizontal="center" vertical="center" wrapText="1"/>
    </xf>
    <xf numFmtId="0" fontId="156" fillId="63" borderId="80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4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  <xf numFmtId="174" fontId="161" fillId="62" borderId="53" xfId="0" applyNumberFormat="1" applyFont="1" applyFill="1" applyBorder="1" applyAlignment="1">
      <alignment horizontal="center"/>
    </xf>
    <xf numFmtId="0" fontId="171" fillId="63" borderId="8" xfId="920" quotePrefix="1" applyNumberFormat="1" applyFont="1" applyFill="1" applyBorder="1" applyAlignment="1" applyProtection="1">
      <alignment horizontal="center" vertical="center" wrapText="1"/>
    </xf>
  </cellXfs>
  <cellStyles count="96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BA97"/>
      <color rgb="FF007437"/>
      <color rgb="FF6FBF7C"/>
      <color rgb="FF14A826"/>
      <color rgb="FFBAD4C5"/>
      <color rgb="FFD6E6DD"/>
      <color rgb="FFC5D9F1"/>
      <color rgb="FF7CBE87"/>
      <color rgb="FF31AC10"/>
      <color rgb="FF48C8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zoomScale="90" zoomScaleNormal="90" zoomScalePageLayoutView="90" workbookViewId="0">
      <selection activeCell="L32" sqref="L32"/>
    </sheetView>
  </sheetViews>
  <sheetFormatPr defaultColWidth="9.140625" defaultRowHeight="12.75"/>
  <cols>
    <col min="1" max="1" width="56" style="24" customWidth="1"/>
    <col min="2" max="2" width="8.85546875" style="24" customWidth="1"/>
    <col min="3" max="16384" width="9.140625" style="24"/>
  </cols>
  <sheetData>
    <row r="1" spans="1:12" ht="15.75">
      <c r="A1" s="363" t="s">
        <v>181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5"/>
    </row>
    <row r="2" spans="1:12" ht="15.6" customHeight="1">
      <c r="A2" s="366" t="s">
        <v>134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8"/>
    </row>
    <row r="3" spans="1:12" ht="13.35" customHeight="1">
      <c r="A3" s="369"/>
      <c r="B3" s="372" t="s">
        <v>34</v>
      </c>
      <c r="C3" s="375" t="s">
        <v>141</v>
      </c>
      <c r="D3" s="375"/>
      <c r="E3" s="375"/>
      <c r="F3" s="375"/>
      <c r="G3" s="375"/>
      <c r="H3" s="375"/>
      <c r="I3" s="375"/>
      <c r="J3" s="375"/>
      <c r="K3" s="375"/>
      <c r="L3" s="369" t="s">
        <v>334</v>
      </c>
    </row>
    <row r="4" spans="1:12" ht="13.35" customHeight="1">
      <c r="A4" s="370"/>
      <c r="B4" s="373"/>
      <c r="C4" s="339" t="s">
        <v>151</v>
      </c>
      <c r="D4" s="375" t="s">
        <v>180</v>
      </c>
      <c r="E4" s="375"/>
      <c r="F4" s="375"/>
      <c r="G4" s="375"/>
      <c r="H4" s="375"/>
      <c r="I4" s="375"/>
      <c r="J4" s="375"/>
      <c r="K4" s="375"/>
      <c r="L4" s="370"/>
    </row>
    <row r="5" spans="1:12">
      <c r="A5" s="370"/>
      <c r="B5" s="373"/>
      <c r="C5" s="247" t="s">
        <v>149</v>
      </c>
      <c r="D5" s="247" t="s">
        <v>91</v>
      </c>
      <c r="E5" s="247" t="s">
        <v>90</v>
      </c>
      <c r="F5" s="247" t="s">
        <v>124</v>
      </c>
      <c r="G5" s="247" t="s">
        <v>129</v>
      </c>
      <c r="H5" s="247" t="s">
        <v>131</v>
      </c>
      <c r="I5" s="254" t="s">
        <v>133</v>
      </c>
      <c r="J5" s="266" t="s">
        <v>136</v>
      </c>
      <c r="K5" s="337" t="s">
        <v>137</v>
      </c>
      <c r="L5" s="370"/>
    </row>
    <row r="6" spans="1:12">
      <c r="A6" s="371" t="s">
        <v>35</v>
      </c>
      <c r="B6" s="374">
        <v>100</v>
      </c>
      <c r="C6" s="248"/>
      <c r="D6" s="248"/>
      <c r="E6" s="248"/>
      <c r="F6" s="248"/>
      <c r="G6" s="248"/>
      <c r="H6" s="248"/>
      <c r="I6" s="255"/>
      <c r="J6" s="267"/>
      <c r="K6" s="338"/>
      <c r="L6" s="371"/>
    </row>
    <row r="7" spans="1:12">
      <c r="A7" s="132" t="s">
        <v>36</v>
      </c>
      <c r="B7" s="133">
        <v>100</v>
      </c>
      <c r="C7" s="133">
        <v>43.3</v>
      </c>
      <c r="D7" s="133">
        <v>40.299999999999997</v>
      </c>
      <c r="E7" s="133">
        <v>32.700000000000003</v>
      </c>
      <c r="F7" s="133">
        <v>20.9</v>
      </c>
      <c r="G7" s="133">
        <v>9.8000000000000007</v>
      </c>
      <c r="H7" s="133">
        <v>7.5</v>
      </c>
      <c r="I7" s="133">
        <v>6.9</v>
      </c>
      <c r="J7" s="133">
        <v>7.9</v>
      </c>
      <c r="K7" s="133">
        <v>8.4044010487958047</v>
      </c>
      <c r="L7" s="133">
        <v>-0.34300000000000352</v>
      </c>
    </row>
    <row r="8" spans="1:12">
      <c r="A8" s="134" t="s">
        <v>37</v>
      </c>
      <c r="B8" s="135">
        <v>46.7775399288671</v>
      </c>
      <c r="C8" s="135">
        <v>34.700000000000003</v>
      </c>
      <c r="D8" s="135">
        <v>31.3</v>
      </c>
      <c r="E8" s="135">
        <v>25.1</v>
      </c>
      <c r="F8" s="135">
        <v>15</v>
      </c>
      <c r="G8" s="135">
        <v>10.6</v>
      </c>
      <c r="H8" s="135">
        <v>8.8000000000000007</v>
      </c>
      <c r="I8" s="135">
        <v>8.3000000000000007</v>
      </c>
      <c r="J8" s="135">
        <v>7.9</v>
      </c>
      <c r="K8" s="135">
        <v>7.4</v>
      </c>
      <c r="L8" s="135">
        <v>-0.29964057126672117</v>
      </c>
    </row>
    <row r="9" spans="1:12">
      <c r="A9" s="134" t="s">
        <v>143</v>
      </c>
      <c r="B9" s="135">
        <v>53.2224600711329</v>
      </c>
      <c r="C9" s="135">
        <v>49.720671127329581</v>
      </c>
      <c r="D9" s="135">
        <v>46.91580210425289</v>
      </c>
      <c r="E9" s="135">
        <v>38.479753338960222</v>
      </c>
      <c r="F9" s="135">
        <v>25.217278811934122</v>
      </c>
      <c r="G9" s="135">
        <v>9.4317204910627623</v>
      </c>
      <c r="H9" s="135">
        <v>6.3520279678493523</v>
      </c>
      <c r="I9" s="135">
        <v>5.8743472486473109</v>
      </c>
      <c r="J9" s="135">
        <v>7.7</v>
      </c>
      <c r="K9" s="135">
        <v>9.0128614320107658</v>
      </c>
      <c r="L9" s="135">
        <v>-0.39246187172801683</v>
      </c>
    </row>
    <row r="10" spans="1:12">
      <c r="A10" s="40" t="s">
        <v>38</v>
      </c>
      <c r="B10" s="41">
        <v>28.285124546664978</v>
      </c>
      <c r="C10" s="41">
        <v>40.739054087029359</v>
      </c>
      <c r="D10" s="41">
        <v>38.250332808789011</v>
      </c>
      <c r="E10" s="41">
        <v>28.419362134929315</v>
      </c>
      <c r="F10" s="41">
        <v>9.1649913577729762</v>
      </c>
      <c r="G10" s="41">
        <v>6.2392871162203249</v>
      </c>
      <c r="H10" s="41">
        <v>1.5690282506718205</v>
      </c>
      <c r="I10" s="41">
        <v>0.82746650607836614</v>
      </c>
      <c r="J10" s="41">
        <v>3.2</v>
      </c>
      <c r="K10" s="41">
        <v>5.0399900766660721</v>
      </c>
      <c r="L10" s="41">
        <v>-1.9914516474324984</v>
      </c>
    </row>
    <row r="11" spans="1:12">
      <c r="A11" s="40" t="s">
        <v>39</v>
      </c>
      <c r="B11" s="41">
        <v>22.522625098538281</v>
      </c>
      <c r="C11" s="41">
        <v>64.351104424069035</v>
      </c>
      <c r="D11" s="41">
        <v>61.16352126335579</v>
      </c>
      <c r="E11" s="41">
        <v>56.967020166191787</v>
      </c>
      <c r="F11" s="41">
        <v>52.971849404721837</v>
      </c>
      <c r="G11" s="41">
        <v>13.308599424023143</v>
      </c>
      <c r="H11" s="41">
        <v>11.422292865934608</v>
      </c>
      <c r="I11" s="41">
        <v>10.861172989696684</v>
      </c>
      <c r="J11" s="41">
        <v>12</v>
      </c>
      <c r="K11" s="41">
        <v>12.68821768120057</v>
      </c>
      <c r="L11" s="41">
        <v>0.97354991962177451</v>
      </c>
    </row>
    <row r="12" spans="1:12">
      <c r="A12" s="40" t="s">
        <v>40</v>
      </c>
      <c r="B12" s="41">
        <v>2.4147104259296408</v>
      </c>
      <c r="C12" s="41">
        <v>12.5</v>
      </c>
      <c r="D12" s="41">
        <v>11.081970533644565</v>
      </c>
      <c r="E12" s="41">
        <v>-8.1999999999999993</v>
      </c>
      <c r="F12" s="41">
        <v>-14.69687406930052</v>
      </c>
      <c r="G12" s="41">
        <v>-1.9</v>
      </c>
      <c r="H12" s="41">
        <v>3.7</v>
      </c>
      <c r="I12" s="41">
        <v>6.5</v>
      </c>
      <c r="J12" s="41">
        <v>7.2</v>
      </c>
      <c r="K12" s="41">
        <v>8.5651467602503573</v>
      </c>
      <c r="L12" s="41">
        <v>0.2</v>
      </c>
    </row>
    <row r="13" spans="1:12" ht="15.6" customHeight="1">
      <c r="A13" s="366" t="s">
        <v>144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8"/>
    </row>
    <row r="14" spans="1:12">
      <c r="A14" s="134" t="s">
        <v>41</v>
      </c>
      <c r="B14" s="135">
        <v>50.773364940295487</v>
      </c>
      <c r="C14" s="135">
        <v>41.5</v>
      </c>
      <c r="D14" s="135">
        <v>38.1</v>
      </c>
      <c r="E14" s="135">
        <v>29.7</v>
      </c>
      <c r="F14" s="135">
        <v>11.4</v>
      </c>
      <c r="G14" s="135">
        <v>6.9</v>
      </c>
      <c r="H14" s="135">
        <v>3.9</v>
      </c>
      <c r="I14" s="135">
        <v>3.2</v>
      </c>
      <c r="J14" s="135">
        <v>4.4000000000000004</v>
      </c>
      <c r="K14" s="135">
        <v>5.1290915790516038</v>
      </c>
      <c r="L14" s="135">
        <v>-0.97499999999999998</v>
      </c>
    </row>
    <row r="15" spans="1:12">
      <c r="A15" s="134" t="s">
        <v>42</v>
      </c>
      <c r="B15" s="135">
        <v>6.8841582437555822</v>
      </c>
      <c r="C15" s="135">
        <v>22.7</v>
      </c>
      <c r="D15" s="135">
        <v>15.1</v>
      </c>
      <c r="E15" s="135">
        <v>9.8000000000000007</v>
      </c>
      <c r="F15" s="135">
        <v>7.7</v>
      </c>
      <c r="G15" s="135">
        <v>8.8000000000000007</v>
      </c>
      <c r="H15" s="135">
        <v>9.9</v>
      </c>
      <c r="I15" s="135">
        <v>10.199999999999999</v>
      </c>
      <c r="J15" s="135">
        <v>11</v>
      </c>
      <c r="K15" s="135">
        <v>12.449015252525641</v>
      </c>
      <c r="L15" s="135">
        <v>2.4140000000000001</v>
      </c>
    </row>
    <row r="16" spans="1:12">
      <c r="A16" s="134" t="s">
        <v>43</v>
      </c>
      <c r="B16" s="135">
        <v>7.1243797560479951</v>
      </c>
      <c r="C16" s="135">
        <v>35</v>
      </c>
      <c r="D16" s="135">
        <v>31.5</v>
      </c>
      <c r="E16" s="135">
        <v>26.1</v>
      </c>
      <c r="F16" s="135">
        <v>23</v>
      </c>
      <c r="G16" s="135">
        <v>19.600000000000001</v>
      </c>
      <c r="H16" s="135">
        <v>18.399999999999999</v>
      </c>
      <c r="I16" s="135">
        <v>18.2</v>
      </c>
      <c r="J16" s="135">
        <v>19.7</v>
      </c>
      <c r="K16" s="135">
        <v>17.136152486186845</v>
      </c>
      <c r="L16" s="135">
        <v>-3.3130000000000002</v>
      </c>
    </row>
    <row r="17" spans="1:12">
      <c r="A17" s="134" t="s">
        <v>44</v>
      </c>
      <c r="B17" s="135">
        <v>11.312028480716418</v>
      </c>
      <c r="C17" s="135">
        <v>103</v>
      </c>
      <c r="D17" s="135">
        <v>103.4</v>
      </c>
      <c r="E17" s="135">
        <v>100.8</v>
      </c>
      <c r="F17" s="135">
        <v>104.3</v>
      </c>
      <c r="G17" s="135">
        <v>17</v>
      </c>
      <c r="H17" s="135">
        <v>13.3</v>
      </c>
      <c r="I17" s="135">
        <v>12.1</v>
      </c>
      <c r="J17" s="135">
        <v>13.8</v>
      </c>
      <c r="K17" s="135">
        <v>14.342295406890969</v>
      </c>
      <c r="L17" s="135">
        <v>0.66800000000000004</v>
      </c>
    </row>
    <row r="18" spans="1:12">
      <c r="A18" s="42" t="s">
        <v>45</v>
      </c>
      <c r="B18" s="41">
        <v>1.2857433884595193</v>
      </c>
      <c r="C18" s="41">
        <v>5.4</v>
      </c>
      <c r="D18" s="41">
        <v>5.3</v>
      </c>
      <c r="E18" s="41">
        <v>5.3</v>
      </c>
      <c r="F18" s="41">
        <v>5.4</v>
      </c>
      <c r="G18" s="41">
        <v>6.6</v>
      </c>
      <c r="H18" s="41">
        <v>6.8</v>
      </c>
      <c r="I18" s="41">
        <v>6.1</v>
      </c>
      <c r="J18" s="41">
        <v>7.6</v>
      </c>
      <c r="K18" s="41">
        <v>7.0888568329038719</v>
      </c>
      <c r="L18" s="41">
        <v>0.107</v>
      </c>
    </row>
    <row r="19" spans="1:12">
      <c r="A19" s="42" t="s">
        <v>182</v>
      </c>
      <c r="B19" s="41">
        <v>6.3110824575151551E-3</v>
      </c>
      <c r="C19" s="41">
        <v>23</v>
      </c>
      <c r="D19" s="41">
        <v>36.5</v>
      </c>
      <c r="E19" s="41">
        <v>36.299999999999997</v>
      </c>
      <c r="F19" s="41">
        <v>37</v>
      </c>
      <c r="G19" s="41">
        <v>37.200000000000003</v>
      </c>
      <c r="H19" s="41">
        <v>28.6</v>
      </c>
      <c r="I19" s="41">
        <v>19.899999999999999</v>
      </c>
      <c r="J19" s="41">
        <v>17.7</v>
      </c>
      <c r="K19" s="41">
        <v>27.938163635283047</v>
      </c>
      <c r="L19" s="41">
        <v>8.702</v>
      </c>
    </row>
    <row r="20" spans="1:12">
      <c r="A20" s="42" t="s">
        <v>46</v>
      </c>
      <c r="B20" s="41">
        <v>0.35847106685489943</v>
      </c>
      <c r="C20" s="41">
        <v>55.8</v>
      </c>
      <c r="D20" s="41">
        <v>55.8</v>
      </c>
      <c r="E20" s="41">
        <v>55.6</v>
      </c>
      <c r="F20" s="41">
        <v>55.456948255735057</v>
      </c>
      <c r="G20" s="41">
        <v>55.456948255735057</v>
      </c>
      <c r="H20" s="41">
        <v>7.9685716677436318</v>
      </c>
      <c r="I20" s="41">
        <v>0.51259469013018588</v>
      </c>
      <c r="J20" s="41">
        <v>59.541631299749866</v>
      </c>
      <c r="K20" s="41">
        <v>61.028351162682696</v>
      </c>
      <c r="L20" s="41">
        <v>0.94599999999999995</v>
      </c>
    </row>
    <row r="21" spans="1:12">
      <c r="A21" s="42" t="s">
        <v>47</v>
      </c>
      <c r="B21" s="41">
        <v>2.2880583741301361</v>
      </c>
      <c r="C21" s="41">
        <v>273</v>
      </c>
      <c r="D21" s="41">
        <v>273</v>
      </c>
      <c r="E21" s="41">
        <v>273</v>
      </c>
      <c r="F21" s="41">
        <v>273</v>
      </c>
      <c r="G21" s="41">
        <v>0</v>
      </c>
      <c r="H21" s="41">
        <v>-4.3</v>
      </c>
      <c r="I21" s="41">
        <v>-4.3</v>
      </c>
      <c r="J21" s="41">
        <v>-4.3</v>
      </c>
      <c r="K21" s="41">
        <v>-4.2793287999999592</v>
      </c>
      <c r="L21" s="41">
        <v>0</v>
      </c>
    </row>
    <row r="22" spans="1:12">
      <c r="A22" s="42" t="s">
        <v>48</v>
      </c>
      <c r="B22" s="41">
        <v>1.7811200542097445</v>
      </c>
      <c r="C22" s="41">
        <v>78.7</v>
      </c>
      <c r="D22" s="41">
        <v>77.8</v>
      </c>
      <c r="E22" s="41">
        <v>77.5</v>
      </c>
      <c r="F22" s="41">
        <v>77.672408174349385</v>
      </c>
      <c r="G22" s="41">
        <v>77.809321351790288</v>
      </c>
      <c r="H22" s="41">
        <v>78.210294514447753</v>
      </c>
      <c r="I22" s="41">
        <v>78.163971881758556</v>
      </c>
      <c r="J22" s="41">
        <v>78.375987008297841</v>
      </c>
      <c r="K22" s="41">
        <v>78.375987008297841</v>
      </c>
      <c r="L22" s="41">
        <v>0</v>
      </c>
    </row>
    <row r="23" spans="1:12">
      <c r="A23" s="134" t="s">
        <v>49</v>
      </c>
      <c r="B23" s="135">
        <v>5.0778299802995468</v>
      </c>
      <c r="C23" s="135">
        <v>20.399999999999999</v>
      </c>
      <c r="D23" s="135">
        <v>18.5</v>
      </c>
      <c r="E23" s="135">
        <v>1.8</v>
      </c>
      <c r="F23" s="135">
        <v>-4.2</v>
      </c>
      <c r="G23" s="135">
        <v>2.5</v>
      </c>
      <c r="H23" s="135">
        <v>5.0999999999999996</v>
      </c>
      <c r="I23" s="135">
        <v>5.2</v>
      </c>
      <c r="J23" s="135">
        <v>5.4</v>
      </c>
      <c r="K23" s="135">
        <v>5.9743306365993902</v>
      </c>
      <c r="L23" s="135">
        <v>0.152</v>
      </c>
    </row>
    <row r="24" spans="1:12">
      <c r="A24" s="134" t="s">
        <v>50</v>
      </c>
      <c r="B24" s="135">
        <v>3.2606313708647217</v>
      </c>
      <c r="C24" s="135">
        <v>7</v>
      </c>
      <c r="D24" s="135">
        <v>6.7</v>
      </c>
      <c r="E24" s="135">
        <v>5.8</v>
      </c>
      <c r="F24" s="135">
        <v>4.2</v>
      </c>
      <c r="G24" s="135">
        <v>4.7</v>
      </c>
      <c r="H24" s="135">
        <v>4.2</v>
      </c>
      <c r="I24" s="135">
        <v>4.0999999999999996</v>
      </c>
      <c r="J24" s="135">
        <v>3.9</v>
      </c>
      <c r="K24" s="135">
        <v>3.7498223850590051</v>
      </c>
      <c r="L24" s="135">
        <v>2.8000000000000001E-2</v>
      </c>
    </row>
    <row r="25" spans="1:12">
      <c r="A25" s="134" t="s">
        <v>51</v>
      </c>
      <c r="B25" s="135">
        <v>1.3379646859626484</v>
      </c>
      <c r="C25" s="135">
        <v>24.2</v>
      </c>
      <c r="D25" s="135">
        <v>24.2</v>
      </c>
      <c r="E25" s="135">
        <v>20.5</v>
      </c>
      <c r="F25" s="135">
        <v>19.2</v>
      </c>
      <c r="G25" s="135">
        <v>17.5</v>
      </c>
      <c r="H25" s="135">
        <v>16.5</v>
      </c>
      <c r="I25" s="135">
        <v>16.100000000000001</v>
      </c>
      <c r="J25" s="135">
        <v>15.9</v>
      </c>
      <c r="K25" s="135">
        <v>15.511969611745585</v>
      </c>
      <c r="L25" s="135">
        <v>-0.17299999999999999</v>
      </c>
    </row>
    <row r="26" spans="1:12" ht="15.75">
      <c r="A26" s="366" t="s">
        <v>145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8"/>
    </row>
    <row r="27" spans="1:12" ht="13.35" customHeight="1">
      <c r="A27" s="369"/>
      <c r="B27" s="372" t="s">
        <v>130</v>
      </c>
      <c r="C27" s="375" t="s">
        <v>141</v>
      </c>
      <c r="D27" s="375"/>
      <c r="E27" s="375"/>
      <c r="F27" s="375"/>
      <c r="G27" s="375"/>
      <c r="H27" s="375"/>
      <c r="I27" s="375"/>
      <c r="J27" s="375"/>
      <c r="K27" s="375"/>
      <c r="L27" s="369" t="s">
        <v>334</v>
      </c>
    </row>
    <row r="28" spans="1:12" ht="13.35" customHeight="1">
      <c r="A28" s="370"/>
      <c r="B28" s="373"/>
      <c r="C28" s="339" t="s">
        <v>151</v>
      </c>
      <c r="D28" s="375" t="s">
        <v>180</v>
      </c>
      <c r="E28" s="375"/>
      <c r="F28" s="375"/>
      <c r="G28" s="375"/>
      <c r="H28" s="375"/>
      <c r="I28" s="375"/>
      <c r="J28" s="375"/>
      <c r="K28" s="375"/>
      <c r="L28" s="370"/>
    </row>
    <row r="29" spans="1:12">
      <c r="A29" s="370"/>
      <c r="B29" s="373"/>
      <c r="C29" s="247" t="s">
        <v>149</v>
      </c>
      <c r="D29" s="247" t="s">
        <v>91</v>
      </c>
      <c r="E29" s="247" t="s">
        <v>90</v>
      </c>
      <c r="F29" s="247" t="s">
        <v>124</v>
      </c>
      <c r="G29" s="247" t="s">
        <v>129</v>
      </c>
      <c r="H29" s="247" t="s">
        <v>131</v>
      </c>
      <c r="I29" s="254" t="s">
        <v>133</v>
      </c>
      <c r="J29" s="266" t="s">
        <v>136</v>
      </c>
      <c r="K29" s="337" t="s">
        <v>137</v>
      </c>
      <c r="L29" s="370"/>
    </row>
    <row r="30" spans="1:12">
      <c r="A30" s="371" t="s">
        <v>35</v>
      </c>
      <c r="B30" s="374">
        <v>100</v>
      </c>
      <c r="C30" s="248"/>
      <c r="D30" s="248"/>
      <c r="E30" s="248"/>
      <c r="F30" s="248"/>
      <c r="G30" s="248"/>
      <c r="H30" s="248"/>
      <c r="I30" s="255"/>
      <c r="J30" s="267"/>
      <c r="K30" s="338"/>
      <c r="L30" s="371"/>
    </row>
    <row r="31" spans="1:12">
      <c r="A31" s="132" t="s">
        <v>52</v>
      </c>
      <c r="B31" s="133">
        <v>100</v>
      </c>
      <c r="C31" s="133">
        <v>25.4</v>
      </c>
      <c r="D31" s="133">
        <v>21.2</v>
      </c>
      <c r="E31" s="133">
        <v>17.399999999999999</v>
      </c>
      <c r="F31" s="133">
        <v>10.5</v>
      </c>
      <c r="G31" s="133">
        <v>10.1</v>
      </c>
      <c r="H31" s="133">
        <v>16.399999999999999</v>
      </c>
      <c r="I31" s="133">
        <v>15.7</v>
      </c>
      <c r="J31" s="133">
        <v>18.3</v>
      </c>
      <c r="K31" s="133">
        <v>18.900000000000006</v>
      </c>
      <c r="L31" s="133">
        <v>0.2</v>
      </c>
    </row>
    <row r="32" spans="1:12">
      <c r="A32" s="134" t="s">
        <v>53</v>
      </c>
      <c r="B32" s="135">
        <v>12.269462899466095</v>
      </c>
      <c r="C32" s="135">
        <v>17.600000000000001</v>
      </c>
      <c r="D32" s="135">
        <v>12.7</v>
      </c>
      <c r="E32" s="135">
        <v>11.8</v>
      </c>
      <c r="F32" s="135">
        <v>8.6999999999999993</v>
      </c>
      <c r="G32" s="135">
        <v>10.3</v>
      </c>
      <c r="H32" s="135">
        <v>37.9</v>
      </c>
      <c r="I32" s="135">
        <v>35.299999999999997</v>
      </c>
      <c r="J32" s="135">
        <v>27.9</v>
      </c>
      <c r="K32" s="135">
        <v>34.5</v>
      </c>
      <c r="L32" s="135">
        <v>1.7999999999999972</v>
      </c>
    </row>
    <row r="33" spans="1:12">
      <c r="A33" s="109" t="s">
        <v>54</v>
      </c>
      <c r="B33" s="110">
        <v>2.6462267841972777</v>
      </c>
      <c r="C33" s="110">
        <v>-0.8</v>
      </c>
      <c r="D33" s="110">
        <v>3.5</v>
      </c>
      <c r="E33" s="110">
        <v>21.5</v>
      </c>
      <c r="F33" s="110">
        <v>20.7</v>
      </c>
      <c r="G33" s="110">
        <v>21.2</v>
      </c>
      <c r="H33" s="110">
        <v>20.7</v>
      </c>
      <c r="I33" s="110">
        <v>11</v>
      </c>
      <c r="J33" s="110">
        <v>9.9</v>
      </c>
      <c r="K33" s="110">
        <v>7.9000000000000057</v>
      </c>
      <c r="L33" s="110">
        <v>-1.7000000000000028</v>
      </c>
    </row>
    <row r="34" spans="1:12">
      <c r="A34" s="109" t="s">
        <v>55</v>
      </c>
      <c r="B34" s="110">
        <v>3.9004548599648881</v>
      </c>
      <c r="C34" s="110">
        <v>120.3</v>
      </c>
      <c r="D34" s="110">
        <v>89.4</v>
      </c>
      <c r="E34" s="110">
        <v>98.2</v>
      </c>
      <c r="F34" s="110">
        <v>70.400000000000006</v>
      </c>
      <c r="G34" s="110">
        <v>-11.5</v>
      </c>
      <c r="H34" s="110">
        <v>47.5</v>
      </c>
      <c r="I34" s="110">
        <v>51</v>
      </c>
      <c r="J34" s="110">
        <v>51</v>
      </c>
      <c r="K34" s="110">
        <v>52.199999999999989</v>
      </c>
      <c r="L34" s="110">
        <v>-4.7000000000000028</v>
      </c>
    </row>
    <row r="35" spans="1:12">
      <c r="A35" s="109" t="s">
        <v>56</v>
      </c>
      <c r="B35" s="110">
        <v>5.7227812553039294</v>
      </c>
      <c r="C35" s="110">
        <v>-8.9</v>
      </c>
      <c r="D35" s="110">
        <v>-11.2</v>
      </c>
      <c r="E35" s="110">
        <v>-20.100000000000001</v>
      </c>
      <c r="F35" s="110">
        <v>-22.7</v>
      </c>
      <c r="G35" s="110">
        <v>6.9</v>
      </c>
      <c r="H35" s="110">
        <v>33.200000000000003</v>
      </c>
      <c r="I35" s="110">
        <v>29.9</v>
      </c>
      <c r="J35" s="110">
        <v>15</v>
      </c>
      <c r="K35" s="110">
        <v>26.599999999999994</v>
      </c>
      <c r="L35" s="110">
        <v>6</v>
      </c>
    </row>
    <row r="36" spans="1:12">
      <c r="A36" s="134" t="s">
        <v>57</v>
      </c>
      <c r="B36" s="135">
        <v>68.43487243637442</v>
      </c>
      <c r="C36" s="135">
        <v>23.8</v>
      </c>
      <c r="D36" s="135">
        <v>21.3</v>
      </c>
      <c r="E36" s="135">
        <v>13.2</v>
      </c>
      <c r="F36" s="135">
        <v>6.2</v>
      </c>
      <c r="G36" s="135">
        <v>7.2</v>
      </c>
      <c r="H36" s="135">
        <v>12</v>
      </c>
      <c r="I36" s="135">
        <v>13.1</v>
      </c>
      <c r="J36" s="135">
        <v>14</v>
      </c>
      <c r="K36" s="135">
        <v>13</v>
      </c>
      <c r="L36" s="135">
        <v>-0.70000000000000284</v>
      </c>
    </row>
    <row r="37" spans="1:12">
      <c r="A37" s="109" t="s">
        <v>58</v>
      </c>
      <c r="B37" s="110">
        <v>23.620270742181351</v>
      </c>
      <c r="C37" s="110">
        <v>36.4</v>
      </c>
      <c r="D37" s="110">
        <v>32.9</v>
      </c>
      <c r="E37" s="110">
        <v>25.5</v>
      </c>
      <c r="F37" s="110">
        <v>14.7</v>
      </c>
      <c r="G37" s="110">
        <v>11.3</v>
      </c>
      <c r="H37" s="110">
        <v>11.6</v>
      </c>
      <c r="I37" s="110">
        <v>10.7</v>
      </c>
      <c r="J37" s="110">
        <v>13</v>
      </c>
      <c r="K37" s="110">
        <v>11.5</v>
      </c>
      <c r="L37" s="110">
        <v>0</v>
      </c>
    </row>
    <row r="38" spans="1:12">
      <c r="A38" s="109" t="s">
        <v>59</v>
      </c>
      <c r="B38" s="110">
        <v>3.5398179990680645</v>
      </c>
      <c r="C38" s="110">
        <v>4.7</v>
      </c>
      <c r="D38" s="110">
        <v>-2.2999999999999998</v>
      </c>
      <c r="E38" s="110">
        <v>-20.6</v>
      </c>
      <c r="F38" s="110">
        <v>-10.1</v>
      </c>
      <c r="G38" s="110">
        <v>-13.4</v>
      </c>
      <c r="H38" s="110">
        <v>-8.6</v>
      </c>
      <c r="I38" s="110">
        <v>-6.6</v>
      </c>
      <c r="J38" s="110">
        <v>8.8000000000000007</v>
      </c>
      <c r="K38" s="110">
        <v>5.9000000000000057</v>
      </c>
      <c r="L38" s="110">
        <v>-4.2999999999999972</v>
      </c>
    </row>
    <row r="39" spans="1:12">
      <c r="A39" s="109" t="s">
        <v>60</v>
      </c>
      <c r="B39" s="110">
        <v>4.2975861108736746</v>
      </c>
      <c r="C39" s="110">
        <v>24.2</v>
      </c>
      <c r="D39" s="110">
        <v>20.6</v>
      </c>
      <c r="E39" s="110">
        <v>-0.1</v>
      </c>
      <c r="F39" s="110">
        <v>-5.3</v>
      </c>
      <c r="G39" s="110">
        <v>-0.9</v>
      </c>
      <c r="H39" s="110">
        <v>0.4</v>
      </c>
      <c r="I39" s="110">
        <v>-1.9</v>
      </c>
      <c r="J39" s="110">
        <v>-4.5</v>
      </c>
      <c r="K39" s="110">
        <v>-4.9000000000000057</v>
      </c>
      <c r="L39" s="110">
        <v>-0.40000000000000568</v>
      </c>
    </row>
    <row r="40" spans="1:12" ht="25.5">
      <c r="A40" s="109" t="s">
        <v>61</v>
      </c>
      <c r="B40" s="110">
        <v>5.2261519789313242</v>
      </c>
      <c r="C40" s="110">
        <v>29.6</v>
      </c>
      <c r="D40" s="110">
        <v>26.1</v>
      </c>
      <c r="E40" s="110">
        <v>17.899999999999999</v>
      </c>
      <c r="F40" s="110">
        <v>9.1300000000000008</v>
      </c>
      <c r="G40" s="110">
        <v>7.7</v>
      </c>
      <c r="H40" s="110">
        <v>7.1</v>
      </c>
      <c r="I40" s="110">
        <v>7.7</v>
      </c>
      <c r="J40" s="110">
        <v>7.5</v>
      </c>
      <c r="K40" s="110">
        <v>8.2000000000000028</v>
      </c>
      <c r="L40" s="110">
        <v>0.40000000000000568</v>
      </c>
    </row>
    <row r="41" spans="1:12" ht="25.5">
      <c r="A41" s="109" t="s">
        <v>62</v>
      </c>
      <c r="B41" s="110">
        <v>18.488980207391965</v>
      </c>
      <c r="C41" s="110">
        <v>12.4</v>
      </c>
      <c r="D41" s="110">
        <v>9.4</v>
      </c>
      <c r="E41" s="110">
        <v>7.7</v>
      </c>
      <c r="F41" s="110">
        <v>-2.4</v>
      </c>
      <c r="G41" s="110">
        <v>4.5999999999999996</v>
      </c>
      <c r="H41" s="110">
        <v>20.399999999999999</v>
      </c>
      <c r="I41" s="110">
        <v>27.8</v>
      </c>
      <c r="J41" s="110">
        <v>25</v>
      </c>
      <c r="K41" s="110">
        <v>22.599999999999994</v>
      </c>
      <c r="L41" s="110">
        <v>-2.2999999999999972</v>
      </c>
    </row>
    <row r="42" spans="1:12" ht="25.5">
      <c r="A42" s="109" t="s">
        <v>63</v>
      </c>
      <c r="B42" s="110">
        <v>2.6192826560719227</v>
      </c>
      <c r="C42" s="110">
        <v>15.5</v>
      </c>
      <c r="D42" s="110">
        <v>22.1</v>
      </c>
      <c r="E42" s="110">
        <v>13</v>
      </c>
      <c r="F42" s="110">
        <v>11.9</v>
      </c>
      <c r="G42" s="110">
        <v>13.3</v>
      </c>
      <c r="H42" s="110">
        <v>15.2</v>
      </c>
      <c r="I42" s="110">
        <v>10.3</v>
      </c>
      <c r="J42" s="110">
        <v>11.3</v>
      </c>
      <c r="K42" s="110">
        <v>11.299999999999997</v>
      </c>
      <c r="L42" s="110">
        <v>9.9999999999994316E-2</v>
      </c>
    </row>
    <row r="43" spans="1:12">
      <c r="A43" s="134" t="s">
        <v>64</v>
      </c>
      <c r="B43" s="135">
        <v>19.295664664159489</v>
      </c>
      <c r="C43" s="135">
        <v>33.200000000000003</v>
      </c>
      <c r="D43" s="135">
        <v>24.5</v>
      </c>
      <c r="E43" s="135">
        <v>32.5</v>
      </c>
      <c r="F43" s="135">
        <v>23.6</v>
      </c>
      <c r="G43" s="135">
        <v>17.8</v>
      </c>
      <c r="H43" s="135">
        <v>18.899999999999999</v>
      </c>
      <c r="I43" s="135">
        <v>14.4</v>
      </c>
      <c r="J43" s="135">
        <v>24.4</v>
      </c>
      <c r="K43" s="135">
        <v>27</v>
      </c>
      <c r="L43" s="135">
        <v>2</v>
      </c>
    </row>
    <row r="44" spans="1:12" ht="13.35" customHeight="1">
      <c r="A44" s="376" t="s">
        <v>150</v>
      </c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8"/>
    </row>
    <row r="45" spans="1:12">
      <c r="A45" s="379"/>
      <c r="B45" s="380"/>
      <c r="C45" s="380"/>
      <c r="D45" s="380"/>
      <c r="E45" s="380"/>
      <c r="F45" s="380"/>
      <c r="G45" s="380"/>
      <c r="H45" s="380"/>
      <c r="I45" s="380"/>
      <c r="J45" s="380"/>
      <c r="K45" s="380"/>
      <c r="L45" s="381"/>
    </row>
    <row r="46" spans="1:12">
      <c r="A46" s="376" t="s">
        <v>293</v>
      </c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8"/>
    </row>
    <row r="47" spans="1:12">
      <c r="A47" s="379"/>
      <c r="B47" s="380"/>
      <c r="C47" s="380"/>
      <c r="D47" s="380"/>
      <c r="E47" s="380"/>
      <c r="F47" s="380"/>
      <c r="G47" s="380"/>
      <c r="H47" s="380"/>
      <c r="I47" s="380"/>
      <c r="J47" s="380"/>
      <c r="K47" s="380"/>
      <c r="L47" s="381"/>
    </row>
  </sheetData>
  <mergeCells count="16">
    <mergeCell ref="A44:L45"/>
    <mergeCell ref="A46:L47"/>
    <mergeCell ref="A13:L13"/>
    <mergeCell ref="A26:L26"/>
    <mergeCell ref="A27:A30"/>
    <mergeCell ref="B27:B30"/>
    <mergeCell ref="L27:L30"/>
    <mergeCell ref="C27:K27"/>
    <mergeCell ref="D28:K28"/>
    <mergeCell ref="A1:L1"/>
    <mergeCell ref="A2:L2"/>
    <mergeCell ref="A3:A6"/>
    <mergeCell ref="B3:B6"/>
    <mergeCell ref="L3:L6"/>
    <mergeCell ref="C3:K3"/>
    <mergeCell ref="D4:K4"/>
  </mergeCells>
  <pageMargins left="0.7" right="0.7" top="0.75" bottom="0.75" header="0.3" footer="0.3"/>
  <pageSetup paperSize="9" scale="77" orientation="landscape" r:id="rId1"/>
  <headerFooter>
    <oddHeader>&amp;L&amp;"-,звичайний"&amp;12&amp;K8CBA97Макроекономічний та монетарний огляд&amp;R&amp;"-,звичайний"&amp;12&amp;K7CBE87 Вересень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="115" zoomScaleNormal="115" zoomScaleSheetLayoutView="100" workbookViewId="0">
      <selection activeCell="N4" sqref="N4"/>
    </sheetView>
  </sheetViews>
  <sheetFormatPr defaultColWidth="9.28515625" defaultRowHeight="12.75"/>
  <cols>
    <col min="1" max="1" width="9.28515625" style="1"/>
    <col min="2" max="2" width="25" style="1" customWidth="1"/>
    <col min="3" max="3" width="15.5703125" style="1" customWidth="1"/>
    <col min="4" max="13" width="9" style="1" customWidth="1"/>
    <col min="14" max="14" width="12.7109375" style="1" customWidth="1"/>
    <col min="15" max="16384" width="9.28515625" style="1"/>
  </cols>
  <sheetData>
    <row r="1" spans="1:15" ht="20.25" customHeight="1">
      <c r="A1" s="24"/>
      <c r="B1" s="363" t="s">
        <v>7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5"/>
      <c r="O1" s="24"/>
    </row>
    <row r="2" spans="1:15" ht="27" customHeight="1">
      <c r="A2" s="24"/>
      <c r="B2" s="382" t="s">
        <v>0</v>
      </c>
      <c r="C2" s="382" t="s">
        <v>204</v>
      </c>
      <c r="D2" s="386" t="s">
        <v>135</v>
      </c>
      <c r="E2" s="387"/>
      <c r="F2" s="387"/>
      <c r="G2" s="387"/>
      <c r="H2" s="387"/>
      <c r="I2" s="387"/>
      <c r="J2" s="387"/>
      <c r="K2" s="387"/>
      <c r="L2" s="387"/>
      <c r="M2" s="387"/>
      <c r="N2" s="388"/>
      <c r="O2" s="24"/>
    </row>
    <row r="3" spans="1:15" ht="27" customHeight="1">
      <c r="A3" s="24"/>
      <c r="B3" s="382"/>
      <c r="C3" s="382"/>
      <c r="D3" s="389">
        <v>2014</v>
      </c>
      <c r="E3" s="386">
        <v>2015</v>
      </c>
      <c r="F3" s="382">
        <v>2016</v>
      </c>
      <c r="G3" s="390"/>
      <c r="H3" s="390"/>
      <c r="I3" s="390"/>
      <c r="J3" s="390"/>
      <c r="K3" s="390"/>
      <c r="L3" s="390"/>
      <c r="M3" s="390"/>
      <c r="N3" s="390"/>
      <c r="O3" s="24"/>
    </row>
    <row r="4" spans="1:15" ht="25.5" customHeight="1">
      <c r="A4" s="24"/>
      <c r="B4" s="382"/>
      <c r="C4" s="382"/>
      <c r="D4" s="389"/>
      <c r="E4" s="386"/>
      <c r="F4" s="446" t="s">
        <v>91</v>
      </c>
      <c r="G4" s="446" t="s">
        <v>90</v>
      </c>
      <c r="H4" s="446" t="s">
        <v>124</v>
      </c>
      <c r="I4" s="446" t="s">
        <v>129</v>
      </c>
      <c r="J4" s="446" t="s">
        <v>131</v>
      </c>
      <c r="K4" s="446" t="s">
        <v>133</v>
      </c>
      <c r="L4" s="446" t="s">
        <v>136</v>
      </c>
      <c r="M4" s="446" t="s">
        <v>137</v>
      </c>
      <c r="N4" s="146" t="s">
        <v>345</v>
      </c>
      <c r="O4" s="24"/>
    </row>
    <row r="5" spans="1:15" ht="18" customHeight="1">
      <c r="A5" s="24"/>
      <c r="B5" s="132" t="s">
        <v>128</v>
      </c>
      <c r="C5" s="144">
        <v>100</v>
      </c>
      <c r="D5" s="145">
        <v>-10.169471719457377</v>
      </c>
      <c r="E5" s="145">
        <v>-10.020610814604453</v>
      </c>
      <c r="F5" s="445">
        <v>-2.6256024845159258</v>
      </c>
      <c r="G5" s="445">
        <v>4.0235996109434353</v>
      </c>
      <c r="H5" s="445">
        <v>6.3860968148353168</v>
      </c>
      <c r="I5" s="445">
        <v>4.4704307933286884</v>
      </c>
      <c r="J5" s="445">
        <v>1.5381646099115933</v>
      </c>
      <c r="K5" s="445">
        <v>1.6892419677986532</v>
      </c>
      <c r="L5" s="445">
        <v>1.7164814193350153</v>
      </c>
      <c r="M5" s="445">
        <v>2.7293669017948874</v>
      </c>
      <c r="N5" s="445">
        <v>2.6243466457824098</v>
      </c>
      <c r="O5" s="24"/>
    </row>
    <row r="6" spans="1:15" s="2" customFormat="1">
      <c r="A6" s="25"/>
      <c r="B6" s="26" t="s">
        <v>1</v>
      </c>
      <c r="C6" s="27">
        <v>20.339526458376749</v>
      </c>
      <c r="D6" s="28">
        <v>2.7999999999999972</v>
      </c>
      <c r="E6" s="28">
        <v>-4.7999999999999972</v>
      </c>
      <c r="F6" s="27">
        <v>-2.5</v>
      </c>
      <c r="G6" s="27">
        <v>-1.6</v>
      </c>
      <c r="H6" s="27">
        <v>-1</v>
      </c>
      <c r="I6" s="27">
        <v>-1.7</v>
      </c>
      <c r="J6" s="27">
        <v>0.1</v>
      </c>
      <c r="K6" s="27">
        <v>2.1</v>
      </c>
      <c r="L6" s="27">
        <v>1.2</v>
      </c>
      <c r="M6" s="27">
        <v>-0.9</v>
      </c>
      <c r="N6" s="27">
        <v>0.1</v>
      </c>
      <c r="O6" s="25"/>
    </row>
    <row r="7" spans="1:15" s="2" customFormat="1">
      <c r="A7" s="25"/>
      <c r="B7" s="26" t="s">
        <v>2</v>
      </c>
      <c r="C7" s="27">
        <v>9.7776165819720742</v>
      </c>
      <c r="D7" s="28">
        <v>-13.700000000000003</v>
      </c>
      <c r="E7" s="28">
        <v>-14.5</v>
      </c>
      <c r="F7" s="27">
        <v>-2.5999999999999943</v>
      </c>
      <c r="G7" s="27">
        <v>10.599999999999994</v>
      </c>
      <c r="H7" s="27">
        <v>5.7000000000000028</v>
      </c>
      <c r="I7" s="27">
        <v>3</v>
      </c>
      <c r="J7" s="27">
        <v>-3.5</v>
      </c>
      <c r="K7" s="27">
        <v>-8.9</v>
      </c>
      <c r="L7" s="27">
        <v>-0.40000000000000568</v>
      </c>
      <c r="M7" s="27">
        <v>-1.7</v>
      </c>
      <c r="N7" s="27">
        <v>0</v>
      </c>
      <c r="O7" s="25"/>
    </row>
    <row r="8" spans="1:15" s="2" customFormat="1" ht="13.35" customHeight="1">
      <c r="A8" s="25"/>
      <c r="B8" s="26" t="s">
        <v>3</v>
      </c>
      <c r="C8" s="27">
        <v>20.509850755839118</v>
      </c>
      <c r="D8" s="28">
        <v>-9.2999999999999972</v>
      </c>
      <c r="E8" s="28">
        <v>-13.099999999999994</v>
      </c>
      <c r="F8" s="27">
        <v>-2.5999999999999943</v>
      </c>
      <c r="G8" s="27">
        <v>8.0999999999999943</v>
      </c>
      <c r="H8" s="27">
        <v>6.5</v>
      </c>
      <c r="I8" s="27">
        <v>5.7999999999999972</v>
      </c>
      <c r="J8" s="27">
        <v>2.5</v>
      </c>
      <c r="K8" s="27">
        <v>-1.6</v>
      </c>
      <c r="L8" s="27">
        <v>-1.5</v>
      </c>
      <c r="M8" s="27">
        <v>5.5</v>
      </c>
      <c r="N8" s="27">
        <v>3.3</v>
      </c>
      <c r="O8" s="25"/>
    </row>
    <row r="9" spans="1:15" s="2" customFormat="1" ht="24" customHeight="1">
      <c r="A9" s="25"/>
      <c r="B9" s="26" t="s">
        <v>85</v>
      </c>
      <c r="C9" s="27">
        <v>5.8942225998300763</v>
      </c>
      <c r="D9" s="28">
        <v>-6.5999999999999943</v>
      </c>
      <c r="E9" s="28">
        <v>-12</v>
      </c>
      <c r="F9" s="27">
        <v>2.2000000000000028</v>
      </c>
      <c r="G9" s="27">
        <v>1.5999999999999943</v>
      </c>
      <c r="H9" s="27">
        <v>-2.2999999999999972</v>
      </c>
      <c r="I9" s="27">
        <v>-5</v>
      </c>
      <c r="J9" s="27">
        <v>-1.9</v>
      </c>
      <c r="K9" s="27">
        <v>0.1</v>
      </c>
      <c r="L9" s="27">
        <v>6.2000000000000028</v>
      </c>
      <c r="M9" s="27">
        <v>4.9000000000000004</v>
      </c>
      <c r="N9" s="27">
        <v>0.9</v>
      </c>
      <c r="O9" s="25"/>
    </row>
    <row r="10" spans="1:15" s="2" customFormat="1">
      <c r="A10" s="25"/>
      <c r="B10" s="26" t="s">
        <v>4</v>
      </c>
      <c r="C10" s="27">
        <v>3.9140523556852247</v>
      </c>
      <c r="D10" s="28">
        <v>-20.400000000000006</v>
      </c>
      <c r="E10" s="28">
        <v>-14.900000000000006</v>
      </c>
      <c r="F10" s="27">
        <v>-11.4</v>
      </c>
      <c r="G10" s="27">
        <v>1.8</v>
      </c>
      <c r="H10" s="27">
        <v>1.1000000000000001</v>
      </c>
      <c r="I10" s="27">
        <v>17.2</v>
      </c>
      <c r="J10" s="27">
        <v>5.6</v>
      </c>
      <c r="K10" s="27">
        <v>4.7</v>
      </c>
      <c r="L10" s="27">
        <v>12.9</v>
      </c>
      <c r="M10" s="27">
        <v>12</v>
      </c>
      <c r="N10" s="27">
        <v>11.9</v>
      </c>
      <c r="O10" s="25"/>
    </row>
    <row r="11" spans="1:15" s="2" customFormat="1">
      <c r="A11" s="25"/>
      <c r="B11" s="26" t="s">
        <v>5</v>
      </c>
      <c r="C11" s="27">
        <v>4.7802215418156164</v>
      </c>
      <c r="D11" s="28">
        <v>-8.9000000000000057</v>
      </c>
      <c r="E11" s="28">
        <v>-20.700000000000003</v>
      </c>
      <c r="F11" s="27">
        <v>-1.4000000000000057</v>
      </c>
      <c r="G11" s="265" t="s">
        <v>205</v>
      </c>
      <c r="H11" s="265" t="s">
        <v>214</v>
      </c>
      <c r="I11" s="265" t="s">
        <v>290</v>
      </c>
      <c r="J11" s="265" t="s">
        <v>294</v>
      </c>
      <c r="K11" s="265" t="s">
        <v>304</v>
      </c>
      <c r="L11" s="265" t="s">
        <v>308</v>
      </c>
      <c r="M11" s="265" t="s">
        <v>341</v>
      </c>
      <c r="N11" s="265">
        <v>3.1</v>
      </c>
      <c r="O11" s="25"/>
    </row>
    <row r="12" spans="1:15" s="2" customFormat="1">
      <c r="A12" s="25"/>
      <c r="B12" s="26" t="s">
        <v>6</v>
      </c>
      <c r="C12" s="27">
        <v>19.120886167262466</v>
      </c>
      <c r="D12" s="28">
        <v>-17.900000000000006</v>
      </c>
      <c r="E12" s="28">
        <v>-7.5</v>
      </c>
      <c r="F12" s="27">
        <v>-3.1</v>
      </c>
      <c r="G12" s="265" t="s">
        <v>295</v>
      </c>
      <c r="H12" s="265" t="s">
        <v>296</v>
      </c>
      <c r="I12" s="265" t="s">
        <v>297</v>
      </c>
      <c r="J12" s="265" t="s">
        <v>298</v>
      </c>
      <c r="K12" s="265" t="s">
        <v>305</v>
      </c>
      <c r="L12" s="265" t="s">
        <v>309</v>
      </c>
      <c r="M12" s="265" t="s">
        <v>342</v>
      </c>
      <c r="N12" s="265">
        <v>4.3</v>
      </c>
      <c r="O12" s="25"/>
    </row>
    <row r="13" spans="1:15" s="2" customFormat="1">
      <c r="A13" s="25"/>
      <c r="B13" s="26" t="s">
        <v>184</v>
      </c>
      <c r="C13" s="27">
        <v>9.8900119026626676</v>
      </c>
      <c r="D13" s="28">
        <v>-10.799999999999997</v>
      </c>
      <c r="E13" s="28">
        <v>-6</v>
      </c>
      <c r="F13" s="27">
        <v>-3.7999999999999972</v>
      </c>
      <c r="G13" s="265" t="s">
        <v>206</v>
      </c>
      <c r="H13" s="265" t="s">
        <v>215</v>
      </c>
      <c r="I13" s="265" t="s">
        <v>291</v>
      </c>
      <c r="J13" s="265" t="s">
        <v>299</v>
      </c>
      <c r="K13" s="265" t="s">
        <v>306</v>
      </c>
      <c r="L13" s="265" t="s">
        <v>310</v>
      </c>
      <c r="M13" s="265" t="s">
        <v>343</v>
      </c>
      <c r="N13" s="265">
        <v>1.0999999999999943</v>
      </c>
      <c r="O13" s="25"/>
    </row>
    <row r="14" spans="1:15" s="2" customFormat="1">
      <c r="A14" s="25"/>
      <c r="B14" s="26" t="s">
        <v>185</v>
      </c>
      <c r="C14" s="27">
        <v>5.7736116365560015</v>
      </c>
      <c r="D14" s="28">
        <v>-11.700000000000003</v>
      </c>
      <c r="E14" s="28">
        <v>-8.5</v>
      </c>
      <c r="F14" s="27">
        <v>-2.7999999999999972</v>
      </c>
      <c r="G14" s="265" t="s">
        <v>207</v>
      </c>
      <c r="H14" s="265" t="s">
        <v>216</v>
      </c>
      <c r="I14" s="265" t="s">
        <v>292</v>
      </c>
      <c r="J14" s="265" t="s">
        <v>300</v>
      </c>
      <c r="K14" s="265" t="s">
        <v>307</v>
      </c>
      <c r="L14" s="265" t="s">
        <v>311</v>
      </c>
      <c r="M14" s="265" t="s">
        <v>344</v>
      </c>
      <c r="N14" s="265">
        <v>4.0999999999999943</v>
      </c>
      <c r="O14" s="25"/>
    </row>
    <row r="15" spans="1:15" s="2" customFormat="1">
      <c r="A15" s="25"/>
      <c r="B15" s="147" t="s">
        <v>132</v>
      </c>
      <c r="C15" s="148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25"/>
    </row>
    <row r="16" spans="1:15" s="2" customFormat="1" ht="13.35" customHeight="1">
      <c r="A16" s="25"/>
      <c r="B16" s="26" t="s">
        <v>86</v>
      </c>
      <c r="C16" s="383" t="s">
        <v>8</v>
      </c>
      <c r="D16" s="28">
        <v>-10.099999999999994</v>
      </c>
      <c r="E16" s="28">
        <v>-13.400000000000006</v>
      </c>
      <c r="F16" s="28">
        <v>-1.7000000000000028</v>
      </c>
      <c r="G16" s="28">
        <v>7.6</v>
      </c>
      <c r="H16" s="28">
        <v>4.8</v>
      </c>
      <c r="I16" s="28">
        <v>3.5</v>
      </c>
      <c r="J16" s="28">
        <v>0.2</v>
      </c>
      <c r="K16" s="28">
        <v>-3.4</v>
      </c>
      <c r="L16" s="28">
        <v>-0.2</v>
      </c>
      <c r="M16" s="28">
        <v>3.4</v>
      </c>
      <c r="N16" s="27">
        <v>2</v>
      </c>
      <c r="O16" s="25"/>
    </row>
    <row r="17" spans="1:15" s="2" customFormat="1">
      <c r="A17" s="25"/>
      <c r="B17" s="26" t="s">
        <v>9</v>
      </c>
      <c r="C17" s="383"/>
      <c r="D17" s="28">
        <v>2.5</v>
      </c>
      <c r="E17" s="28">
        <v>-11.200000000000003</v>
      </c>
      <c r="F17" s="28">
        <v>-2.2000000000000028</v>
      </c>
      <c r="G17" s="27">
        <v>5</v>
      </c>
      <c r="H17" s="27">
        <v>-1.1000000000000001</v>
      </c>
      <c r="I17" s="27">
        <v>1.7</v>
      </c>
      <c r="J17" s="27">
        <v>-2.9</v>
      </c>
      <c r="K17" s="27">
        <v>-2.8</v>
      </c>
      <c r="L17" s="27">
        <v>-0.6</v>
      </c>
      <c r="M17" s="27">
        <v>1.2</v>
      </c>
      <c r="N17" s="27">
        <v>0.6</v>
      </c>
      <c r="O17" s="25"/>
    </row>
    <row r="18" spans="1:15" s="2" customFormat="1" ht="24" customHeight="1">
      <c r="A18" s="25"/>
      <c r="B18" s="26" t="s">
        <v>87</v>
      </c>
      <c r="C18" s="383"/>
      <c r="D18" s="28">
        <v>-21.3</v>
      </c>
      <c r="E18" s="28">
        <v>-21.900000000000006</v>
      </c>
      <c r="F18" s="28">
        <v>5.2000000000000028</v>
      </c>
      <c r="G18" s="27">
        <v>30</v>
      </c>
      <c r="H18" s="27">
        <v>26.6</v>
      </c>
      <c r="I18" s="27">
        <v>26</v>
      </c>
      <c r="J18" s="27">
        <v>13</v>
      </c>
      <c r="K18" s="27">
        <v>-3.5</v>
      </c>
      <c r="L18" s="27">
        <v>4.2</v>
      </c>
      <c r="M18" s="27">
        <v>6.7</v>
      </c>
      <c r="N18" s="27">
        <v>13.7</v>
      </c>
      <c r="O18" s="25"/>
    </row>
    <row r="19" spans="1:15" s="2" customFormat="1">
      <c r="A19" s="25"/>
      <c r="B19" s="26" t="s">
        <v>10</v>
      </c>
      <c r="C19" s="383"/>
      <c r="D19" s="28">
        <v>-14.2</v>
      </c>
      <c r="E19" s="28">
        <v>-15.900000000000006</v>
      </c>
      <c r="F19" s="28">
        <v>-7.5</v>
      </c>
      <c r="G19" s="27">
        <v>-8</v>
      </c>
      <c r="H19" s="27">
        <v>-7.4</v>
      </c>
      <c r="I19" s="27">
        <v>0.9</v>
      </c>
      <c r="J19" s="27">
        <v>8.4</v>
      </c>
      <c r="K19" s="27">
        <v>5.2</v>
      </c>
      <c r="L19" s="27">
        <v>7.1</v>
      </c>
      <c r="M19" s="27">
        <v>12.4</v>
      </c>
      <c r="N19" s="27">
        <v>1.6</v>
      </c>
      <c r="O19" s="25"/>
    </row>
    <row r="20" spans="1:15" s="2" customFormat="1">
      <c r="A20" s="25"/>
      <c r="B20" s="26" t="s">
        <v>11</v>
      </c>
      <c r="C20" s="383"/>
      <c r="D20" s="28">
        <v>-14.5</v>
      </c>
      <c r="E20" s="28">
        <v>-16.400000000000006</v>
      </c>
      <c r="F20" s="28">
        <v>-2.7999999999999972</v>
      </c>
      <c r="G20" s="28">
        <v>14.2</v>
      </c>
      <c r="H20" s="28">
        <v>19.100000000000001</v>
      </c>
      <c r="I20" s="28">
        <v>15.5</v>
      </c>
      <c r="J20" s="28">
        <v>7.4</v>
      </c>
      <c r="K20" s="28">
        <v>0.4</v>
      </c>
      <c r="L20" s="28">
        <v>4.3</v>
      </c>
      <c r="M20" s="28">
        <v>5</v>
      </c>
      <c r="N20" s="28">
        <v>8</v>
      </c>
      <c r="O20" s="25"/>
    </row>
    <row r="21" spans="1:15" s="2" customFormat="1">
      <c r="A21" s="25"/>
      <c r="B21" s="26" t="s">
        <v>12</v>
      </c>
      <c r="C21" s="383"/>
      <c r="D21" s="37">
        <v>-20.6</v>
      </c>
      <c r="E21" s="37">
        <v>-14.599999999999994</v>
      </c>
      <c r="F21" s="28">
        <v>-3.4000000000000057</v>
      </c>
      <c r="G21" s="28">
        <v>3.9</v>
      </c>
      <c r="H21" s="28">
        <v>8.6999999999999993</v>
      </c>
      <c r="I21" s="28">
        <v>0.4</v>
      </c>
      <c r="J21" s="28">
        <v>-0.3</v>
      </c>
      <c r="K21" s="28">
        <v>-2.4</v>
      </c>
      <c r="L21" s="28">
        <v>-11.5</v>
      </c>
      <c r="M21" s="28">
        <v>1.8</v>
      </c>
      <c r="N21" s="28">
        <v>-0.4</v>
      </c>
      <c r="O21" s="25"/>
    </row>
    <row r="22" spans="1:15">
      <c r="A22" s="24"/>
      <c r="B22" s="38" t="s">
        <v>13</v>
      </c>
      <c r="C22" s="383"/>
      <c r="D22" s="37">
        <v>3.5</v>
      </c>
      <c r="E22" s="37">
        <v>-3.5</v>
      </c>
      <c r="F22" s="28">
        <v>-15.9</v>
      </c>
      <c r="G22" s="28">
        <v>-14.299999999999997</v>
      </c>
      <c r="H22" s="28">
        <v>-5.8</v>
      </c>
      <c r="I22" s="28">
        <v>4.5999999999999996</v>
      </c>
      <c r="J22" s="28">
        <v>8.1999999999999993</v>
      </c>
      <c r="K22" s="28">
        <v>21.9</v>
      </c>
      <c r="L22" s="28">
        <v>13.7</v>
      </c>
      <c r="M22" s="28">
        <v>-4.3</v>
      </c>
      <c r="N22" s="28">
        <v>10.6</v>
      </c>
      <c r="O22" s="24"/>
    </row>
    <row r="23" spans="1:15" ht="5.25" customHeight="1">
      <c r="A23" s="24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24"/>
      <c r="O23" s="24"/>
    </row>
    <row r="24" spans="1:15">
      <c r="A24" s="24"/>
      <c r="B24" s="24" t="s">
        <v>186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</sheetData>
  <mergeCells count="8">
    <mergeCell ref="B2:B4"/>
    <mergeCell ref="C2:C4"/>
    <mergeCell ref="C16:C22"/>
    <mergeCell ref="B1:N1"/>
    <mergeCell ref="D2:N2"/>
    <mergeCell ref="D3:D4"/>
    <mergeCell ref="E3:E4"/>
    <mergeCell ref="F3:N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огляд&amp;R&amp;"-,звичайний"&amp;12&amp;K7CBE87Вересень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N29"/>
  <sheetViews>
    <sheetView zoomScaleNormal="100" workbookViewId="0">
      <selection activeCell="AE3" sqref="AE3:AL3"/>
    </sheetView>
  </sheetViews>
  <sheetFormatPr defaultColWidth="9.28515625" defaultRowHeight="15"/>
  <cols>
    <col min="1" max="1" width="54.140625" style="246" customWidth="1"/>
    <col min="2" max="2" width="8.5703125" style="246" customWidth="1"/>
    <col min="3" max="3" width="7.42578125" style="246" customWidth="1"/>
    <col min="4" max="4" width="7.7109375" style="246" customWidth="1"/>
    <col min="5" max="6" width="7.42578125" style="246" hidden="1" customWidth="1"/>
    <col min="7" max="12" width="7.7109375" style="246" hidden="1" customWidth="1"/>
    <col min="13" max="16" width="8.28515625" style="246" hidden="1" customWidth="1"/>
    <col min="17" max="17" width="7.7109375" style="246" customWidth="1"/>
    <col min="18" max="18" width="7.42578125" style="246" hidden="1" customWidth="1"/>
    <col min="19" max="19" width="7.28515625" style="246" hidden="1" customWidth="1"/>
    <col min="20" max="20" width="9" style="246" hidden="1" customWidth="1"/>
    <col min="21" max="29" width="8.140625" style="246" hidden="1" customWidth="1"/>
    <col min="30" max="32" width="8.140625" style="246" customWidth="1"/>
    <col min="33" max="33" width="9" style="246" customWidth="1"/>
    <col min="34" max="37" width="8.140625" style="246" customWidth="1"/>
    <col min="38" max="38" width="8.5703125" style="246" customWidth="1"/>
    <col min="39" max="39" width="7.7109375" style="246" bestFit="1" customWidth="1"/>
    <col min="40" max="16384" width="9.28515625" style="150"/>
  </cols>
  <sheetData>
    <row r="1" spans="1:40" ht="16.5" thickBot="1">
      <c r="A1" s="398" t="s">
        <v>14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400"/>
    </row>
    <row r="2" spans="1:40" ht="15.75" customHeight="1" thickBot="1">
      <c r="A2" s="401" t="s">
        <v>15</v>
      </c>
      <c r="B2" s="403" t="s">
        <v>16</v>
      </c>
      <c r="C2" s="405" t="s">
        <v>89</v>
      </c>
      <c r="D2" s="405" t="s">
        <v>88</v>
      </c>
      <c r="E2" s="407" t="s">
        <v>218</v>
      </c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9"/>
      <c r="Q2" s="410" t="s">
        <v>84</v>
      </c>
      <c r="R2" s="407" t="s">
        <v>219</v>
      </c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9"/>
      <c r="AD2" s="412" t="s">
        <v>151</v>
      </c>
      <c r="AE2" s="414" t="s">
        <v>220</v>
      </c>
      <c r="AF2" s="415"/>
      <c r="AG2" s="415"/>
      <c r="AH2" s="415"/>
      <c r="AI2" s="415"/>
      <c r="AJ2" s="415"/>
      <c r="AK2" s="415"/>
      <c r="AL2" s="416"/>
      <c r="AM2" s="408" t="s">
        <v>17</v>
      </c>
      <c r="AN2" s="409"/>
    </row>
    <row r="3" spans="1:40" ht="51.75" thickBot="1">
      <c r="A3" s="402"/>
      <c r="B3" s="404"/>
      <c r="C3" s="406"/>
      <c r="D3" s="406"/>
      <c r="E3" s="175" t="s">
        <v>91</v>
      </c>
      <c r="F3" s="176" t="s">
        <v>90</v>
      </c>
      <c r="G3" s="176" t="s">
        <v>124</v>
      </c>
      <c r="H3" s="176" t="s">
        <v>129</v>
      </c>
      <c r="I3" s="176" t="s">
        <v>131</v>
      </c>
      <c r="J3" s="176" t="s">
        <v>133</v>
      </c>
      <c r="K3" s="176" t="s">
        <v>136</v>
      </c>
      <c r="L3" s="176" t="s">
        <v>137</v>
      </c>
      <c r="M3" s="176" t="s">
        <v>140</v>
      </c>
      <c r="N3" s="176" t="s">
        <v>142</v>
      </c>
      <c r="O3" s="176" t="s">
        <v>146</v>
      </c>
      <c r="P3" s="177" t="s">
        <v>149</v>
      </c>
      <c r="Q3" s="411"/>
      <c r="R3" s="175" t="s">
        <v>91</v>
      </c>
      <c r="S3" s="176" t="s">
        <v>90</v>
      </c>
      <c r="T3" s="176" t="s">
        <v>124</v>
      </c>
      <c r="U3" s="176" t="s">
        <v>129</v>
      </c>
      <c r="V3" s="176" t="s">
        <v>131</v>
      </c>
      <c r="W3" s="176" t="s">
        <v>133</v>
      </c>
      <c r="X3" s="176" t="s">
        <v>136</v>
      </c>
      <c r="Y3" s="176" t="s">
        <v>137</v>
      </c>
      <c r="Z3" s="176" t="s">
        <v>140</v>
      </c>
      <c r="AA3" s="176" t="s">
        <v>142</v>
      </c>
      <c r="AB3" s="176" t="s">
        <v>146</v>
      </c>
      <c r="AC3" s="177" t="s">
        <v>149</v>
      </c>
      <c r="AD3" s="413"/>
      <c r="AE3" s="345" t="s">
        <v>91</v>
      </c>
      <c r="AF3" s="346" t="s">
        <v>90</v>
      </c>
      <c r="AG3" s="346" t="s">
        <v>124</v>
      </c>
      <c r="AH3" s="346" t="s">
        <v>129</v>
      </c>
      <c r="AI3" s="346" t="s">
        <v>131</v>
      </c>
      <c r="AJ3" s="346" t="s">
        <v>133</v>
      </c>
      <c r="AK3" s="346" t="s">
        <v>136</v>
      </c>
      <c r="AL3" s="347" t="s">
        <v>137</v>
      </c>
      <c r="AM3" s="268" t="s">
        <v>18</v>
      </c>
      <c r="AN3" s="178" t="s">
        <v>19</v>
      </c>
    </row>
    <row r="4" spans="1:40">
      <c r="A4" s="179" t="s">
        <v>20</v>
      </c>
      <c r="B4" s="180" t="s">
        <v>21</v>
      </c>
      <c r="C4" s="181">
        <v>45633.599999999999</v>
      </c>
      <c r="D4" s="182">
        <v>45553</v>
      </c>
      <c r="E4" s="183">
        <v>43057.267</v>
      </c>
      <c r="F4" s="184">
        <v>43042.879999999997</v>
      </c>
      <c r="G4" s="184">
        <v>43023</v>
      </c>
      <c r="H4" s="185">
        <v>43009.3</v>
      </c>
      <c r="I4" s="184">
        <v>42995.5</v>
      </c>
      <c r="J4" s="185">
        <v>42988.025999999998</v>
      </c>
      <c r="K4" s="185">
        <v>42981.9</v>
      </c>
      <c r="L4" s="185">
        <v>42977.366999999998</v>
      </c>
      <c r="M4" s="185">
        <v>42973.696000000004</v>
      </c>
      <c r="N4" s="185">
        <v>42965.105000000003</v>
      </c>
      <c r="O4" s="186">
        <v>42953.889000000003</v>
      </c>
      <c r="P4" s="187">
        <v>42928.9</v>
      </c>
      <c r="Q4" s="188">
        <v>42929</v>
      </c>
      <c r="R4" s="183">
        <v>42910.9</v>
      </c>
      <c r="S4" s="184" t="s">
        <v>221</v>
      </c>
      <c r="T4" s="184" t="s">
        <v>222</v>
      </c>
      <c r="U4" s="185" t="s">
        <v>223</v>
      </c>
      <c r="V4" s="184" t="s">
        <v>224</v>
      </c>
      <c r="W4" s="185" t="s">
        <v>225</v>
      </c>
      <c r="X4" s="185" t="s">
        <v>226</v>
      </c>
      <c r="Y4" s="185" t="s">
        <v>227</v>
      </c>
      <c r="Z4" s="185" t="s">
        <v>228</v>
      </c>
      <c r="AA4" s="185" t="s">
        <v>229</v>
      </c>
      <c r="AB4" s="185" t="s">
        <v>230</v>
      </c>
      <c r="AC4" s="189" t="s">
        <v>231</v>
      </c>
      <c r="AD4" s="190" t="s">
        <v>232</v>
      </c>
      <c r="AE4" s="348" t="s">
        <v>233</v>
      </c>
      <c r="AF4" s="349" t="s">
        <v>234</v>
      </c>
      <c r="AG4" s="349" t="s">
        <v>235</v>
      </c>
      <c r="AH4" s="349" t="s">
        <v>301</v>
      </c>
      <c r="AI4" s="349" t="s">
        <v>302</v>
      </c>
      <c r="AJ4" s="349" t="s">
        <v>312</v>
      </c>
      <c r="AK4" s="349" t="s">
        <v>337</v>
      </c>
      <c r="AL4" s="350" t="s">
        <v>26</v>
      </c>
      <c r="AM4" s="351">
        <v>0</v>
      </c>
      <c r="AN4" s="191">
        <v>-0.4</v>
      </c>
    </row>
    <row r="5" spans="1:40" ht="18" customHeight="1">
      <c r="A5" s="192" t="s">
        <v>236</v>
      </c>
      <c r="B5" s="193" t="s">
        <v>22</v>
      </c>
      <c r="C5" s="194">
        <v>10.358599999999999</v>
      </c>
      <c r="D5" s="195">
        <v>9.9577000000000009</v>
      </c>
      <c r="E5" s="196">
        <v>9.5655999999999999</v>
      </c>
      <c r="F5" s="197">
        <v>9.5340000000000007</v>
      </c>
      <c r="G5" s="197">
        <v>9.5341000000000005</v>
      </c>
      <c r="H5" s="197">
        <v>9.4734999999999996</v>
      </c>
      <c r="I5" s="197">
        <v>9.4062999999999999</v>
      </c>
      <c r="J5" s="197">
        <v>9.3680000000000003</v>
      </c>
      <c r="K5" s="197" t="s">
        <v>138</v>
      </c>
      <c r="L5" s="197" t="s">
        <v>138</v>
      </c>
      <c r="M5" s="197">
        <v>8.8000000000000007</v>
      </c>
      <c r="N5" s="197">
        <v>8.6888000000000005</v>
      </c>
      <c r="O5" s="197">
        <v>8.5</v>
      </c>
      <c r="P5" s="198">
        <v>8.3930000000000007</v>
      </c>
      <c r="Q5" s="199">
        <v>8.3927999999999994</v>
      </c>
      <c r="R5" s="196">
        <v>8.1</v>
      </c>
      <c r="S5" s="197">
        <v>8.1228999999999996</v>
      </c>
      <c r="T5" s="197">
        <v>8.1318999999999999</v>
      </c>
      <c r="U5" s="197">
        <v>8.0753000000000004</v>
      </c>
      <c r="V5" s="197">
        <v>8.0393000000000008</v>
      </c>
      <c r="W5" s="197">
        <v>8.0329999999999995</v>
      </c>
      <c r="X5" s="197">
        <v>7.9909999999999997</v>
      </c>
      <c r="Y5" s="197">
        <v>7.9539999999999997</v>
      </c>
      <c r="Z5" s="197">
        <v>7.9509999999999996</v>
      </c>
      <c r="AA5" s="197">
        <v>8</v>
      </c>
      <c r="AB5" s="197">
        <v>7.931</v>
      </c>
      <c r="AC5" s="198">
        <v>7.8449999999999998</v>
      </c>
      <c r="AD5" s="194">
        <v>7.8449999999999998</v>
      </c>
      <c r="AE5" s="200">
        <v>7.8</v>
      </c>
      <c r="AF5" s="201">
        <v>7.8479999999999999</v>
      </c>
      <c r="AG5" s="201">
        <v>7.891</v>
      </c>
      <c r="AH5" s="201">
        <v>7.9</v>
      </c>
      <c r="AI5" s="201">
        <v>7.8520000000000003</v>
      </c>
      <c r="AJ5" s="201">
        <v>7.8234000000000004</v>
      </c>
      <c r="AK5" s="201">
        <v>7.8146000000000004</v>
      </c>
      <c r="AL5" s="202">
        <v>7.8</v>
      </c>
      <c r="AM5" s="352">
        <v>-0.18682978015510798</v>
      </c>
      <c r="AN5" s="202">
        <v>-1.9361327633894803</v>
      </c>
    </row>
    <row r="6" spans="1:40">
      <c r="A6" s="203" t="s">
        <v>237</v>
      </c>
      <c r="B6" s="193" t="s">
        <v>23</v>
      </c>
      <c r="C6" s="194">
        <v>1.8</v>
      </c>
      <c r="D6" s="195">
        <v>1.8</v>
      </c>
      <c r="E6" s="196">
        <v>1.9</v>
      </c>
      <c r="F6" s="197">
        <v>1.9</v>
      </c>
      <c r="G6" s="197">
        <v>1.8</v>
      </c>
      <c r="H6" s="197">
        <v>1.8</v>
      </c>
      <c r="I6" s="197">
        <v>1.7</v>
      </c>
      <c r="J6" s="197">
        <v>1.7</v>
      </c>
      <c r="K6" s="197">
        <v>1.6</v>
      </c>
      <c r="L6" s="197">
        <v>1.6</v>
      </c>
      <c r="M6" s="197">
        <v>1.6</v>
      </c>
      <c r="N6" s="197">
        <v>1.5</v>
      </c>
      <c r="O6" s="197">
        <v>1.7</v>
      </c>
      <c r="P6" s="198">
        <v>1.9</v>
      </c>
      <c r="Q6" s="199">
        <v>1.9</v>
      </c>
      <c r="R6" s="196">
        <v>2</v>
      </c>
      <c r="S6" s="197">
        <v>2</v>
      </c>
      <c r="T6" s="197">
        <v>1.9</v>
      </c>
      <c r="U6" s="197">
        <v>1.8</v>
      </c>
      <c r="V6" s="197">
        <v>1.8</v>
      </c>
      <c r="W6" s="197">
        <v>1.7</v>
      </c>
      <c r="X6" s="197">
        <v>1.6</v>
      </c>
      <c r="Y6" s="197">
        <v>1.6</v>
      </c>
      <c r="Z6" s="197">
        <v>1.5</v>
      </c>
      <c r="AA6" s="197">
        <v>1.5</v>
      </c>
      <c r="AB6" s="197">
        <v>1.6</v>
      </c>
      <c r="AC6" s="198">
        <v>1.9</v>
      </c>
      <c r="AD6" s="194">
        <v>1.9</v>
      </c>
      <c r="AE6" s="200">
        <v>1.9</v>
      </c>
      <c r="AF6" s="201">
        <v>1.9</v>
      </c>
      <c r="AG6" s="201">
        <v>1.7</v>
      </c>
      <c r="AH6" s="201">
        <v>1.6</v>
      </c>
      <c r="AI6" s="201">
        <v>1.6</v>
      </c>
      <c r="AJ6" s="201">
        <v>1.5</v>
      </c>
      <c r="AK6" s="201">
        <v>1.4</v>
      </c>
      <c r="AL6" s="202">
        <v>1.3</v>
      </c>
      <c r="AM6" s="353" t="s">
        <v>303</v>
      </c>
      <c r="AN6" s="204" t="s">
        <v>338</v>
      </c>
    </row>
    <row r="7" spans="1:40">
      <c r="A7" s="203" t="s">
        <v>30</v>
      </c>
      <c r="B7" s="193" t="s">
        <v>21</v>
      </c>
      <c r="C7" s="205">
        <v>506.8</v>
      </c>
      <c r="D7" s="206">
        <v>487.7</v>
      </c>
      <c r="E7" s="207">
        <v>504.9</v>
      </c>
      <c r="F7" s="208">
        <v>515.70000000000005</v>
      </c>
      <c r="G7" s="208">
        <v>492.3</v>
      </c>
      <c r="H7" s="208">
        <v>474.7</v>
      </c>
      <c r="I7" s="208">
        <v>456.1</v>
      </c>
      <c r="J7" s="208">
        <v>437.5</v>
      </c>
      <c r="K7" s="208">
        <v>433.5</v>
      </c>
      <c r="L7" s="208">
        <v>426.1</v>
      </c>
      <c r="M7" s="208">
        <v>418</v>
      </c>
      <c r="N7" s="208">
        <v>402.7</v>
      </c>
      <c r="O7" s="208">
        <v>450.6</v>
      </c>
      <c r="P7" s="209">
        <v>512.20000000000005</v>
      </c>
      <c r="Q7" s="210">
        <v>512</v>
      </c>
      <c r="R7" s="207">
        <v>524</v>
      </c>
      <c r="S7" s="208">
        <v>523</v>
      </c>
      <c r="T7" s="208">
        <v>506.8</v>
      </c>
      <c r="U7" s="208">
        <v>486.4</v>
      </c>
      <c r="V7" s="208">
        <v>469.4</v>
      </c>
      <c r="W7" s="208">
        <v>443.9</v>
      </c>
      <c r="X7" s="208">
        <v>427.5</v>
      </c>
      <c r="Y7" s="208">
        <v>414.7</v>
      </c>
      <c r="Z7" s="208">
        <v>407</v>
      </c>
      <c r="AA7" s="208">
        <v>394.1</v>
      </c>
      <c r="AB7" s="208">
        <v>433.5</v>
      </c>
      <c r="AC7" s="209">
        <v>490.8</v>
      </c>
      <c r="AD7" s="205">
        <v>491</v>
      </c>
      <c r="AE7" s="211">
        <v>508.6</v>
      </c>
      <c r="AF7" s="212">
        <v>508.2</v>
      </c>
      <c r="AG7" s="212">
        <v>467.5</v>
      </c>
      <c r="AH7" s="212">
        <v>434.7</v>
      </c>
      <c r="AI7" s="212">
        <v>416.4</v>
      </c>
      <c r="AJ7" s="212">
        <v>388.9</v>
      </c>
      <c r="AK7" s="212">
        <v>369.7</v>
      </c>
      <c r="AL7" s="269">
        <v>355.7</v>
      </c>
      <c r="AM7" s="352">
        <f>AL7/AK7*100-100</f>
        <v>-3.7868542061130626</v>
      </c>
      <c r="AN7" s="202">
        <f>AL7/Y7*100-100</f>
        <v>-14.227152158186641</v>
      </c>
    </row>
    <row r="8" spans="1:40" ht="36" customHeight="1">
      <c r="A8" s="203" t="s">
        <v>139</v>
      </c>
      <c r="B8" s="193" t="s">
        <v>23</v>
      </c>
      <c r="C8" s="194">
        <v>7.5</v>
      </c>
      <c r="D8" s="195">
        <v>7.2</v>
      </c>
      <c r="E8" s="207" t="s">
        <v>26</v>
      </c>
      <c r="F8" s="208" t="s">
        <v>26</v>
      </c>
      <c r="G8" s="197">
        <v>9</v>
      </c>
      <c r="H8" s="208" t="s">
        <v>26</v>
      </c>
      <c r="I8" s="208" t="s">
        <v>26</v>
      </c>
      <c r="J8" s="197">
        <v>8.1999999999999993</v>
      </c>
      <c r="K8" s="208" t="s">
        <v>26</v>
      </c>
      <c r="L8" s="208" t="s">
        <v>26</v>
      </c>
      <c r="M8" s="197">
        <v>9.5</v>
      </c>
      <c r="N8" s="197" t="s">
        <v>26</v>
      </c>
      <c r="O8" s="197" t="s">
        <v>26</v>
      </c>
      <c r="P8" s="198">
        <v>10.6</v>
      </c>
      <c r="Q8" s="199">
        <v>9.3000000000000007</v>
      </c>
      <c r="R8" s="207" t="s">
        <v>26</v>
      </c>
      <c r="S8" s="208" t="s">
        <v>26</v>
      </c>
      <c r="T8" s="197" t="s">
        <v>238</v>
      </c>
      <c r="U8" s="208" t="s">
        <v>26</v>
      </c>
      <c r="V8" s="208" t="s">
        <v>26</v>
      </c>
      <c r="W8" s="197" t="s">
        <v>239</v>
      </c>
      <c r="X8" s="208" t="s">
        <v>26</v>
      </c>
      <c r="Y8" s="208" t="s">
        <v>26</v>
      </c>
      <c r="Z8" s="197" t="s">
        <v>240</v>
      </c>
      <c r="AA8" s="197" t="s">
        <v>26</v>
      </c>
      <c r="AB8" s="197" t="s">
        <v>26</v>
      </c>
      <c r="AC8" s="213" t="s">
        <v>241</v>
      </c>
      <c r="AD8" s="214" t="s">
        <v>242</v>
      </c>
      <c r="AE8" s="211" t="s">
        <v>26</v>
      </c>
      <c r="AF8" s="212" t="s">
        <v>26</v>
      </c>
      <c r="AG8" s="201">
        <v>9.9</v>
      </c>
      <c r="AH8" s="212" t="s">
        <v>26</v>
      </c>
      <c r="AI8" s="212" t="s">
        <v>26</v>
      </c>
      <c r="AJ8" s="201">
        <v>9</v>
      </c>
      <c r="AK8" s="212" t="s">
        <v>26</v>
      </c>
      <c r="AL8" s="269" t="s">
        <v>26</v>
      </c>
      <c r="AM8" s="352" t="s">
        <v>26</v>
      </c>
      <c r="AN8" s="202" t="s">
        <v>26</v>
      </c>
    </row>
    <row r="9" spans="1:40" ht="29.25" customHeight="1">
      <c r="A9" s="203" t="s">
        <v>24</v>
      </c>
      <c r="B9" s="193" t="s">
        <v>25</v>
      </c>
      <c r="C9" s="205">
        <v>3377</v>
      </c>
      <c r="D9" s="206">
        <v>3619</v>
      </c>
      <c r="E9" s="207">
        <v>3167</v>
      </c>
      <c r="F9" s="208">
        <v>3209</v>
      </c>
      <c r="G9" s="208">
        <v>3415</v>
      </c>
      <c r="H9" s="208">
        <v>3432</v>
      </c>
      <c r="I9" s="208">
        <v>3430</v>
      </c>
      <c r="J9" s="208">
        <v>3601</v>
      </c>
      <c r="K9" s="208">
        <v>3537</v>
      </c>
      <c r="L9" s="208">
        <v>3370</v>
      </c>
      <c r="M9" s="208">
        <v>3481</v>
      </c>
      <c r="N9" s="208">
        <v>3509</v>
      </c>
      <c r="O9" s="208">
        <v>3534</v>
      </c>
      <c r="P9" s="209">
        <v>4012</v>
      </c>
      <c r="Q9" s="210">
        <v>4012</v>
      </c>
      <c r="R9" s="207" t="s">
        <v>243</v>
      </c>
      <c r="S9" s="208" t="s">
        <v>244</v>
      </c>
      <c r="T9" s="208" t="s">
        <v>245</v>
      </c>
      <c r="U9" s="208" t="s">
        <v>246</v>
      </c>
      <c r="V9" s="208" t="s">
        <v>247</v>
      </c>
      <c r="W9" s="208" t="s">
        <v>248</v>
      </c>
      <c r="X9" s="208" t="s">
        <v>249</v>
      </c>
      <c r="Y9" s="208" t="s">
        <v>250</v>
      </c>
      <c r="Z9" s="208" t="s">
        <v>251</v>
      </c>
      <c r="AA9" s="208" t="s">
        <v>252</v>
      </c>
      <c r="AB9" s="208" t="s">
        <v>253</v>
      </c>
      <c r="AC9" s="209">
        <v>5230</v>
      </c>
      <c r="AD9" s="205">
        <v>5230</v>
      </c>
      <c r="AE9" s="211">
        <v>4362</v>
      </c>
      <c r="AF9" s="212">
        <v>4585</v>
      </c>
      <c r="AG9" s="212">
        <v>4920</v>
      </c>
      <c r="AH9" s="212">
        <v>4895</v>
      </c>
      <c r="AI9" s="212">
        <v>4984</v>
      </c>
      <c r="AJ9" s="212">
        <v>5337</v>
      </c>
      <c r="AK9" s="212">
        <v>5374</v>
      </c>
      <c r="AL9" s="269">
        <v>5202</v>
      </c>
      <c r="AM9" s="352">
        <f>AL9/AK9*100-100</f>
        <v>-3.2005954596203878</v>
      </c>
      <c r="AN9" s="202">
        <v>23.7</v>
      </c>
    </row>
    <row r="10" spans="1:40" ht="25.5">
      <c r="A10" s="203" t="s">
        <v>96</v>
      </c>
      <c r="B10" s="193" t="s">
        <v>25</v>
      </c>
      <c r="C10" s="205">
        <v>3025</v>
      </c>
      <c r="D10" s="206">
        <v>3265</v>
      </c>
      <c r="E10" s="207">
        <v>3167</v>
      </c>
      <c r="F10" s="208">
        <f>(E9+F9)/2</f>
        <v>3188</v>
      </c>
      <c r="G10" s="208">
        <v>3263</v>
      </c>
      <c r="H10" s="208">
        <v>3302</v>
      </c>
      <c r="I10" s="208">
        <v>3328</v>
      </c>
      <c r="J10" s="208">
        <v>3368</v>
      </c>
      <c r="K10" s="208">
        <v>3395</v>
      </c>
      <c r="L10" s="208">
        <v>3399</v>
      </c>
      <c r="M10" s="208">
        <v>3424</v>
      </c>
      <c r="N10" s="208">
        <v>3421</v>
      </c>
      <c r="O10" s="208">
        <v>3439</v>
      </c>
      <c r="P10" s="209">
        <v>3480</v>
      </c>
      <c r="Q10" s="210">
        <v>3480</v>
      </c>
      <c r="R10" s="207">
        <v>3455</v>
      </c>
      <c r="S10" s="208">
        <v>3536</v>
      </c>
      <c r="T10" s="208">
        <v>3641</v>
      </c>
      <c r="U10" s="208">
        <v>3728</v>
      </c>
      <c r="V10" s="208">
        <v>3788</v>
      </c>
      <c r="W10" s="208">
        <v>3870</v>
      </c>
      <c r="X10" s="208">
        <v>3944</v>
      </c>
      <c r="Y10" s="208">
        <v>3975</v>
      </c>
      <c r="Z10" s="208">
        <v>4012</v>
      </c>
      <c r="AA10" s="208">
        <v>4062</v>
      </c>
      <c r="AB10" s="208">
        <v>4096</v>
      </c>
      <c r="AC10" s="209">
        <v>4195</v>
      </c>
      <c r="AD10" s="205">
        <v>4195</v>
      </c>
      <c r="AE10" s="211">
        <v>4362</v>
      </c>
      <c r="AF10" s="212">
        <v>4467</v>
      </c>
      <c r="AG10" s="212">
        <v>4618</v>
      </c>
      <c r="AH10" s="212">
        <v>4686</v>
      </c>
      <c r="AI10" s="212">
        <v>4746</v>
      </c>
      <c r="AJ10" s="212">
        <v>4838</v>
      </c>
      <c r="AK10" s="212">
        <v>4916</v>
      </c>
      <c r="AL10" s="269">
        <v>4944</v>
      </c>
      <c r="AM10" s="352" t="s">
        <v>26</v>
      </c>
      <c r="AN10" s="215">
        <v>24.4</v>
      </c>
    </row>
    <row r="11" spans="1:40" s="131" customFormat="1" ht="25.5">
      <c r="A11" s="203" t="s">
        <v>97</v>
      </c>
      <c r="B11" s="193" t="s">
        <v>23</v>
      </c>
      <c r="C11" s="194">
        <v>14.4</v>
      </c>
      <c r="D11" s="195">
        <v>8.1999999999999993</v>
      </c>
      <c r="E11" s="196">
        <v>4.5999999999999996</v>
      </c>
      <c r="F11" s="197">
        <v>3.6</v>
      </c>
      <c r="G11" s="197">
        <v>2.4</v>
      </c>
      <c r="H11" s="197">
        <v>-1.3</v>
      </c>
      <c r="I11" s="197">
        <v>-5.4</v>
      </c>
      <c r="J11" s="197">
        <v>-5.4</v>
      </c>
      <c r="K11" s="197">
        <v>-8.9</v>
      </c>
      <c r="L11" s="197">
        <v>-12.7</v>
      </c>
      <c r="M11" s="197">
        <v>-11.4</v>
      </c>
      <c r="N11" s="197">
        <v>-13.1</v>
      </c>
      <c r="O11" s="197">
        <v>-13.5</v>
      </c>
      <c r="P11" s="198">
        <v>-13.6</v>
      </c>
      <c r="Q11" s="199">
        <f>93.5-100</f>
        <v>-6.5</v>
      </c>
      <c r="R11" s="196">
        <f>82.7-100</f>
        <v>-17.299999999999997</v>
      </c>
      <c r="S11" s="197">
        <f>81.8-100</f>
        <v>-18.200000000000003</v>
      </c>
      <c r="T11" s="197">
        <v>-24.6</v>
      </c>
      <c r="U11" s="197">
        <v>-29.6</v>
      </c>
      <c r="V11" s="197">
        <v>-27.6</v>
      </c>
      <c r="W11" s="197">
        <v>-26.3</v>
      </c>
      <c r="X11" s="197">
        <v>-22.2</v>
      </c>
      <c r="Y11" s="197">
        <v>-19.2</v>
      </c>
      <c r="Z11" s="197">
        <v>-18.600000000000001</v>
      </c>
      <c r="AA11" s="197">
        <v>-12.7</v>
      </c>
      <c r="AB11" s="197">
        <v>-14</v>
      </c>
      <c r="AC11" s="198">
        <v>-9.9</v>
      </c>
      <c r="AD11" s="194">
        <v>-20.2</v>
      </c>
      <c r="AE11" s="200">
        <v>-13.2</v>
      </c>
      <c r="AF11" s="201">
        <v>-8.3000000000000007</v>
      </c>
      <c r="AG11" s="201">
        <v>1.6</v>
      </c>
      <c r="AH11" s="201">
        <v>7.6</v>
      </c>
      <c r="AI11" s="201">
        <v>12.2</v>
      </c>
      <c r="AJ11" s="201">
        <v>17.3</v>
      </c>
      <c r="AK11" s="201">
        <v>14.8</v>
      </c>
      <c r="AL11" s="202">
        <v>15.4</v>
      </c>
      <c r="AM11" s="352">
        <v>-2.9</v>
      </c>
      <c r="AN11" s="204" t="s">
        <v>26</v>
      </c>
    </row>
    <row r="12" spans="1:40" ht="25.5">
      <c r="A12" s="203" t="s">
        <v>27</v>
      </c>
      <c r="B12" s="193" t="s">
        <v>23</v>
      </c>
      <c r="C12" s="194">
        <v>33.58010068107788</v>
      </c>
      <c r="D12" s="195">
        <v>33.65570599613153</v>
      </c>
      <c r="E12" s="196">
        <f>E19/E9*100</f>
        <v>38.459109567413954</v>
      </c>
      <c r="F12" s="197">
        <f>F19/F9*100</f>
        <v>37.955749454658772</v>
      </c>
      <c r="G12" s="197">
        <v>35.700000000000003</v>
      </c>
      <c r="H12" s="197">
        <v>35.5</v>
      </c>
      <c r="I12" s="197">
        <v>35.5</v>
      </c>
      <c r="J12" s="197">
        <v>33.799999999999997</v>
      </c>
      <c r="K12" s="197">
        <v>34.4</v>
      </c>
      <c r="L12" s="197">
        <v>36.1</v>
      </c>
      <c r="M12" s="197">
        <v>35</v>
      </c>
      <c r="N12" s="197">
        <v>34.700000000000003</v>
      </c>
      <c r="O12" s="197">
        <v>34.5</v>
      </c>
      <c r="P12" s="198">
        <v>30.4</v>
      </c>
      <c r="Q12" s="199">
        <v>30.4</v>
      </c>
      <c r="R12" s="196">
        <v>35.299999999999997</v>
      </c>
      <c r="S12" s="197">
        <v>33.5</v>
      </c>
      <c r="T12" s="197">
        <v>31.5</v>
      </c>
      <c r="U12" s="197">
        <v>30.5</v>
      </c>
      <c r="V12" s="197">
        <v>30.1</v>
      </c>
      <c r="W12" s="197">
        <v>28.3</v>
      </c>
      <c r="X12" s="197">
        <v>27.7</v>
      </c>
      <c r="Y12" s="197">
        <v>29</v>
      </c>
      <c r="Z12" s="197">
        <v>31.7</v>
      </c>
      <c r="AA12" s="197">
        <v>30.4</v>
      </c>
      <c r="AB12" s="197">
        <v>30.6</v>
      </c>
      <c r="AC12" s="198">
        <v>26.3</v>
      </c>
      <c r="AD12" s="194">
        <v>26.3</v>
      </c>
      <c r="AE12" s="200">
        <v>31.6</v>
      </c>
      <c r="AF12" s="201">
        <v>30.1</v>
      </c>
      <c r="AG12" s="201">
        <v>28</v>
      </c>
      <c r="AH12" s="201">
        <v>28.2</v>
      </c>
      <c r="AI12" s="201">
        <v>29.1</v>
      </c>
      <c r="AJ12" s="201">
        <v>27.2</v>
      </c>
      <c r="AK12" s="201">
        <v>27</v>
      </c>
      <c r="AL12" s="202">
        <v>27.9</v>
      </c>
      <c r="AM12" s="353" t="s">
        <v>339</v>
      </c>
      <c r="AN12" s="216" t="s">
        <v>340</v>
      </c>
    </row>
    <row r="13" spans="1:40" ht="25.5">
      <c r="A13" s="203" t="s">
        <v>28</v>
      </c>
      <c r="B13" s="193" t="s">
        <v>93</v>
      </c>
      <c r="C13" s="194">
        <v>893.702</v>
      </c>
      <c r="D13" s="195">
        <v>808.16700000000003</v>
      </c>
      <c r="E13" s="196">
        <v>748.2</v>
      </c>
      <c r="F13" s="197">
        <v>930.2</v>
      </c>
      <c r="G13" s="197">
        <v>1046.9000000000001</v>
      </c>
      <c r="H13" s="197">
        <v>1008.5</v>
      </c>
      <c r="I13" s="197">
        <v>999.3</v>
      </c>
      <c r="J13" s="197">
        <v>970.7</v>
      </c>
      <c r="K13" s="217">
        <v>1084.8</v>
      </c>
      <c r="L13" s="197">
        <v>1424.4</v>
      </c>
      <c r="M13" s="197">
        <v>1927.7</v>
      </c>
      <c r="N13" s="197">
        <v>2205.7510000000002</v>
      </c>
      <c r="O13" s="197">
        <v>2366.8690000000001</v>
      </c>
      <c r="P13" s="198">
        <v>2436.8000000000002</v>
      </c>
      <c r="Q13" s="199">
        <v>2436.8000000000002</v>
      </c>
      <c r="R13" s="196" t="s">
        <v>254</v>
      </c>
      <c r="S13" s="197" t="s">
        <v>255</v>
      </c>
      <c r="T13" s="197" t="s">
        <v>256</v>
      </c>
      <c r="U13" s="197" t="s">
        <v>257</v>
      </c>
      <c r="V13" s="197" t="s">
        <v>258</v>
      </c>
      <c r="W13" s="197" t="s">
        <v>259</v>
      </c>
      <c r="X13" s="217" t="s">
        <v>260</v>
      </c>
      <c r="Y13" s="197" t="s">
        <v>261</v>
      </c>
      <c r="Z13" s="197" t="s">
        <v>262</v>
      </c>
      <c r="AA13" s="197" t="s">
        <v>263</v>
      </c>
      <c r="AB13" s="197" t="s">
        <v>264</v>
      </c>
      <c r="AC13" s="213" t="s">
        <v>265</v>
      </c>
      <c r="AD13" s="214" t="s">
        <v>266</v>
      </c>
      <c r="AE13" s="200">
        <v>2092.5</v>
      </c>
      <c r="AF13" s="201">
        <v>2013.442</v>
      </c>
      <c r="AG13" s="201">
        <v>1949</v>
      </c>
      <c r="AH13" s="201">
        <v>1849.1</v>
      </c>
      <c r="AI13" s="201">
        <v>1866.5</v>
      </c>
      <c r="AJ13" s="201">
        <v>1968</v>
      </c>
      <c r="AK13" s="201">
        <v>2046.2</v>
      </c>
      <c r="AL13" s="202">
        <v>1902.2929999999999</v>
      </c>
      <c r="AM13" s="352">
        <f t="shared" ref="AM13:AM19" si="0">AL13/AK13*100-100</f>
        <v>-7.0328902355586109</v>
      </c>
      <c r="AN13" s="202">
        <v>-5.0999999999999996</v>
      </c>
    </row>
    <row r="14" spans="1:40">
      <c r="A14" s="203" t="s">
        <v>29</v>
      </c>
      <c r="B14" s="193" t="s">
        <v>93</v>
      </c>
      <c r="C14" s="194">
        <v>2.581</v>
      </c>
      <c r="D14" s="195">
        <v>0.503</v>
      </c>
      <c r="E14" s="196">
        <v>0.219</v>
      </c>
      <c r="F14" s="197">
        <v>6.3E-2</v>
      </c>
      <c r="G14" s="197">
        <v>0.1</v>
      </c>
      <c r="H14" s="197">
        <v>0.2</v>
      </c>
      <c r="I14" s="197">
        <v>2.8</v>
      </c>
      <c r="J14" s="197">
        <v>3</v>
      </c>
      <c r="K14" s="197">
        <v>17.399999999999999</v>
      </c>
      <c r="L14" s="197">
        <v>126.2</v>
      </c>
      <c r="M14" s="197">
        <v>298.10000000000002</v>
      </c>
      <c r="N14" s="197">
        <v>386.12700000000001</v>
      </c>
      <c r="O14" s="197">
        <v>432.8</v>
      </c>
      <c r="P14" s="198">
        <v>463.7</v>
      </c>
      <c r="Q14" s="199">
        <v>463.7</v>
      </c>
      <c r="R14" s="196" t="s">
        <v>267</v>
      </c>
      <c r="S14" s="197" t="s">
        <v>268</v>
      </c>
      <c r="T14" s="197" t="s">
        <v>269</v>
      </c>
      <c r="U14" s="197" t="s">
        <v>270</v>
      </c>
      <c r="V14" s="197" t="s">
        <v>271</v>
      </c>
      <c r="W14" s="197" t="s">
        <v>272</v>
      </c>
      <c r="X14" s="197" t="s">
        <v>273</v>
      </c>
      <c r="Y14" s="197" t="s">
        <v>274</v>
      </c>
      <c r="Z14" s="197" t="s">
        <v>275</v>
      </c>
      <c r="AA14" s="197" t="s">
        <v>276</v>
      </c>
      <c r="AB14" s="197" t="s">
        <v>277</v>
      </c>
      <c r="AC14" s="213" t="s">
        <v>278</v>
      </c>
      <c r="AD14" s="214" t="s">
        <v>279</v>
      </c>
      <c r="AE14" s="200">
        <v>23</v>
      </c>
      <c r="AF14" s="201">
        <v>12.6</v>
      </c>
      <c r="AG14" s="201">
        <v>6.2</v>
      </c>
      <c r="AH14" s="201">
        <v>3.2</v>
      </c>
      <c r="AI14" s="201">
        <v>5.6</v>
      </c>
      <c r="AJ14" s="201">
        <v>5.2389999999999999</v>
      </c>
      <c r="AK14" s="201">
        <v>3.8</v>
      </c>
      <c r="AL14" s="202">
        <v>16.399999999999999</v>
      </c>
      <c r="AM14" s="352">
        <f t="shared" si="0"/>
        <v>331.57894736842104</v>
      </c>
      <c r="AN14" s="202">
        <v>-41.5</v>
      </c>
    </row>
    <row r="15" spans="1:40" ht="40.5">
      <c r="A15" s="203" t="s">
        <v>280</v>
      </c>
      <c r="B15" s="193" t="s">
        <v>94</v>
      </c>
      <c r="C15" s="194">
        <v>292.39999999999998</v>
      </c>
      <c r="D15" s="218">
        <v>272.5</v>
      </c>
      <c r="E15" s="196">
        <v>12.3</v>
      </c>
      <c r="F15" s="197">
        <v>7.8</v>
      </c>
      <c r="G15" s="197">
        <v>5</v>
      </c>
      <c r="H15" s="197">
        <v>3.9</v>
      </c>
      <c r="I15" s="197">
        <v>8.6</v>
      </c>
      <c r="J15" s="197">
        <v>8.4</v>
      </c>
      <c r="K15" s="197">
        <v>3.8</v>
      </c>
      <c r="L15" s="197">
        <v>4.5</v>
      </c>
      <c r="M15" s="197">
        <v>2.6</v>
      </c>
      <c r="N15" s="197">
        <v>21.100999999999999</v>
      </c>
      <c r="O15" s="197">
        <v>143.80000000000001</v>
      </c>
      <c r="P15" s="198">
        <v>136.4</v>
      </c>
      <c r="Q15" s="219">
        <v>348.8</v>
      </c>
      <c r="R15" s="196">
        <v>63.4</v>
      </c>
      <c r="S15" s="197">
        <v>37.299999999999997</v>
      </c>
      <c r="T15" s="197">
        <v>27</v>
      </c>
      <c r="U15" s="197">
        <v>40.5</v>
      </c>
      <c r="V15" s="197">
        <v>66.7</v>
      </c>
      <c r="W15" s="197">
        <v>141</v>
      </c>
      <c r="X15" s="197">
        <v>144.9</v>
      </c>
      <c r="Y15" s="197">
        <v>104.8</v>
      </c>
      <c r="Z15" s="197">
        <v>79.599999999999994</v>
      </c>
      <c r="AA15" s="197">
        <v>200.06226899999999</v>
      </c>
      <c r="AB15" s="197">
        <v>577.1</v>
      </c>
      <c r="AC15" s="198">
        <v>863.4</v>
      </c>
      <c r="AD15" s="220">
        <v>2345.9550129999998</v>
      </c>
      <c r="AE15" s="200">
        <v>703.6</v>
      </c>
      <c r="AF15" s="201">
        <v>703.5</v>
      </c>
      <c r="AG15" s="201">
        <v>395.755743</v>
      </c>
      <c r="AH15" s="201">
        <v>263.60000000000002</v>
      </c>
      <c r="AI15" s="201">
        <v>243.769961</v>
      </c>
      <c r="AJ15" s="201">
        <v>174.9</v>
      </c>
      <c r="AK15" s="201">
        <v>101.5</v>
      </c>
      <c r="AL15" s="202">
        <v>67.7</v>
      </c>
      <c r="AM15" s="352">
        <f t="shared" si="0"/>
        <v>-33.300492610837438</v>
      </c>
      <c r="AN15" s="202">
        <f>AL15/Y15*100-100</f>
        <v>-35.400763358778619</v>
      </c>
    </row>
    <row r="16" spans="1:40" ht="30.75" customHeight="1">
      <c r="A16" s="203" t="s">
        <v>281</v>
      </c>
      <c r="B16" s="221" t="s">
        <v>25</v>
      </c>
      <c r="C16" s="220">
        <v>142.5</v>
      </c>
      <c r="D16" s="218">
        <v>124</v>
      </c>
      <c r="E16" s="222">
        <v>203</v>
      </c>
      <c r="F16" s="223">
        <v>135.4</v>
      </c>
      <c r="G16" s="223">
        <v>88.4</v>
      </c>
      <c r="H16" s="223">
        <v>71.599999999999994</v>
      </c>
      <c r="I16" s="223">
        <v>66.7</v>
      </c>
      <c r="J16" s="223">
        <v>71.7</v>
      </c>
      <c r="K16" s="223">
        <v>72.900000000000006</v>
      </c>
      <c r="L16" s="223">
        <v>75.2</v>
      </c>
      <c r="M16" s="223">
        <v>84.7</v>
      </c>
      <c r="N16" s="223">
        <v>218.4</v>
      </c>
      <c r="O16" s="223">
        <v>311.7</v>
      </c>
      <c r="P16" s="224">
        <v>335.3</v>
      </c>
      <c r="Q16" s="219">
        <v>144.6</v>
      </c>
      <c r="R16" s="222">
        <v>354.2</v>
      </c>
      <c r="S16" s="223">
        <v>326.39999999999998</v>
      </c>
      <c r="T16" s="223">
        <v>273.89999999999998</v>
      </c>
      <c r="U16" s="223">
        <v>335.2</v>
      </c>
      <c r="V16" s="223">
        <v>267.60000000000002</v>
      </c>
      <c r="W16" s="223">
        <v>205.2</v>
      </c>
      <c r="X16" s="223">
        <v>212.8</v>
      </c>
      <c r="Y16" s="223">
        <v>190.9</v>
      </c>
      <c r="Z16" s="223">
        <v>143.80000000000001</v>
      </c>
      <c r="AA16" s="223">
        <v>321.3</v>
      </c>
      <c r="AB16" s="223">
        <v>771.5</v>
      </c>
      <c r="AC16" s="224">
        <v>1090.9000000000001</v>
      </c>
      <c r="AD16" s="220">
        <f>AVERAGE(R16:AC16)</f>
        <v>374.47500000000008</v>
      </c>
      <c r="AE16" s="200">
        <v>1319.5</v>
      </c>
      <c r="AF16" s="201">
        <v>1356</v>
      </c>
      <c r="AG16" s="201">
        <v>1196.5999999999999</v>
      </c>
      <c r="AH16" s="201">
        <v>825.1</v>
      </c>
      <c r="AI16" s="201">
        <v>414.5</v>
      </c>
      <c r="AJ16" s="201">
        <v>217.6</v>
      </c>
      <c r="AK16" s="201">
        <v>171.5</v>
      </c>
      <c r="AL16" s="202">
        <v>142</v>
      </c>
      <c r="AM16" s="352">
        <f t="shared" si="0"/>
        <v>-17.201166180758023</v>
      </c>
      <c r="AN16" s="202">
        <f>AL16/Y16*100-100</f>
        <v>-25.615505500261918</v>
      </c>
    </row>
    <row r="17" spans="1:40" ht="25.5">
      <c r="A17" s="203" t="s">
        <v>31</v>
      </c>
      <c r="B17" s="193" t="s">
        <v>25</v>
      </c>
      <c r="C17" s="225">
        <v>966.8</v>
      </c>
      <c r="D17" s="226">
        <v>1124.9000000000001</v>
      </c>
      <c r="E17" s="207">
        <v>1154</v>
      </c>
      <c r="F17" s="208">
        <v>1128</v>
      </c>
      <c r="G17" s="208">
        <v>1252</v>
      </c>
      <c r="H17" s="208">
        <v>1150</v>
      </c>
      <c r="I17" s="208">
        <v>1161</v>
      </c>
      <c r="J17" s="208">
        <v>1145</v>
      </c>
      <c r="K17" s="208">
        <v>1201</v>
      </c>
      <c r="L17" s="208">
        <v>1185</v>
      </c>
      <c r="M17" s="208">
        <v>1154</v>
      </c>
      <c r="N17" s="208">
        <v>1199</v>
      </c>
      <c r="O17" s="208">
        <v>1182</v>
      </c>
      <c r="P17" s="209">
        <v>1232</v>
      </c>
      <c r="Q17" s="227">
        <v>1178.5999999999999</v>
      </c>
      <c r="R17" s="207">
        <v>1252</v>
      </c>
      <c r="S17" s="208">
        <v>1206</v>
      </c>
      <c r="T17" s="208">
        <v>1288</v>
      </c>
      <c r="U17" s="208">
        <v>1196</v>
      </c>
      <c r="V17" s="208">
        <v>1219</v>
      </c>
      <c r="W17" s="208">
        <v>1221</v>
      </c>
      <c r="X17" s="208">
        <v>1270</v>
      </c>
      <c r="Y17" s="208">
        <v>1260</v>
      </c>
      <c r="Z17" s="208">
        <v>1378</v>
      </c>
      <c r="AA17" s="208">
        <v>1373</v>
      </c>
      <c r="AB17" s="208">
        <v>1357</v>
      </c>
      <c r="AC17" s="209">
        <v>1444</v>
      </c>
      <c r="AD17" s="228">
        <v>1289</v>
      </c>
      <c r="AE17" s="211">
        <v>1516</v>
      </c>
      <c r="AF17" s="212">
        <v>1509</v>
      </c>
      <c r="AG17" s="212">
        <v>1566</v>
      </c>
      <c r="AH17" s="212">
        <v>1472</v>
      </c>
      <c r="AI17" s="212">
        <v>1498</v>
      </c>
      <c r="AJ17" s="212">
        <v>1547</v>
      </c>
      <c r="AK17" s="212">
        <v>1740</v>
      </c>
      <c r="AL17" s="269">
        <v>1741</v>
      </c>
      <c r="AM17" s="352">
        <f t="shared" si="0"/>
        <v>5.7471264367819686E-2</v>
      </c>
      <c r="AN17" s="202">
        <f>AL17/Y17*100-100</f>
        <v>38.174603174603163</v>
      </c>
    </row>
    <row r="18" spans="1:40">
      <c r="A18" s="203" t="s">
        <v>282</v>
      </c>
      <c r="B18" s="193" t="s">
        <v>25</v>
      </c>
      <c r="C18" s="225">
        <v>1095</v>
      </c>
      <c r="D18" s="229">
        <v>1176</v>
      </c>
      <c r="E18" s="207">
        <v>1176</v>
      </c>
      <c r="F18" s="208">
        <v>1176</v>
      </c>
      <c r="G18" s="208">
        <v>1176</v>
      </c>
      <c r="H18" s="208">
        <v>1176</v>
      </c>
      <c r="I18" s="208">
        <v>1176</v>
      </c>
      <c r="J18" s="208">
        <v>1176</v>
      </c>
      <c r="K18" s="208">
        <v>1176</v>
      </c>
      <c r="L18" s="208">
        <v>1176</v>
      </c>
      <c r="M18" s="208">
        <v>1176</v>
      </c>
      <c r="N18" s="208">
        <v>1176</v>
      </c>
      <c r="O18" s="208">
        <v>1176</v>
      </c>
      <c r="P18" s="209">
        <v>1176</v>
      </c>
      <c r="Q18" s="210">
        <v>1176</v>
      </c>
      <c r="R18" s="207">
        <v>1176</v>
      </c>
      <c r="S18" s="208">
        <v>1176</v>
      </c>
      <c r="T18" s="208">
        <v>1176</v>
      </c>
      <c r="U18" s="208">
        <v>1176</v>
      </c>
      <c r="V18" s="208">
        <v>1176</v>
      </c>
      <c r="W18" s="208">
        <v>1176</v>
      </c>
      <c r="X18" s="208">
        <v>1176</v>
      </c>
      <c r="Y18" s="208">
        <v>1176</v>
      </c>
      <c r="Z18" s="208">
        <v>1330</v>
      </c>
      <c r="AA18" s="208">
        <v>1330</v>
      </c>
      <c r="AB18" s="208">
        <v>1330</v>
      </c>
      <c r="AC18" s="209">
        <v>1330</v>
      </c>
      <c r="AD18" s="205">
        <v>1330</v>
      </c>
      <c r="AE18" s="211">
        <v>1330</v>
      </c>
      <c r="AF18" s="212">
        <v>1330</v>
      </c>
      <c r="AG18" s="212">
        <v>1330</v>
      </c>
      <c r="AH18" s="212">
        <v>1330</v>
      </c>
      <c r="AI18" s="212">
        <v>1399</v>
      </c>
      <c r="AJ18" s="212">
        <v>1399</v>
      </c>
      <c r="AK18" s="212">
        <v>1399</v>
      </c>
      <c r="AL18" s="269">
        <v>1399</v>
      </c>
      <c r="AM18" s="352">
        <f t="shared" si="0"/>
        <v>0</v>
      </c>
      <c r="AN18" s="202">
        <f>AL18/Y18*100-100</f>
        <v>18.9625850340136</v>
      </c>
    </row>
    <row r="19" spans="1:40" ht="15.75" thickBot="1">
      <c r="A19" s="230" t="s">
        <v>32</v>
      </c>
      <c r="B19" s="231" t="s">
        <v>25</v>
      </c>
      <c r="C19" s="232">
        <v>1134</v>
      </c>
      <c r="D19" s="233">
        <v>1218</v>
      </c>
      <c r="E19" s="234">
        <v>1218</v>
      </c>
      <c r="F19" s="235">
        <v>1218</v>
      </c>
      <c r="G19" s="235">
        <v>1218</v>
      </c>
      <c r="H19" s="235">
        <v>1218</v>
      </c>
      <c r="I19" s="235">
        <v>1218</v>
      </c>
      <c r="J19" s="235">
        <v>1218</v>
      </c>
      <c r="K19" s="235">
        <v>1218</v>
      </c>
      <c r="L19" s="235">
        <v>1218</v>
      </c>
      <c r="M19" s="235">
        <v>1218</v>
      </c>
      <c r="N19" s="235">
        <v>1218</v>
      </c>
      <c r="O19" s="235">
        <v>1218</v>
      </c>
      <c r="P19" s="236">
        <v>1218</v>
      </c>
      <c r="Q19" s="237">
        <v>1218</v>
      </c>
      <c r="R19" s="234">
        <v>1218</v>
      </c>
      <c r="S19" s="235">
        <v>1218</v>
      </c>
      <c r="T19" s="235">
        <v>1218</v>
      </c>
      <c r="U19" s="235">
        <v>1218</v>
      </c>
      <c r="V19" s="235">
        <v>1218</v>
      </c>
      <c r="W19" s="235">
        <v>1218</v>
      </c>
      <c r="X19" s="235">
        <v>1218</v>
      </c>
      <c r="Y19" s="235">
        <v>1218</v>
      </c>
      <c r="Z19" s="235">
        <v>1378</v>
      </c>
      <c r="AA19" s="235">
        <v>1378</v>
      </c>
      <c r="AB19" s="235">
        <v>1378</v>
      </c>
      <c r="AC19" s="236">
        <v>1378</v>
      </c>
      <c r="AD19" s="238">
        <v>1378</v>
      </c>
      <c r="AE19" s="239">
        <v>1378</v>
      </c>
      <c r="AF19" s="240">
        <v>1378</v>
      </c>
      <c r="AG19" s="240">
        <v>1378</v>
      </c>
      <c r="AH19" s="240">
        <v>1378</v>
      </c>
      <c r="AI19" s="240">
        <v>1450</v>
      </c>
      <c r="AJ19" s="240">
        <v>1450</v>
      </c>
      <c r="AK19" s="240">
        <v>1450</v>
      </c>
      <c r="AL19" s="270">
        <v>1450</v>
      </c>
      <c r="AM19" s="354">
        <f t="shared" si="0"/>
        <v>0</v>
      </c>
      <c r="AN19" s="241">
        <f>AL19/Y19*100-100</f>
        <v>19.047619047619051</v>
      </c>
    </row>
    <row r="20" spans="1:40" ht="3" customHeight="1">
      <c r="A20" s="242"/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</row>
    <row r="21" spans="1:40">
      <c r="A21" s="393" t="s">
        <v>33</v>
      </c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1"/>
      <c r="AN21" s="341"/>
    </row>
    <row r="22" spans="1:40" ht="4.5" customHeight="1">
      <c r="A22" s="341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</row>
    <row r="23" spans="1:40" ht="15.75">
      <c r="A23" s="394" t="s">
        <v>283</v>
      </c>
      <c r="B23" s="394"/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R23" s="394"/>
      <c r="S23" s="394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1"/>
      <c r="AN23" s="341"/>
    </row>
    <row r="24" spans="1:40" ht="15.75" customHeight="1">
      <c r="A24" s="395" t="s">
        <v>284</v>
      </c>
      <c r="B24" s="395"/>
      <c r="C24" s="395"/>
      <c r="D24" s="395"/>
      <c r="E24" s="395"/>
      <c r="F24" s="395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</row>
    <row r="25" spans="1:40" ht="15.75" customHeight="1">
      <c r="A25" s="395" t="s">
        <v>285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7"/>
      <c r="R25" s="397"/>
      <c r="S25" s="397"/>
      <c r="T25" s="397"/>
      <c r="U25" s="397"/>
      <c r="V25" s="397"/>
      <c r="W25" s="397"/>
      <c r="X25" s="397"/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</row>
    <row r="26" spans="1:40" ht="15.75" customHeight="1">
      <c r="A26" s="396" t="s">
        <v>286</v>
      </c>
      <c r="B26" s="395"/>
      <c r="C26" s="395"/>
      <c r="D26" s="395"/>
      <c r="E26" s="395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</row>
    <row r="27" spans="1:40" ht="15.75">
      <c r="A27" s="391" t="s">
        <v>287</v>
      </c>
      <c r="B27" s="392"/>
      <c r="C27" s="392"/>
      <c r="D27" s="392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</row>
    <row r="28" spans="1:40" ht="15.75">
      <c r="A28" s="244" t="s">
        <v>288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</row>
    <row r="29" spans="1:40" ht="15.75">
      <c r="A29" s="245" t="s">
        <v>289</v>
      </c>
      <c r="AN29" s="246"/>
    </row>
  </sheetData>
  <mergeCells count="17">
    <mergeCell ref="A1:AM1"/>
    <mergeCell ref="A2:A3"/>
    <mergeCell ref="B2:B3"/>
    <mergeCell ref="C2:C3"/>
    <mergeCell ref="D2:D3"/>
    <mergeCell ref="E2:P2"/>
    <mergeCell ref="Q2:Q3"/>
    <mergeCell ref="R2:AC2"/>
    <mergeCell ref="AD2:AD3"/>
    <mergeCell ref="AE2:AL2"/>
    <mergeCell ref="AM2:AN2"/>
    <mergeCell ref="A27:D27"/>
    <mergeCell ref="A21:S21"/>
    <mergeCell ref="A23:S23"/>
    <mergeCell ref="A24:F24"/>
    <mergeCell ref="A26:E26"/>
    <mergeCell ref="A25:AN25"/>
  </mergeCells>
  <pageMargins left="0.7" right="0.7" top="0.78333333333333333" bottom="0.93971631205673756" header="0.49404761904761907" footer="0.49202127659574468"/>
  <pageSetup paperSize="9" scale="90" orientation="landscape" horizontalDpi="4294967294" r:id="rId1"/>
  <headerFooter>
    <oddHeader>&amp;L&amp;"-,звичайний"&amp;12&amp;K8CBA97Макроекономічний та монетарний огляд  &amp;R&amp;"-,звичайний"&amp;12&amp;K8CBA97Вересень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1"/>
  <sheetViews>
    <sheetView showGridLines="0" zoomScale="91" zoomScaleNormal="91" zoomScaleSheetLayoutView="50" workbookViewId="0">
      <selection activeCell="AI4" sqref="AI4"/>
    </sheetView>
  </sheetViews>
  <sheetFormatPr defaultColWidth="9.28515625" defaultRowHeight="11.25" outlineLevelCol="1"/>
  <cols>
    <col min="1" max="1" width="1.42578125" style="22" customWidth="1"/>
    <col min="2" max="2" width="33.140625" style="22" customWidth="1"/>
    <col min="3" max="3" width="6.42578125" style="22" customWidth="1"/>
    <col min="4" max="14" width="6.42578125" style="22" hidden="1" customWidth="1" outlineLevel="1"/>
    <col min="15" max="15" width="6.42578125" style="22" customWidth="1" collapsed="1"/>
    <col min="16" max="26" width="6.7109375" style="22" hidden="1" customWidth="1" outlineLevel="1"/>
    <col min="27" max="27" width="6.7109375" style="22" customWidth="1" collapsed="1"/>
    <col min="28" max="33" width="6.5703125" style="22" customWidth="1"/>
    <col min="34" max="34" width="6.85546875" style="43" customWidth="1"/>
    <col min="35" max="35" width="8.42578125" style="43" bestFit="1" customWidth="1"/>
    <col min="36" max="36" width="9.5703125" style="43" bestFit="1" customWidth="1"/>
    <col min="37" max="16384" width="9.28515625" style="22"/>
  </cols>
  <sheetData>
    <row r="1" spans="1:36" s="44" customFormat="1" ht="25.35" customHeight="1">
      <c r="A1" s="45"/>
      <c r="B1" s="271" t="s">
        <v>125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3"/>
      <c r="AC1" s="273"/>
      <c r="AD1" s="273"/>
      <c r="AE1" s="273"/>
      <c r="AF1" s="273"/>
      <c r="AG1" s="273"/>
      <c r="AH1" s="273"/>
      <c r="AI1" s="273"/>
    </row>
    <row r="2" spans="1:36" s="44" customFormat="1" ht="9.75" customHeight="1">
      <c r="A2" s="45"/>
      <c r="B2" s="421" t="s">
        <v>313</v>
      </c>
      <c r="C2" s="424">
        <v>2013</v>
      </c>
      <c r="D2" s="417">
        <v>2014</v>
      </c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27"/>
      <c r="P2" s="418">
        <v>2015</v>
      </c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31"/>
      <c r="AB2" s="417">
        <v>2016</v>
      </c>
      <c r="AC2" s="418"/>
      <c r="AD2" s="418"/>
      <c r="AE2" s="418"/>
      <c r="AF2" s="418"/>
      <c r="AG2" s="418"/>
      <c r="AH2" s="418"/>
      <c r="AI2" s="344"/>
    </row>
    <row r="3" spans="1:36" s="44" customFormat="1" ht="11.25" customHeight="1">
      <c r="A3" s="45"/>
      <c r="B3" s="422"/>
      <c r="C3" s="425"/>
      <c r="D3" s="428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3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32"/>
      <c r="AB3" s="419"/>
      <c r="AC3" s="420"/>
      <c r="AD3" s="420"/>
      <c r="AE3" s="420"/>
      <c r="AF3" s="420"/>
      <c r="AG3" s="420"/>
      <c r="AH3" s="420"/>
      <c r="AI3" s="357"/>
    </row>
    <row r="4" spans="1:36" s="44" customFormat="1" ht="23.25" customHeight="1">
      <c r="A4" s="45"/>
      <c r="B4" s="423"/>
      <c r="C4" s="426"/>
      <c r="D4" s="274" t="s">
        <v>314</v>
      </c>
      <c r="E4" s="274" t="s">
        <v>315</v>
      </c>
      <c r="F4" s="274" t="s">
        <v>316</v>
      </c>
      <c r="G4" s="274" t="s">
        <v>317</v>
      </c>
      <c r="H4" s="274" t="s">
        <v>318</v>
      </c>
      <c r="I4" s="274" t="s">
        <v>319</v>
      </c>
      <c r="J4" s="274" t="s">
        <v>320</v>
      </c>
      <c r="K4" s="274" t="s">
        <v>321</v>
      </c>
      <c r="L4" s="274" t="s">
        <v>322</v>
      </c>
      <c r="M4" s="274" t="s">
        <v>323</v>
      </c>
      <c r="N4" s="274" t="s">
        <v>324</v>
      </c>
      <c r="O4" s="275" t="s">
        <v>325</v>
      </c>
      <c r="P4" s="276" t="s">
        <v>314</v>
      </c>
      <c r="Q4" s="276" t="s">
        <v>315</v>
      </c>
      <c r="R4" s="276" t="s">
        <v>316</v>
      </c>
      <c r="S4" s="276" t="s">
        <v>317</v>
      </c>
      <c r="T4" s="276" t="s">
        <v>318</v>
      </c>
      <c r="U4" s="276" t="s">
        <v>319</v>
      </c>
      <c r="V4" s="276" t="s">
        <v>320</v>
      </c>
      <c r="W4" s="276" t="s">
        <v>321</v>
      </c>
      <c r="X4" s="276" t="s">
        <v>322</v>
      </c>
      <c r="Y4" s="276" t="s">
        <v>323</v>
      </c>
      <c r="Z4" s="276" t="s">
        <v>324</v>
      </c>
      <c r="AA4" s="275" t="s">
        <v>325</v>
      </c>
      <c r="AB4" s="276" t="s">
        <v>314</v>
      </c>
      <c r="AC4" s="276" t="s">
        <v>315</v>
      </c>
      <c r="AD4" s="276" t="s">
        <v>316</v>
      </c>
      <c r="AE4" s="276" t="s">
        <v>317</v>
      </c>
      <c r="AF4" s="276" t="s">
        <v>318</v>
      </c>
      <c r="AG4" s="276" t="s">
        <v>319</v>
      </c>
      <c r="AH4" s="276" t="s">
        <v>320</v>
      </c>
      <c r="AI4" s="277" t="s">
        <v>321</v>
      </c>
    </row>
    <row r="5" spans="1:36" s="44" customFormat="1" ht="12.75">
      <c r="A5" s="45"/>
      <c r="B5" s="151" t="s">
        <v>123</v>
      </c>
      <c r="C5" s="278">
        <v>339.22690166771997</v>
      </c>
      <c r="D5" s="279">
        <v>25.298730328859996</v>
      </c>
      <c r="E5" s="279">
        <v>52.342604771019992</v>
      </c>
      <c r="F5" s="279">
        <v>88.803188810829994</v>
      </c>
      <c r="G5" s="279">
        <v>120.55503813011997</v>
      </c>
      <c r="H5" s="279">
        <v>150.6450318965</v>
      </c>
      <c r="I5" s="279">
        <v>175.93051245894</v>
      </c>
      <c r="J5" s="279">
        <v>199.06360163994</v>
      </c>
      <c r="K5" s="279">
        <v>230.57395769153001</v>
      </c>
      <c r="L5" s="279">
        <v>260.86943575474004</v>
      </c>
      <c r="M5" s="279">
        <v>289.47296354822998</v>
      </c>
      <c r="N5" s="279">
        <v>319.07293465521008</v>
      </c>
      <c r="O5" s="279">
        <v>357.08424366494995</v>
      </c>
      <c r="P5" s="279">
        <v>22.34564288652</v>
      </c>
      <c r="Q5" s="279">
        <v>60.341260756419992</v>
      </c>
      <c r="R5" s="279">
        <v>113.20585782598</v>
      </c>
      <c r="S5" s="279">
        <v>162.64630136427002</v>
      </c>
      <c r="T5" s="279">
        <v>204.92146096462994</v>
      </c>
      <c r="U5" s="279">
        <v>244.69410898448004</v>
      </c>
      <c r="V5" s="279">
        <v>287.92349810231997</v>
      </c>
      <c r="W5" s="279">
        <v>337.69626490910014</v>
      </c>
      <c r="X5" s="279">
        <v>384.32833184685001</v>
      </c>
      <c r="Y5" s="279">
        <v>427.43860882474996</v>
      </c>
      <c r="Z5" s="279">
        <v>479.85331050812994</v>
      </c>
      <c r="AA5" s="279">
        <v>534.69481220231</v>
      </c>
      <c r="AB5" s="279">
        <v>29.636865129799997</v>
      </c>
      <c r="AC5" s="279">
        <v>70.585443077189993</v>
      </c>
      <c r="AD5" s="279">
        <v>129.15741417033999</v>
      </c>
      <c r="AE5" s="279">
        <v>171.94804698953996</v>
      </c>
      <c r="AF5" s="279">
        <v>219.22720088879998</v>
      </c>
      <c r="AG5" s="279">
        <v>265.6315090329</v>
      </c>
      <c r="AH5" s="356">
        <v>301.30042300291001</v>
      </c>
      <c r="AI5" s="280">
        <v>361.18034169546002</v>
      </c>
      <c r="AJ5" s="103"/>
    </row>
    <row r="6" spans="1:36" s="44" customFormat="1" ht="25.5">
      <c r="A6" s="45"/>
      <c r="B6" s="104" t="s">
        <v>127</v>
      </c>
      <c r="C6" s="281">
        <v>262.77705160587004</v>
      </c>
      <c r="D6" s="282">
        <v>18.43714868372</v>
      </c>
      <c r="E6" s="282">
        <v>37.439223050269995</v>
      </c>
      <c r="F6" s="282">
        <v>62.828987874699997</v>
      </c>
      <c r="G6" s="282">
        <v>86.70076180950997</v>
      </c>
      <c r="H6" s="282">
        <v>110.56508256263001</v>
      </c>
      <c r="I6" s="282">
        <v>131.75496934039001</v>
      </c>
      <c r="J6" s="282">
        <v>150.20847298501999</v>
      </c>
      <c r="K6" s="282">
        <v>172.06621742228998</v>
      </c>
      <c r="L6" s="282">
        <v>196.89020386024004</v>
      </c>
      <c r="M6" s="282">
        <v>221.96147011515998</v>
      </c>
      <c r="N6" s="282">
        <v>247.77292572299999</v>
      </c>
      <c r="O6" s="283">
        <v>280.17826146755999</v>
      </c>
      <c r="P6" s="282">
        <v>19.548581385399999</v>
      </c>
      <c r="Q6" s="282">
        <v>48.424558670399996</v>
      </c>
      <c r="R6" s="282">
        <v>92.020002644490006</v>
      </c>
      <c r="S6" s="282">
        <v>125.31589190882001</v>
      </c>
      <c r="T6" s="282">
        <v>158.05837013238997</v>
      </c>
      <c r="U6" s="282">
        <v>188.00765795467998</v>
      </c>
      <c r="V6" s="282">
        <v>220.15923691495996</v>
      </c>
      <c r="W6" s="282">
        <v>257.31720361377006</v>
      </c>
      <c r="X6" s="282">
        <v>289.87601815329998</v>
      </c>
      <c r="Y6" s="282">
        <v>323.83103757999999</v>
      </c>
      <c r="Z6" s="282">
        <v>364.72081899639005</v>
      </c>
      <c r="AA6" s="283">
        <v>409.41753916970004</v>
      </c>
      <c r="AB6" s="282">
        <v>26.771870827999997</v>
      </c>
      <c r="AC6" s="282">
        <v>63.219526276129997</v>
      </c>
      <c r="AD6" s="282">
        <v>116.7416521303</v>
      </c>
      <c r="AE6" s="282">
        <v>154.97122527194998</v>
      </c>
      <c r="AF6" s="282">
        <v>196.10706457881</v>
      </c>
      <c r="AG6" s="282">
        <v>235.61754297271</v>
      </c>
      <c r="AH6" s="298">
        <v>267.65698714071999</v>
      </c>
      <c r="AI6" s="284">
        <v>318.20841885145995</v>
      </c>
      <c r="AJ6" s="103"/>
    </row>
    <row r="7" spans="1:36" s="44" customFormat="1" ht="12.75">
      <c r="A7" s="45"/>
      <c r="B7" s="105" t="s">
        <v>122</v>
      </c>
      <c r="C7" s="285">
        <v>7.5650373456399995</v>
      </c>
      <c r="D7" s="286">
        <v>0.52002799513999998</v>
      </c>
      <c r="E7" s="286">
        <v>1.10835871212</v>
      </c>
      <c r="F7" s="286">
        <v>1.7618009743199998</v>
      </c>
      <c r="G7" s="286">
        <v>2.4993142395100003</v>
      </c>
      <c r="H7" s="286">
        <v>3.1315687100899998</v>
      </c>
      <c r="I7" s="286">
        <v>3.8282644581400005</v>
      </c>
      <c r="J7" s="286">
        <v>4.5687203402699996</v>
      </c>
      <c r="K7" s="286">
        <v>5.474966725959999</v>
      </c>
      <c r="L7" s="286">
        <v>7.1674365462000003</v>
      </c>
      <c r="M7" s="286">
        <v>8.9258389195299994</v>
      </c>
      <c r="N7" s="286">
        <v>10.589260004570001</v>
      </c>
      <c r="O7" s="287">
        <v>12.645767212990002</v>
      </c>
      <c r="P7" s="286">
        <v>1.5843818870799999</v>
      </c>
      <c r="Q7" s="286">
        <v>5.9187876715099996</v>
      </c>
      <c r="R7" s="286">
        <v>9.4452337851100001</v>
      </c>
      <c r="S7" s="286">
        <v>13.23745582241</v>
      </c>
      <c r="T7" s="286">
        <v>16.678644701130001</v>
      </c>
      <c r="U7" s="286">
        <v>20.510425007349998</v>
      </c>
      <c r="V7" s="286">
        <v>24.492985129400001</v>
      </c>
      <c r="W7" s="286">
        <v>28.144234695319998</v>
      </c>
      <c r="X7" s="286">
        <v>31.915118726900001</v>
      </c>
      <c r="Y7" s="286">
        <v>35.902458756439998</v>
      </c>
      <c r="Z7" s="286">
        <v>39.913726120270006</v>
      </c>
      <c r="AA7" s="287">
        <v>45.061993447100001</v>
      </c>
      <c r="AB7" s="286">
        <v>3.5846896399300006</v>
      </c>
      <c r="AC7" s="286">
        <v>7.9243825559500003</v>
      </c>
      <c r="AD7" s="286">
        <v>12.618918775539999</v>
      </c>
      <c r="AE7" s="286">
        <v>17.543109296450002</v>
      </c>
      <c r="AF7" s="286">
        <v>21.949165406740001</v>
      </c>
      <c r="AG7" s="286">
        <v>27.028190169809999</v>
      </c>
      <c r="AH7" s="304">
        <v>32.276864270319997</v>
      </c>
      <c r="AI7" s="46">
        <v>37.114926516910003</v>
      </c>
      <c r="AJ7" s="103"/>
    </row>
    <row r="8" spans="1:36" s="44" customFormat="1" ht="12.75">
      <c r="A8" s="45"/>
      <c r="B8" s="105" t="s">
        <v>121</v>
      </c>
      <c r="C8" s="285">
        <v>54.318415474480005</v>
      </c>
      <c r="D8" s="286">
        <v>3.6576099474500001</v>
      </c>
      <c r="E8" s="286">
        <v>7.6203116570200002</v>
      </c>
      <c r="F8" s="286">
        <v>15.450783053589996</v>
      </c>
      <c r="G8" s="286">
        <v>18.799697035199994</v>
      </c>
      <c r="H8" s="286">
        <v>22.634617863829998</v>
      </c>
      <c r="I8" s="286">
        <v>24.840765269670001</v>
      </c>
      <c r="J8" s="286">
        <v>28.136068897179996</v>
      </c>
      <c r="K8" s="286">
        <v>30.706208410059993</v>
      </c>
      <c r="L8" s="286">
        <v>33.08863699338</v>
      </c>
      <c r="M8" s="286">
        <v>35.451302220990009</v>
      </c>
      <c r="N8" s="286">
        <v>37.873851042209999</v>
      </c>
      <c r="O8" s="287">
        <v>39.941946519420007</v>
      </c>
      <c r="P8" s="286">
        <v>2.1976227194900004</v>
      </c>
      <c r="Q8" s="286">
        <v>4.8433884159699989</v>
      </c>
      <c r="R8" s="286">
        <v>14.90083536361</v>
      </c>
      <c r="S8" s="286">
        <v>17.412292910530002</v>
      </c>
      <c r="T8" s="286">
        <v>19.730512402550001</v>
      </c>
      <c r="U8" s="286">
        <v>21.865112740969998</v>
      </c>
      <c r="V8" s="286">
        <v>23.592239065250002</v>
      </c>
      <c r="W8" s="286">
        <v>26.004455446129999</v>
      </c>
      <c r="X8" s="286">
        <v>28.06831310990999</v>
      </c>
      <c r="Y8" s="286">
        <v>30.205812114750003</v>
      </c>
      <c r="Z8" s="286">
        <v>32.497700403950006</v>
      </c>
      <c r="AA8" s="287">
        <v>34.776326205720004</v>
      </c>
      <c r="AB8" s="286">
        <v>0.49456207689000009</v>
      </c>
      <c r="AC8" s="286">
        <v>2.1791318606599996</v>
      </c>
      <c r="AD8" s="286">
        <v>14.523016263469998</v>
      </c>
      <c r="AE8" s="286">
        <v>15.829304132020001</v>
      </c>
      <c r="AF8" s="286">
        <v>23.395815462860003</v>
      </c>
      <c r="AG8" s="286">
        <v>24.438404875460002</v>
      </c>
      <c r="AH8" s="304">
        <v>25.70156756758</v>
      </c>
      <c r="AI8" s="46">
        <v>35.235824736519994</v>
      </c>
      <c r="AJ8" s="103"/>
    </row>
    <row r="9" spans="1:36" s="44" customFormat="1" ht="12.75">
      <c r="A9" s="45"/>
      <c r="B9" s="105" t="s">
        <v>120</v>
      </c>
      <c r="C9" s="285">
        <v>128.26930791498</v>
      </c>
      <c r="D9" s="286">
        <v>8.7151140462600019</v>
      </c>
      <c r="E9" s="286">
        <v>16.930053824209999</v>
      </c>
      <c r="F9" s="286">
        <v>27.658853579939997</v>
      </c>
      <c r="G9" s="286">
        <v>40.667750521139993</v>
      </c>
      <c r="H9" s="286">
        <v>52.231006270240002</v>
      </c>
      <c r="I9" s="286">
        <v>63.983169110980008</v>
      </c>
      <c r="J9" s="286">
        <v>71.306631257420008</v>
      </c>
      <c r="K9" s="286">
        <v>80.998384879140005</v>
      </c>
      <c r="L9" s="286">
        <v>94.02100232765001</v>
      </c>
      <c r="M9" s="286">
        <v>107.2046802501</v>
      </c>
      <c r="N9" s="286">
        <v>120.45781685042999</v>
      </c>
      <c r="O9" s="287">
        <v>139.02425885480002</v>
      </c>
      <c r="P9" s="286">
        <v>9.5823882882199989</v>
      </c>
      <c r="Q9" s="286">
        <v>23.342678085459998</v>
      </c>
      <c r="R9" s="286">
        <v>42.987021759769995</v>
      </c>
      <c r="S9" s="286">
        <v>58.734855836640001</v>
      </c>
      <c r="T9" s="286">
        <v>71.607183387330011</v>
      </c>
      <c r="U9" s="286">
        <v>84.672781669369996</v>
      </c>
      <c r="V9" s="286">
        <v>98.717436209710002</v>
      </c>
      <c r="W9" s="286">
        <v>116.16848394410999</v>
      </c>
      <c r="X9" s="286">
        <v>130.20472465671</v>
      </c>
      <c r="Y9" s="286">
        <v>144.76921258657998</v>
      </c>
      <c r="Z9" s="286">
        <v>162.67738520104999</v>
      </c>
      <c r="AA9" s="287">
        <v>178.45238521014002</v>
      </c>
      <c r="AB9" s="286">
        <v>14.008251158069998</v>
      </c>
      <c r="AC9" s="286">
        <v>30.480200387130001</v>
      </c>
      <c r="AD9" s="286">
        <v>53.086244904779996</v>
      </c>
      <c r="AE9" s="286">
        <v>73.068153675700003</v>
      </c>
      <c r="AF9" s="286">
        <v>90.908221254170002</v>
      </c>
      <c r="AG9" s="286">
        <v>114.27568147466</v>
      </c>
      <c r="AH9" s="304">
        <v>127.63461414265001</v>
      </c>
      <c r="AI9" s="46">
        <v>149.42390006341</v>
      </c>
      <c r="AJ9" s="103"/>
    </row>
    <row r="10" spans="1:36" s="44" customFormat="1" ht="12.75">
      <c r="A10" s="45"/>
      <c r="B10" s="105" t="s">
        <v>119</v>
      </c>
      <c r="C10" s="285">
        <v>-53.447576662279999</v>
      </c>
      <c r="D10" s="286">
        <v>-5.1800453310399996</v>
      </c>
      <c r="E10" s="286">
        <v>-6.6483087467799997</v>
      </c>
      <c r="F10" s="286">
        <v>-8.9349838600100018</v>
      </c>
      <c r="G10" s="286">
        <v>-13.12895424589</v>
      </c>
      <c r="H10" s="286">
        <v>-18.02916502355</v>
      </c>
      <c r="I10" s="286">
        <v>-20.35526013494</v>
      </c>
      <c r="J10" s="286">
        <v>-30.8215137368</v>
      </c>
      <c r="K10" s="286">
        <v>-36.270488586410004</v>
      </c>
      <c r="L10" s="286">
        <v>-40.757116237430004</v>
      </c>
      <c r="M10" s="286">
        <v>-45.675745289200002</v>
      </c>
      <c r="N10" s="286">
        <v>-48.922455123489996</v>
      </c>
      <c r="O10" s="287">
        <v>-50.216250269029999</v>
      </c>
      <c r="P10" s="286">
        <v>-4.8163978590800003</v>
      </c>
      <c r="Q10" s="286">
        <v>-9.0727244575900006</v>
      </c>
      <c r="R10" s="286">
        <v>-12.037425645040001</v>
      </c>
      <c r="S10" s="286">
        <v>-16.465768549110003</v>
      </c>
      <c r="T10" s="286">
        <v>-21.425386602429999</v>
      </c>
      <c r="U10" s="286">
        <v>-26.701281913020001</v>
      </c>
      <c r="V10" s="286">
        <v>-33.470988670910003</v>
      </c>
      <c r="W10" s="286">
        <v>-37.931468016370005</v>
      </c>
      <c r="X10" s="286">
        <v>-45.544417747599994</v>
      </c>
      <c r="Y10" s="286">
        <v>-52.479017471190005</v>
      </c>
      <c r="Z10" s="286">
        <v>-58.919264566719995</v>
      </c>
      <c r="AA10" s="287">
        <v>-68.40529544156</v>
      </c>
      <c r="AB10" s="286">
        <v>-7.8871000000000002</v>
      </c>
      <c r="AC10" s="286">
        <v>-15.953801021869999</v>
      </c>
      <c r="AD10" s="286">
        <v>-22.210224344050001</v>
      </c>
      <c r="AE10" s="286">
        <v>-29.343368884869999</v>
      </c>
      <c r="AF10" s="286">
        <v>-36.020950827820002</v>
      </c>
      <c r="AG10" s="286">
        <v>-36.132201964529997</v>
      </c>
      <c r="AH10" s="304">
        <v>-48.24253521899</v>
      </c>
      <c r="AI10" s="46">
        <v>-54.427466058249998</v>
      </c>
      <c r="AJ10" s="103"/>
    </row>
    <row r="11" spans="1:36" s="44" customFormat="1" ht="12.75">
      <c r="A11" s="45"/>
      <c r="B11" s="105" t="s">
        <v>118</v>
      </c>
      <c r="C11" s="285">
        <v>35.309490539949998</v>
      </c>
      <c r="D11" s="286">
        <v>2.7203566007499997</v>
      </c>
      <c r="E11" s="286">
        <v>5.4687962681400002</v>
      </c>
      <c r="F11" s="286">
        <v>7.7401831516499993</v>
      </c>
      <c r="G11" s="286">
        <v>11.248970180579999</v>
      </c>
      <c r="H11" s="286">
        <v>15.343761030240001</v>
      </c>
      <c r="I11" s="286">
        <v>19.102140558169999</v>
      </c>
      <c r="J11" s="286">
        <v>23.068279752379997</v>
      </c>
      <c r="K11" s="286">
        <v>27.998788940699999</v>
      </c>
      <c r="L11" s="286">
        <v>32.514334902110001</v>
      </c>
      <c r="M11" s="286">
        <v>36.637887607849997</v>
      </c>
      <c r="N11" s="286">
        <v>40.642673160150004</v>
      </c>
      <c r="O11" s="287">
        <v>44.940844349229998</v>
      </c>
      <c r="P11" s="286">
        <v>3.1806859811899999</v>
      </c>
      <c r="Q11" s="286">
        <v>7.860982142410001</v>
      </c>
      <c r="R11" s="286">
        <v>12.518040393399998</v>
      </c>
      <c r="S11" s="286">
        <v>17.664043622980003</v>
      </c>
      <c r="T11" s="286">
        <v>22.72244220328</v>
      </c>
      <c r="U11" s="286">
        <v>28.068304447279996</v>
      </c>
      <c r="V11" s="286">
        <v>33.923334097179996</v>
      </c>
      <c r="W11" s="286">
        <v>39.303897598500001</v>
      </c>
      <c r="X11" s="286">
        <v>45.014075171190001</v>
      </c>
      <c r="Y11" s="286">
        <v>50.688481349319993</v>
      </c>
      <c r="Z11" s="286">
        <v>56.793314030349997</v>
      </c>
      <c r="AA11" s="287">
        <v>63.110597479109991</v>
      </c>
      <c r="AB11" s="286">
        <v>5.2416034871399999</v>
      </c>
      <c r="AC11" s="286">
        <v>11.861854212999999</v>
      </c>
      <c r="AD11" s="286">
        <v>18.88260846723</v>
      </c>
      <c r="AE11" s="286">
        <v>26.15148897273</v>
      </c>
      <c r="AF11" s="286">
        <v>33.631873345570007</v>
      </c>
      <c r="AG11" s="286">
        <v>40.915811594840001</v>
      </c>
      <c r="AH11" s="304">
        <v>48.666427148330001</v>
      </c>
      <c r="AI11" s="46">
        <v>56.963734215859994</v>
      </c>
      <c r="AJ11" s="103"/>
    </row>
    <row r="12" spans="1:36" s="44" customFormat="1" ht="12.75">
      <c r="A12" s="45"/>
      <c r="B12" s="104" t="s">
        <v>117</v>
      </c>
      <c r="C12" s="281">
        <v>72.853174209049996</v>
      </c>
      <c r="D12" s="282">
        <v>6.6542883258000014</v>
      </c>
      <c r="E12" s="282">
        <v>14.472138471509998</v>
      </c>
      <c r="F12" s="282">
        <v>25.260613175800003</v>
      </c>
      <c r="G12" s="282">
        <v>32.587909278289999</v>
      </c>
      <c r="H12" s="282">
        <v>38.617869713220003</v>
      </c>
      <c r="I12" s="282">
        <v>42.498308833609997</v>
      </c>
      <c r="J12" s="282">
        <v>46.763632093609999</v>
      </c>
      <c r="K12" s="282">
        <v>51.48067117622</v>
      </c>
      <c r="L12" s="282">
        <v>56.327078292229999</v>
      </c>
      <c r="M12" s="282">
        <v>59.526688927639995</v>
      </c>
      <c r="N12" s="282">
        <v>63.006281775840009</v>
      </c>
      <c r="O12" s="283">
        <v>68.355242477339999</v>
      </c>
      <c r="P12" s="282">
        <v>2.4825314819800002</v>
      </c>
      <c r="Q12" s="282">
        <v>11.304108199979998</v>
      </c>
      <c r="R12" s="282">
        <v>20.059652860029995</v>
      </c>
      <c r="S12" s="282">
        <v>35.738492114050004</v>
      </c>
      <c r="T12" s="282">
        <v>45.006428941629991</v>
      </c>
      <c r="U12" s="282">
        <v>54.369809269840005</v>
      </c>
      <c r="V12" s="282">
        <v>65.020968619209995</v>
      </c>
      <c r="W12" s="282">
        <v>77.070712364180011</v>
      </c>
      <c r="X12" s="282">
        <v>90.318331504800014</v>
      </c>
      <c r="Y12" s="282">
        <v>99.123457530930011</v>
      </c>
      <c r="Z12" s="282">
        <v>110.35144764495001</v>
      </c>
      <c r="AA12" s="283">
        <v>120.00648542882999</v>
      </c>
      <c r="AB12" s="282">
        <v>2.5396048784900001</v>
      </c>
      <c r="AC12" s="282">
        <v>6.6111858551099996</v>
      </c>
      <c r="AD12" s="282">
        <v>11.165570339900002</v>
      </c>
      <c r="AE12" s="282">
        <v>15.157329882869998</v>
      </c>
      <c r="AF12" s="282">
        <v>20.896848865129996</v>
      </c>
      <c r="AG12" s="282">
        <v>27.356910234239997</v>
      </c>
      <c r="AH12" s="298">
        <v>30.49127279508</v>
      </c>
      <c r="AI12" s="284">
        <v>39.264120664319996</v>
      </c>
      <c r="AJ12" s="103"/>
    </row>
    <row r="13" spans="1:36" s="44" customFormat="1" ht="12.75">
      <c r="A13" s="45"/>
      <c r="B13" s="104" t="s">
        <v>116</v>
      </c>
      <c r="C13" s="285">
        <f t="shared" ref="C13:AA13" si="0">C5-C6-C12</f>
        <v>3.5966758527999332</v>
      </c>
      <c r="D13" s="288">
        <f t="shared" si="0"/>
        <v>0.2072933193399944</v>
      </c>
      <c r="E13" s="288">
        <f t="shared" si="0"/>
        <v>0.43124324923999957</v>
      </c>
      <c r="F13" s="288">
        <f t="shared" si="0"/>
        <v>0.71358776032999316</v>
      </c>
      <c r="G13" s="288">
        <f t="shared" si="0"/>
        <v>1.2663670423199989</v>
      </c>
      <c r="H13" s="288">
        <f t="shared" si="0"/>
        <v>1.4620796206499875</v>
      </c>
      <c r="I13" s="288">
        <f t="shared" si="0"/>
        <v>1.677234284939999</v>
      </c>
      <c r="J13" s="288">
        <f t="shared" si="0"/>
        <v>2.0914965613100094</v>
      </c>
      <c r="K13" s="288">
        <f t="shared" si="0"/>
        <v>7.0270690930200317</v>
      </c>
      <c r="L13" s="288">
        <f t="shared" si="0"/>
        <v>7.6521536022700047</v>
      </c>
      <c r="M13" s="288">
        <f t="shared" si="0"/>
        <v>7.9848045054300059</v>
      </c>
      <c r="N13" s="288">
        <f t="shared" si="0"/>
        <v>8.2937271563700818</v>
      </c>
      <c r="O13" s="289">
        <f t="shared" si="0"/>
        <v>8.5507397200499611</v>
      </c>
      <c r="P13" s="288">
        <f t="shared" si="0"/>
        <v>0.31453001914000156</v>
      </c>
      <c r="Q13" s="288">
        <f t="shared" si="0"/>
        <v>0.61259388603999732</v>
      </c>
      <c r="R13" s="288">
        <f t="shared" si="0"/>
        <v>1.1262023214600028</v>
      </c>
      <c r="S13" s="288">
        <f t="shared" si="0"/>
        <v>1.5919173414000056</v>
      </c>
      <c r="T13" s="288">
        <f t="shared" si="0"/>
        <v>1.8566618906099848</v>
      </c>
      <c r="U13" s="288">
        <f t="shared" si="0"/>
        <v>2.3166417599600493</v>
      </c>
      <c r="V13" s="288">
        <f t="shared" si="0"/>
        <v>2.7432925681500109</v>
      </c>
      <c r="W13" s="288">
        <f t="shared" si="0"/>
        <v>3.3083489311500642</v>
      </c>
      <c r="X13" s="288">
        <f t="shared" si="0"/>
        <v>4.1339821887500108</v>
      </c>
      <c r="Y13" s="288">
        <f t="shared" si="0"/>
        <v>4.4841137138199656</v>
      </c>
      <c r="Z13" s="288">
        <f t="shared" si="0"/>
        <v>4.7810438667898723</v>
      </c>
      <c r="AA13" s="289">
        <f t="shared" si="0"/>
        <v>5.2707876037799792</v>
      </c>
      <c r="AB13" s="286">
        <f t="shared" ref="AB13:AI13" si="1">(AB5-AB6-AB12)</f>
        <v>0.32538942330999943</v>
      </c>
      <c r="AC13" s="286">
        <f t="shared" si="1"/>
        <v>0.75473094594999601</v>
      </c>
      <c r="AD13" s="286">
        <f t="shared" si="1"/>
        <v>1.2501917001399914</v>
      </c>
      <c r="AE13" s="286">
        <f t="shared" si="1"/>
        <v>1.8194918347199867</v>
      </c>
      <c r="AF13" s="286">
        <f t="shared" si="1"/>
        <v>2.2232874448599915</v>
      </c>
      <c r="AG13" s="286">
        <f t="shared" si="1"/>
        <v>2.6570558259500032</v>
      </c>
      <c r="AH13" s="286">
        <f t="shared" si="1"/>
        <v>3.1521630671100169</v>
      </c>
      <c r="AI13" s="290">
        <f t="shared" si="1"/>
        <v>3.7078021796800655</v>
      </c>
      <c r="AJ13" s="103"/>
    </row>
    <row r="14" spans="1:36" s="44" customFormat="1" ht="12.75">
      <c r="A14" s="45"/>
      <c r="B14" s="104"/>
      <c r="C14" s="285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7"/>
      <c r="P14" s="286"/>
      <c r="Q14" s="286"/>
      <c r="R14" s="286"/>
      <c r="S14" s="286"/>
      <c r="T14" s="286"/>
      <c r="U14" s="288"/>
      <c r="V14" s="288"/>
      <c r="W14" s="288"/>
      <c r="X14" s="288"/>
      <c r="Y14" s="288"/>
      <c r="Z14" s="288"/>
      <c r="AA14" s="287"/>
      <c r="AB14" s="288"/>
      <c r="AC14" s="288"/>
      <c r="AD14" s="288"/>
      <c r="AE14" s="288"/>
      <c r="AF14" s="288"/>
      <c r="AG14" s="288"/>
      <c r="AH14" s="288"/>
      <c r="AI14" s="291"/>
      <c r="AJ14" s="103"/>
    </row>
    <row r="15" spans="1:36" s="44" customFormat="1" ht="12.75">
      <c r="A15" s="45"/>
      <c r="B15" s="151" t="s">
        <v>115</v>
      </c>
      <c r="C15" s="292">
        <v>403.45607339062002</v>
      </c>
      <c r="D15" s="293">
        <f t="shared" ref="D15:AA15" si="2">SUM(D17:D27)</f>
        <v>26.894780485870001</v>
      </c>
      <c r="E15" s="293">
        <f t="shared" si="2"/>
        <v>57.722143336830001</v>
      </c>
      <c r="F15" s="293">
        <f t="shared" si="2"/>
        <v>92.817821030680008</v>
      </c>
      <c r="G15" s="293">
        <f t="shared" si="2"/>
        <v>127.28439957296</v>
      </c>
      <c r="H15" s="293">
        <f t="shared" si="2"/>
        <v>162.14688208270002</v>
      </c>
      <c r="I15" s="293">
        <f t="shared" si="2"/>
        <v>197.55944742651999</v>
      </c>
      <c r="J15" s="293">
        <f t="shared" si="2"/>
        <v>230.57872361123995</v>
      </c>
      <c r="K15" s="293">
        <f t="shared" si="2"/>
        <v>264.23853139178004</v>
      </c>
      <c r="L15" s="293">
        <f t="shared" si="2"/>
        <v>298.76642114225996</v>
      </c>
      <c r="M15" s="293">
        <f t="shared" si="2"/>
        <v>340.64018684459006</v>
      </c>
      <c r="N15" s="293">
        <f t="shared" si="2"/>
        <v>378.34224596323003</v>
      </c>
      <c r="O15" s="293">
        <f t="shared" si="2"/>
        <v>430.21778452593003</v>
      </c>
      <c r="P15" s="293">
        <f t="shared" si="2"/>
        <v>31.555717673090001</v>
      </c>
      <c r="Q15" s="293">
        <f t="shared" si="2"/>
        <v>69.46774594451</v>
      </c>
      <c r="R15" s="293">
        <f t="shared" si="2"/>
        <v>108.77121511875001</v>
      </c>
      <c r="S15" s="293">
        <f t="shared" si="2"/>
        <v>153.30552191595999</v>
      </c>
      <c r="T15" s="293">
        <f t="shared" si="2"/>
        <v>198.63989855243</v>
      </c>
      <c r="U15" s="293">
        <f t="shared" si="2"/>
        <v>245.67688916634995</v>
      </c>
      <c r="V15" s="293">
        <f t="shared" si="2"/>
        <v>289.35925142766001</v>
      </c>
      <c r="W15" s="293">
        <f t="shared" si="2"/>
        <v>329.40341086512001</v>
      </c>
      <c r="X15" s="293">
        <f t="shared" si="2"/>
        <v>373.3569888724</v>
      </c>
      <c r="Y15" s="293">
        <f t="shared" si="2"/>
        <v>422.21102028121993</v>
      </c>
      <c r="Z15" s="293">
        <f t="shared" si="2"/>
        <v>481.02740854865004</v>
      </c>
      <c r="AA15" s="293">
        <f t="shared" si="2"/>
        <v>576.91141025207003</v>
      </c>
      <c r="AB15" s="293">
        <f>SUM(AB17:AB27)</f>
        <v>27.158866719769996</v>
      </c>
      <c r="AC15" s="293">
        <f t="shared" ref="AC15:AG15" si="3">SUM(AC17:AC27)</f>
        <v>72.921294811730007</v>
      </c>
      <c r="AD15" s="293">
        <f t="shared" si="3"/>
        <v>140.15850866430003</v>
      </c>
      <c r="AE15" s="293">
        <f t="shared" si="3"/>
        <v>193.67265876207</v>
      </c>
      <c r="AF15" s="293">
        <f t="shared" si="3"/>
        <v>245.59884362369002</v>
      </c>
      <c r="AG15" s="293">
        <f t="shared" si="3"/>
        <v>300.40960049099999</v>
      </c>
      <c r="AH15" s="293">
        <v>349.99567144154003</v>
      </c>
      <c r="AI15" s="294">
        <f>SUM(AI17:AI27)</f>
        <v>403.15579392069992</v>
      </c>
      <c r="AJ15" s="103"/>
    </row>
    <row r="16" spans="1:36" s="44" customFormat="1" ht="12.75">
      <c r="A16" s="45"/>
      <c r="B16" s="34" t="s">
        <v>114</v>
      </c>
      <c r="C16" s="295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7"/>
      <c r="P16" s="296"/>
      <c r="Q16" s="296"/>
      <c r="R16" s="296"/>
      <c r="S16" s="296"/>
      <c r="T16" s="296"/>
      <c r="U16" s="298"/>
      <c r="V16" s="298"/>
      <c r="W16" s="298"/>
      <c r="X16" s="298"/>
      <c r="Y16" s="298"/>
      <c r="Z16" s="298"/>
      <c r="AA16" s="297"/>
      <c r="AB16" s="298"/>
      <c r="AC16" s="298"/>
      <c r="AD16" s="298"/>
      <c r="AE16" s="298"/>
      <c r="AF16" s="298"/>
      <c r="AG16" s="298"/>
      <c r="AH16" s="298"/>
      <c r="AI16" s="284"/>
      <c r="AJ16" s="103"/>
    </row>
    <row r="17" spans="1:36" s="44" customFormat="1" ht="12.75">
      <c r="A17" s="45"/>
      <c r="B17" s="23" t="s">
        <v>113</v>
      </c>
      <c r="C17" s="299">
        <v>50.101089251330002</v>
      </c>
      <c r="D17" s="286">
        <v>4.05598981233</v>
      </c>
      <c r="E17" s="286">
        <v>7.8402688175099993</v>
      </c>
      <c r="F17" s="286">
        <v>12.001469650440001</v>
      </c>
      <c r="G17" s="286">
        <v>17.107892547140001</v>
      </c>
      <c r="H17" s="286">
        <v>23.320724264130003</v>
      </c>
      <c r="I17" s="286">
        <v>29.346391286740005</v>
      </c>
      <c r="J17" s="286">
        <v>34.775291326140007</v>
      </c>
      <c r="K17" s="286">
        <v>39.378063711279999</v>
      </c>
      <c r="L17" s="286">
        <v>43.687195935650003</v>
      </c>
      <c r="M17" s="286">
        <v>50.845346186649998</v>
      </c>
      <c r="N17" s="286">
        <v>58.137007473290005</v>
      </c>
      <c r="O17" s="287">
        <v>65.825834755520006</v>
      </c>
      <c r="P17" s="286">
        <v>6.8549263684999993</v>
      </c>
      <c r="Q17" s="286">
        <v>13.96512626685</v>
      </c>
      <c r="R17" s="286">
        <v>20.512554789000003</v>
      </c>
      <c r="S17" s="286">
        <v>29.743649535219998</v>
      </c>
      <c r="T17" s="286">
        <v>39.640224531100003</v>
      </c>
      <c r="U17" s="286">
        <v>48.79249332018999</v>
      </c>
      <c r="V17" s="286">
        <v>58.08052057754</v>
      </c>
      <c r="W17" s="286">
        <v>66.070528583040002</v>
      </c>
      <c r="X17" s="286">
        <v>72.244105200539991</v>
      </c>
      <c r="Y17" s="286">
        <v>79.366447489159995</v>
      </c>
      <c r="Z17" s="286">
        <v>92.586556545510007</v>
      </c>
      <c r="AA17" s="287">
        <v>103.11671702587</v>
      </c>
      <c r="AB17" s="286">
        <v>5.391605435709999</v>
      </c>
      <c r="AC17" s="286">
        <v>12.455841748759998</v>
      </c>
      <c r="AD17" s="286">
        <v>31.368302154479998</v>
      </c>
      <c r="AE17" s="286">
        <v>38.703902885869994</v>
      </c>
      <c r="AF17" s="286">
        <v>46.737557559750002</v>
      </c>
      <c r="AG17" s="286">
        <v>55.139985244190001</v>
      </c>
      <c r="AH17" s="304">
        <v>62.213053705859991</v>
      </c>
      <c r="AI17" s="46">
        <v>71.327179190020004</v>
      </c>
      <c r="AJ17" s="103"/>
    </row>
    <row r="18" spans="1:36" s="44" customFormat="1" ht="12.75">
      <c r="A18" s="45"/>
      <c r="B18" s="23" t="s">
        <v>112</v>
      </c>
      <c r="C18" s="299">
        <v>14.843039127739999</v>
      </c>
      <c r="D18" s="286">
        <v>0.8595063746199999</v>
      </c>
      <c r="E18" s="286">
        <v>1.8473509879300001</v>
      </c>
      <c r="F18" s="286">
        <v>3.0490425411200004</v>
      </c>
      <c r="G18" s="286">
        <v>4.3922620335200007</v>
      </c>
      <c r="H18" s="286">
        <v>5.8896470546300002</v>
      </c>
      <c r="I18" s="286">
        <v>7.6960262928699992</v>
      </c>
      <c r="J18" s="286">
        <v>9.6530770668599999</v>
      </c>
      <c r="K18" s="286">
        <v>11.581034487620002</v>
      </c>
      <c r="L18" s="286">
        <v>14.749126373499998</v>
      </c>
      <c r="M18" s="286">
        <v>17.540337259360001</v>
      </c>
      <c r="N18" s="286">
        <v>20.839280621329998</v>
      </c>
      <c r="O18" s="287">
        <v>27.3634102197</v>
      </c>
      <c r="P18" s="286">
        <v>1.5716085793400003</v>
      </c>
      <c r="Q18" s="286">
        <v>4.0711278440700003</v>
      </c>
      <c r="R18" s="286">
        <v>7.7711922089700005</v>
      </c>
      <c r="S18" s="286">
        <v>11.69079098696</v>
      </c>
      <c r="T18" s="286">
        <v>16.452139310310002</v>
      </c>
      <c r="U18" s="286">
        <v>20.427927856379998</v>
      </c>
      <c r="V18" s="286">
        <v>24.443978039569998</v>
      </c>
      <c r="W18" s="286">
        <v>28.283400293360007</v>
      </c>
      <c r="X18" s="286">
        <v>32.633988504539992</v>
      </c>
      <c r="Y18" s="286">
        <v>37.071047720469998</v>
      </c>
      <c r="Z18" s="286">
        <v>41.939894122960013</v>
      </c>
      <c r="AA18" s="287">
        <v>52.005197688260004</v>
      </c>
      <c r="AB18" s="286">
        <v>2.88403458776</v>
      </c>
      <c r="AC18" s="286">
        <v>6.8157433478899998</v>
      </c>
      <c r="AD18" s="286">
        <v>12.03082998583</v>
      </c>
      <c r="AE18" s="286">
        <v>17.221101716299998</v>
      </c>
      <c r="AF18" s="286">
        <v>21.220445081279998</v>
      </c>
      <c r="AG18" s="286">
        <v>26.072060308320001</v>
      </c>
      <c r="AH18" s="304">
        <v>30.246041626049998</v>
      </c>
      <c r="AI18" s="46">
        <v>35.446456767089998</v>
      </c>
      <c r="AJ18" s="103"/>
    </row>
    <row r="19" spans="1:36" s="44" customFormat="1" ht="25.5">
      <c r="A19" s="45"/>
      <c r="B19" s="23" t="s">
        <v>111</v>
      </c>
      <c r="C19" s="299">
        <v>39.190931726899997</v>
      </c>
      <c r="D19" s="286">
        <v>2.3465553343699996</v>
      </c>
      <c r="E19" s="286">
        <v>4.804122822140001</v>
      </c>
      <c r="F19" s="286">
        <v>7.7513849158599992</v>
      </c>
      <c r="G19" s="286">
        <v>10.810063114049997</v>
      </c>
      <c r="H19" s="286">
        <v>13.90210091904</v>
      </c>
      <c r="I19" s="286">
        <v>17.2602924089</v>
      </c>
      <c r="J19" s="286">
        <v>20.48644677867</v>
      </c>
      <c r="K19" s="286">
        <v>24.253693383480009</v>
      </c>
      <c r="L19" s="286">
        <v>28.103089728</v>
      </c>
      <c r="M19" s="286">
        <v>32.254922490609999</v>
      </c>
      <c r="N19" s="286">
        <v>36.864980018899999</v>
      </c>
      <c r="O19" s="287">
        <v>44.619022729169984</v>
      </c>
      <c r="P19" s="286">
        <v>2.4199096872999997</v>
      </c>
      <c r="Q19" s="286">
        <v>5.5182799423699995</v>
      </c>
      <c r="R19" s="286">
        <v>9.1456566182700012</v>
      </c>
      <c r="S19" s="286">
        <v>12.675451743890001</v>
      </c>
      <c r="T19" s="286">
        <v>16.319219495679995</v>
      </c>
      <c r="U19" s="286">
        <v>20.741855176169995</v>
      </c>
      <c r="V19" s="286">
        <v>25.021337546029997</v>
      </c>
      <c r="W19" s="286">
        <v>29.698044736450001</v>
      </c>
      <c r="X19" s="286">
        <v>34.969775364709996</v>
      </c>
      <c r="Y19" s="286">
        <v>39.901867431110006</v>
      </c>
      <c r="Z19" s="286">
        <v>45.022601266520006</v>
      </c>
      <c r="AA19" s="287">
        <v>54.643419372489994</v>
      </c>
      <c r="AB19" s="286">
        <v>2.8715462987199998</v>
      </c>
      <c r="AC19" s="286">
        <v>6.4558356689700007</v>
      </c>
      <c r="AD19" s="286">
        <v>11.841246436189998</v>
      </c>
      <c r="AE19" s="286">
        <v>16.398216659520003</v>
      </c>
      <c r="AF19" s="286">
        <v>21.518888396719998</v>
      </c>
      <c r="AG19" s="286">
        <v>27.656781200339999</v>
      </c>
      <c r="AH19" s="304">
        <v>32.802706833569999</v>
      </c>
      <c r="AI19" s="46">
        <v>38.649725435770002</v>
      </c>
      <c r="AJ19" s="103"/>
    </row>
    <row r="20" spans="1:36" s="44" customFormat="1" ht="12.75">
      <c r="A20" s="45"/>
      <c r="B20" s="23" t="s">
        <v>326</v>
      </c>
      <c r="C20" s="299">
        <v>41.29921892894</v>
      </c>
      <c r="D20" s="286">
        <v>2.2465244763599999</v>
      </c>
      <c r="E20" s="286">
        <v>4.7068924961700001</v>
      </c>
      <c r="F20" s="286">
        <v>7.6548509316500013</v>
      </c>
      <c r="G20" s="286">
        <v>9.9692556533100003</v>
      </c>
      <c r="H20" s="286">
        <v>13.012002006640001</v>
      </c>
      <c r="I20" s="286">
        <v>15.172042971270001</v>
      </c>
      <c r="J20" s="286">
        <v>17.20358721621</v>
      </c>
      <c r="K20" s="286">
        <v>22.152286538329999</v>
      </c>
      <c r="L20" s="286">
        <v>24.960809352159995</v>
      </c>
      <c r="M20" s="286">
        <v>27.305777615570001</v>
      </c>
      <c r="N20" s="286">
        <v>32.30260845366</v>
      </c>
      <c r="O20" s="287">
        <v>34.410723852720004</v>
      </c>
      <c r="P20" s="286">
        <v>1.1189647577599999</v>
      </c>
      <c r="Q20" s="286">
        <v>4.2679125986400006</v>
      </c>
      <c r="R20" s="286">
        <v>6.4604270927600007</v>
      </c>
      <c r="S20" s="286">
        <v>8.7603390099400009</v>
      </c>
      <c r="T20" s="286">
        <v>11.219662214329999</v>
      </c>
      <c r="U20" s="286">
        <v>12.614857709829998</v>
      </c>
      <c r="V20" s="286">
        <v>15.412350866489998</v>
      </c>
      <c r="W20" s="286">
        <v>19.04545050902</v>
      </c>
      <c r="X20" s="286">
        <v>21.581244043870001</v>
      </c>
      <c r="Y20" s="286">
        <v>24.213501710419994</v>
      </c>
      <c r="Z20" s="286">
        <v>28.22436771097</v>
      </c>
      <c r="AA20" s="287">
        <v>37.135411742700001</v>
      </c>
      <c r="AB20" s="286">
        <v>1.3154467732699999</v>
      </c>
      <c r="AC20" s="286">
        <v>2.4092273757000009</v>
      </c>
      <c r="AD20" s="286">
        <v>3.911691446449999</v>
      </c>
      <c r="AE20" s="286">
        <v>5.7210682038699989</v>
      </c>
      <c r="AF20" s="286">
        <v>7.9596733444700014</v>
      </c>
      <c r="AG20" s="286">
        <v>9.5737825585200014</v>
      </c>
      <c r="AH20" s="304">
        <v>11.878668259040001</v>
      </c>
      <c r="AI20" s="46">
        <v>15.361538009599998</v>
      </c>
      <c r="AJ20" s="103"/>
    </row>
    <row r="21" spans="1:36" s="44" customFormat="1" ht="25.5">
      <c r="A21" s="45"/>
      <c r="B21" s="23" t="s">
        <v>327</v>
      </c>
      <c r="C21" s="299">
        <v>4.5950171901099992</v>
      </c>
      <c r="D21" s="286">
        <v>7.6914946010000013E-2</v>
      </c>
      <c r="E21" s="286">
        <v>0.31789281909000006</v>
      </c>
      <c r="F21" s="286">
        <v>0.39133473474999997</v>
      </c>
      <c r="G21" s="286">
        <v>0.58330550549999993</v>
      </c>
      <c r="H21" s="286">
        <v>0.79862744801999996</v>
      </c>
      <c r="I21" s="286">
        <v>0.95493555719000001</v>
      </c>
      <c r="J21" s="286">
        <v>1.1222592102000002</v>
      </c>
      <c r="K21" s="286">
        <v>1.3084066209899998</v>
      </c>
      <c r="L21" s="286">
        <v>1.4563578539800004</v>
      </c>
      <c r="M21" s="286">
        <v>1.7618131636300003</v>
      </c>
      <c r="N21" s="286">
        <v>2.1036471421399998</v>
      </c>
      <c r="O21" s="287">
        <v>2.5970367566900001</v>
      </c>
      <c r="P21" s="286">
        <v>7.6027218140000005E-2</v>
      </c>
      <c r="Q21" s="286">
        <v>0.26068785759000002</v>
      </c>
      <c r="R21" s="286">
        <v>0.44667585180999991</v>
      </c>
      <c r="S21" s="286">
        <v>0.86323924399999996</v>
      </c>
      <c r="T21" s="286">
        <v>1.1320616586999999</v>
      </c>
      <c r="U21" s="286">
        <v>1.3089260874200002</v>
      </c>
      <c r="V21" s="286">
        <v>1.5460196658599998</v>
      </c>
      <c r="W21" s="286">
        <v>1.7808341903800002</v>
      </c>
      <c r="X21" s="286">
        <v>2.06384891596</v>
      </c>
      <c r="Y21" s="286">
        <v>2.5804061313999997</v>
      </c>
      <c r="Z21" s="286">
        <v>3.0545374279700002</v>
      </c>
      <c r="AA21" s="287">
        <v>4.0529711228599998</v>
      </c>
      <c r="AB21" s="286">
        <v>9.5732363809999985E-2</v>
      </c>
      <c r="AC21" s="286">
        <v>0.44045574606000004</v>
      </c>
      <c r="AD21" s="286">
        <v>0.70433456267999994</v>
      </c>
      <c r="AE21" s="286">
        <v>1.0391804388299999</v>
      </c>
      <c r="AF21" s="286">
        <v>1.2550099530000001</v>
      </c>
      <c r="AG21" s="286">
        <v>1.4572111328299999</v>
      </c>
      <c r="AH21" s="304">
        <v>1.7259236948200001</v>
      </c>
      <c r="AI21" s="46">
        <v>1.93630030225</v>
      </c>
      <c r="AJ21" s="103"/>
    </row>
    <row r="22" spans="1:36" s="44" customFormat="1" ht="25.5">
      <c r="A22" s="45"/>
      <c r="B22" s="23" t="s">
        <v>328</v>
      </c>
      <c r="C22" s="300">
        <v>9.6860346109999995E-2</v>
      </c>
      <c r="D22" s="301">
        <v>6.9729501299999998E-3</v>
      </c>
      <c r="E22" s="301">
        <v>9.7472042399999979E-3</v>
      </c>
      <c r="F22" s="301">
        <v>1.551539444E-2</v>
      </c>
      <c r="G22" s="301">
        <v>1.9688479899999996E-2</v>
      </c>
      <c r="H22" s="301">
        <v>2.7278447439999996E-2</v>
      </c>
      <c r="I22" s="301">
        <v>4.223972401E-2</v>
      </c>
      <c r="J22" s="301">
        <v>5.7730093939999998E-2</v>
      </c>
      <c r="K22" s="301">
        <v>6.4090241769999987E-2</v>
      </c>
      <c r="L22" s="301">
        <v>6.7131016840000002E-2</v>
      </c>
      <c r="M22" s="301">
        <v>7.0637919050000011E-2</v>
      </c>
      <c r="N22" s="301">
        <v>7.3534117080000003E-2</v>
      </c>
      <c r="O22" s="302">
        <v>0.11153493760000001</v>
      </c>
      <c r="P22" s="301">
        <v>2.06159E-6</v>
      </c>
      <c r="Q22" s="301">
        <v>2.6542575E-4</v>
      </c>
      <c r="R22" s="301">
        <v>2.7140026999999993E-4</v>
      </c>
      <c r="S22" s="301">
        <v>3.7988516000000001E-4</v>
      </c>
      <c r="T22" s="301">
        <v>4.8813066E-4</v>
      </c>
      <c r="U22" s="301">
        <v>5.9683236999999998E-4</v>
      </c>
      <c r="V22" s="301">
        <v>1.4224952799999999E-3</v>
      </c>
      <c r="W22" s="301">
        <v>1.93412311E-3</v>
      </c>
      <c r="X22" s="301">
        <v>4.8622075199999991E-3</v>
      </c>
      <c r="Y22" s="301">
        <v>5.4684026799999997E-3</v>
      </c>
      <c r="Z22" s="301">
        <v>8.4375713599999999E-3</v>
      </c>
      <c r="AA22" s="302">
        <v>2.1493146159999997E-2</v>
      </c>
      <c r="AB22" s="301">
        <v>1.8007000000000002E-7</v>
      </c>
      <c r="AC22" s="301">
        <v>5.1158050000000004E-4</v>
      </c>
      <c r="AD22" s="301">
        <v>1.0813288600000001E-3</v>
      </c>
      <c r="AE22" s="301">
        <v>2.3819966100000001E-3</v>
      </c>
      <c r="AF22" s="301">
        <v>2.9214542300000004E-3</v>
      </c>
      <c r="AG22" s="301">
        <v>3.4346719699999998E-3</v>
      </c>
      <c r="AH22" s="355">
        <v>3.9166647699999998E-3</v>
      </c>
      <c r="AI22" s="303">
        <v>4.6995000900000002E-3</v>
      </c>
      <c r="AJ22" s="103"/>
    </row>
    <row r="23" spans="1:36" s="44" customFormat="1" ht="12.75">
      <c r="A23" s="45"/>
      <c r="B23" s="23" t="s">
        <v>110</v>
      </c>
      <c r="C23" s="299">
        <v>12.879344794169999</v>
      </c>
      <c r="D23" s="286">
        <v>0.37704860174999999</v>
      </c>
      <c r="E23" s="286">
        <v>0.86554711354999991</v>
      </c>
      <c r="F23" s="286">
        <v>1.7348663608400001</v>
      </c>
      <c r="G23" s="286">
        <v>2.3015886451700003</v>
      </c>
      <c r="H23" s="286">
        <v>2.9329703025799998</v>
      </c>
      <c r="I23" s="286">
        <v>3.59814449928</v>
      </c>
      <c r="J23" s="286">
        <v>4.2024208234599998</v>
      </c>
      <c r="K23" s="286">
        <v>4.8203908110800002</v>
      </c>
      <c r="L23" s="286">
        <v>5.8690456671</v>
      </c>
      <c r="M23" s="286">
        <v>6.7895862854500013</v>
      </c>
      <c r="N23" s="286">
        <v>7.7560186605299997</v>
      </c>
      <c r="O23" s="287">
        <v>10.580807157779999</v>
      </c>
      <c r="P23" s="286">
        <v>0.24546730199</v>
      </c>
      <c r="Q23" s="286">
        <v>0.59668485842999996</v>
      </c>
      <c r="R23" s="286">
        <v>1.3745423530300003</v>
      </c>
      <c r="S23" s="286">
        <v>1.9037080771900003</v>
      </c>
      <c r="T23" s="286">
        <v>2.3953802494000001</v>
      </c>
      <c r="U23" s="286">
        <v>3.0110148795699998</v>
      </c>
      <c r="V23" s="286">
        <v>3.7085392027500008</v>
      </c>
      <c r="W23" s="286">
        <v>4.3213292523100009</v>
      </c>
      <c r="X23" s="286">
        <v>5.1992244101999994</v>
      </c>
      <c r="Y23" s="286">
        <v>5.9299552847100001</v>
      </c>
      <c r="Z23" s="286">
        <v>8.122674503239999</v>
      </c>
      <c r="AA23" s="287">
        <v>11.450417382440001</v>
      </c>
      <c r="AB23" s="286">
        <v>0.26746793342000003</v>
      </c>
      <c r="AC23" s="286">
        <v>0.63865113743000002</v>
      </c>
      <c r="AD23" s="286">
        <v>1.5849331421400001</v>
      </c>
      <c r="AE23" s="286">
        <v>2.2337073862900003</v>
      </c>
      <c r="AF23" s="286">
        <v>2.72085784695</v>
      </c>
      <c r="AG23" s="286">
        <v>3.5026375830599994</v>
      </c>
      <c r="AH23" s="304">
        <v>4.0769446926600006</v>
      </c>
      <c r="AI23" s="46">
        <v>4.6626972905200006</v>
      </c>
      <c r="AJ23" s="103"/>
    </row>
    <row r="24" spans="1:36" s="44" customFormat="1" ht="12.75">
      <c r="A24" s="45"/>
      <c r="B24" s="23" t="s">
        <v>329</v>
      </c>
      <c r="C24" s="299">
        <v>5.111891031709999</v>
      </c>
      <c r="D24" s="286">
        <v>0.17246552280000002</v>
      </c>
      <c r="E24" s="286">
        <v>0.38265277096</v>
      </c>
      <c r="F24" s="286">
        <v>0.59154240504000011</v>
      </c>
      <c r="G24" s="286">
        <v>1.4349558752000002</v>
      </c>
      <c r="H24" s="286">
        <v>1.7118782376100001</v>
      </c>
      <c r="I24" s="286">
        <v>2.26689830247</v>
      </c>
      <c r="J24" s="286">
        <v>2.5180484132099998</v>
      </c>
      <c r="K24" s="286">
        <v>2.8207677610899995</v>
      </c>
      <c r="L24" s="286">
        <v>3.0816869937900004</v>
      </c>
      <c r="M24" s="286">
        <v>3.9883435063200001</v>
      </c>
      <c r="N24" s="286">
        <v>4.2687125094800003</v>
      </c>
      <c r="O24" s="287">
        <v>4.8723675185099991</v>
      </c>
      <c r="P24" s="286">
        <v>0.15974799608999998</v>
      </c>
      <c r="Q24" s="286">
        <v>0.35983550377000001</v>
      </c>
      <c r="R24" s="286">
        <v>0.66720579071999986</v>
      </c>
      <c r="S24" s="286">
        <v>2.0280194294</v>
      </c>
      <c r="T24" s="286">
        <v>2.8368232725300007</v>
      </c>
      <c r="U24" s="286">
        <v>3.14990088952</v>
      </c>
      <c r="V24" s="286">
        <v>3.4536776269000002</v>
      </c>
      <c r="W24" s="286">
        <v>3.7037058014399999</v>
      </c>
      <c r="X24" s="286">
        <v>4.0337425412199996</v>
      </c>
      <c r="Y24" s="286">
        <v>4.4417597468699999</v>
      </c>
      <c r="Z24" s="286">
        <v>5.9329251075400009</v>
      </c>
      <c r="AA24" s="287">
        <v>6.6191536474800001</v>
      </c>
      <c r="AB24" s="286">
        <v>0.17890327732000003</v>
      </c>
      <c r="AC24" s="286">
        <v>0.40202196086999997</v>
      </c>
      <c r="AD24" s="286">
        <v>0.73980892939999998</v>
      </c>
      <c r="AE24" s="286">
        <v>1.06312037975</v>
      </c>
      <c r="AF24" s="286">
        <v>1.3495652247500001</v>
      </c>
      <c r="AG24" s="286">
        <v>1.7071999412699999</v>
      </c>
      <c r="AH24" s="304">
        <v>2.0873825649</v>
      </c>
      <c r="AI24" s="46">
        <v>2.9030766171600004</v>
      </c>
      <c r="AJ24" s="103"/>
    </row>
    <row r="25" spans="1:36" s="44" customFormat="1" ht="12.75">
      <c r="A25" s="45"/>
      <c r="B25" s="23" t="s">
        <v>109</v>
      </c>
      <c r="C25" s="299">
        <v>30.943078081099998</v>
      </c>
      <c r="D25" s="286">
        <v>1.8855606804099998</v>
      </c>
      <c r="E25" s="286">
        <v>3.9795926818700003</v>
      </c>
      <c r="F25" s="286">
        <v>6.6086310180199996</v>
      </c>
      <c r="G25" s="286">
        <v>8.8860386853799991</v>
      </c>
      <c r="H25" s="286">
        <v>11.309346310560002</v>
      </c>
      <c r="I25" s="286">
        <v>14.691186240009998</v>
      </c>
      <c r="J25" s="286">
        <v>16.725703360509996</v>
      </c>
      <c r="K25" s="286">
        <v>18.399502489270002</v>
      </c>
      <c r="L25" s="286">
        <v>20.772021571399996</v>
      </c>
      <c r="M25" s="286">
        <v>22.951165045690001</v>
      </c>
      <c r="N25" s="286">
        <v>25.358663787240001</v>
      </c>
      <c r="O25" s="287">
        <v>28.677868445790008</v>
      </c>
      <c r="P25" s="286">
        <v>1.5790069151700001</v>
      </c>
      <c r="Q25" s="286">
        <v>3.7645742555699999</v>
      </c>
      <c r="R25" s="286">
        <v>6.3227044894199995</v>
      </c>
      <c r="S25" s="286">
        <v>8.6550243499199997</v>
      </c>
      <c r="T25" s="286">
        <v>10.905922621009999</v>
      </c>
      <c r="U25" s="286">
        <v>14.28734651732</v>
      </c>
      <c r="V25" s="286">
        <v>16.394876984369997</v>
      </c>
      <c r="W25" s="286">
        <v>17.957992189150001</v>
      </c>
      <c r="X25" s="286">
        <v>20.390602782030005</v>
      </c>
      <c r="Y25" s="286">
        <v>23.112600853529997</v>
      </c>
      <c r="Z25" s="286">
        <v>26.072297752730002</v>
      </c>
      <c r="AA25" s="287">
        <v>30.185697775469993</v>
      </c>
      <c r="AB25" s="286">
        <v>1.7870253277299999</v>
      </c>
      <c r="AC25" s="286">
        <v>3.0528612285700008</v>
      </c>
      <c r="AD25" s="286">
        <v>6.9608320174099996</v>
      </c>
      <c r="AE25" s="286">
        <v>9.4222506445899992</v>
      </c>
      <c r="AF25" s="286">
        <v>11.841220208700001</v>
      </c>
      <c r="AG25" s="286">
        <v>15.592822756810001</v>
      </c>
      <c r="AH25" s="304">
        <v>18.156696153150001</v>
      </c>
      <c r="AI25" s="46">
        <v>20.273124801510001</v>
      </c>
      <c r="AJ25" s="103"/>
    </row>
    <row r="26" spans="1:36" s="44" customFormat="1" ht="25.5" customHeight="1">
      <c r="A26" s="45"/>
      <c r="B26" s="23" t="s">
        <v>108</v>
      </c>
      <c r="C26" s="299">
        <v>88.547278726640002</v>
      </c>
      <c r="D26" s="286">
        <v>7.1205363556200005</v>
      </c>
      <c r="E26" s="286">
        <v>14.192678590229999</v>
      </c>
      <c r="F26" s="286">
        <v>21.305348097250008</v>
      </c>
      <c r="G26" s="286">
        <v>29.55189979863999</v>
      </c>
      <c r="H26" s="286">
        <v>36.73279813420001</v>
      </c>
      <c r="I26" s="286">
        <v>44.037871291030001</v>
      </c>
      <c r="J26" s="286">
        <v>50.840888157299993</v>
      </c>
      <c r="K26" s="286">
        <v>57.429452683739996</v>
      </c>
      <c r="L26" s="286">
        <v>64.016762475210001</v>
      </c>
      <c r="M26" s="286">
        <v>70.575657269120001</v>
      </c>
      <c r="N26" s="286">
        <v>73.533549385730012</v>
      </c>
      <c r="O26" s="287">
        <v>80.558241772749994</v>
      </c>
      <c r="P26" s="286">
        <v>6.0025623943699999</v>
      </c>
      <c r="Q26" s="286">
        <v>13.179886246979999</v>
      </c>
      <c r="R26" s="286">
        <v>20.795915671899998</v>
      </c>
      <c r="S26" s="286">
        <v>28.934556243859991</v>
      </c>
      <c r="T26" s="286">
        <v>36.233552705079994</v>
      </c>
      <c r="U26" s="286">
        <v>43.610645271889986</v>
      </c>
      <c r="V26" s="286">
        <v>50.528602279860003</v>
      </c>
      <c r="W26" s="286">
        <v>57.366910262140003</v>
      </c>
      <c r="X26" s="286">
        <v>64.296806687589992</v>
      </c>
      <c r="Y26" s="286">
        <v>73.906447586989984</v>
      </c>
      <c r="Z26" s="286">
        <v>82.196201277990014</v>
      </c>
      <c r="AA26" s="287">
        <v>103.70093365885998</v>
      </c>
      <c r="AB26" s="286">
        <v>0.34823163992999995</v>
      </c>
      <c r="AC26" s="286">
        <v>13.090055615630003</v>
      </c>
      <c r="AD26" s="286">
        <v>26.391940335140003</v>
      </c>
      <c r="AE26" s="286">
        <v>40.46912676649999</v>
      </c>
      <c r="AF26" s="286">
        <v>53.878582703850007</v>
      </c>
      <c r="AG26" s="286">
        <v>66.212562330349996</v>
      </c>
      <c r="AH26" s="304">
        <v>78.738480622339978</v>
      </c>
      <c r="AI26" s="46">
        <v>91.890120168279992</v>
      </c>
      <c r="AJ26" s="103"/>
    </row>
    <row r="27" spans="1:36" s="44" customFormat="1" ht="12.75" customHeight="1">
      <c r="A27" s="45"/>
      <c r="B27" s="23" t="s">
        <v>330</v>
      </c>
      <c r="C27" s="299">
        <v>115.84832418586998</v>
      </c>
      <c r="D27" s="286">
        <v>7.7467054314699997</v>
      </c>
      <c r="E27" s="286">
        <v>18.775397033139999</v>
      </c>
      <c r="F27" s="286">
        <v>31.713834981269997</v>
      </c>
      <c r="G27" s="286">
        <v>42.227449235150004</v>
      </c>
      <c r="H27" s="286">
        <v>52.509508957849995</v>
      </c>
      <c r="I27" s="286">
        <v>62.493418852750011</v>
      </c>
      <c r="J27" s="286">
        <v>72.99327116473998</v>
      </c>
      <c r="K27" s="286">
        <v>82.030842663130016</v>
      </c>
      <c r="L27" s="286">
        <v>92.003194174629996</v>
      </c>
      <c r="M27" s="286">
        <v>106.55660010314</v>
      </c>
      <c r="N27" s="286">
        <v>117.10424379384999</v>
      </c>
      <c r="O27" s="287">
        <v>130.60093637970002</v>
      </c>
      <c r="P27" s="286">
        <v>11.527494392840001</v>
      </c>
      <c r="Q27" s="286">
        <v>23.483365144489998</v>
      </c>
      <c r="R27" s="286">
        <v>35.274068852600003</v>
      </c>
      <c r="S27" s="286">
        <v>48.050363410419997</v>
      </c>
      <c r="T27" s="286">
        <v>61.504424363630008</v>
      </c>
      <c r="U27" s="286">
        <v>77.731324625690007</v>
      </c>
      <c r="V27" s="286">
        <v>90.767926143010001</v>
      </c>
      <c r="W27" s="286">
        <v>101.17328092472</v>
      </c>
      <c r="X27" s="286">
        <v>115.93878821421998</v>
      </c>
      <c r="Y27" s="286">
        <v>131.68151792387999</v>
      </c>
      <c r="Z27" s="286">
        <v>147.86691526186002</v>
      </c>
      <c r="AA27" s="287">
        <v>173.97999768948003</v>
      </c>
      <c r="AB27" s="286">
        <v>12.018872902029997</v>
      </c>
      <c r="AC27" s="286">
        <v>27.160089401350003</v>
      </c>
      <c r="AD27" s="286">
        <v>44.623508325720003</v>
      </c>
      <c r="AE27" s="286">
        <v>61.398601683939994</v>
      </c>
      <c r="AF27" s="286">
        <v>77.114121849989999</v>
      </c>
      <c r="AG27" s="286">
        <v>93.491122763340002</v>
      </c>
      <c r="AH27" s="304">
        <v>108.06585662437999</v>
      </c>
      <c r="AI27" s="46">
        <v>120.70087583840998</v>
      </c>
      <c r="AJ27" s="103"/>
    </row>
    <row r="28" spans="1:36" s="44" customFormat="1" ht="9" customHeight="1">
      <c r="A28" s="45"/>
      <c r="B28" s="23"/>
      <c r="C28" s="295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7"/>
      <c r="P28" s="296"/>
      <c r="Q28" s="296"/>
      <c r="R28" s="296"/>
      <c r="S28" s="296"/>
      <c r="T28" s="296"/>
      <c r="U28" s="298"/>
      <c r="V28" s="298"/>
      <c r="W28" s="298"/>
      <c r="X28" s="298"/>
      <c r="Y28" s="298"/>
      <c r="Z28" s="298"/>
      <c r="AA28" s="297"/>
      <c r="AB28" s="298"/>
      <c r="AC28" s="298"/>
      <c r="AD28" s="298"/>
      <c r="AE28" s="298"/>
      <c r="AF28" s="298"/>
      <c r="AG28" s="298"/>
      <c r="AH28" s="304"/>
      <c r="AI28" s="46"/>
      <c r="AJ28" s="103"/>
    </row>
    <row r="29" spans="1:36" s="44" customFormat="1" ht="12.75">
      <c r="A29" s="45"/>
      <c r="B29" s="34" t="s">
        <v>107</v>
      </c>
      <c r="C29" s="295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7"/>
      <c r="P29" s="296"/>
      <c r="Q29" s="296"/>
      <c r="R29" s="296"/>
      <c r="S29" s="296"/>
      <c r="T29" s="296"/>
      <c r="U29" s="298"/>
      <c r="V29" s="298"/>
      <c r="W29" s="298"/>
      <c r="X29" s="298"/>
      <c r="Y29" s="304"/>
      <c r="Z29" s="298"/>
      <c r="AA29" s="297"/>
      <c r="AB29" s="298"/>
      <c r="AC29" s="298"/>
      <c r="AD29" s="298"/>
      <c r="AE29" s="298"/>
      <c r="AF29" s="298"/>
      <c r="AG29" s="298"/>
      <c r="AH29" s="304"/>
      <c r="AI29" s="46">
        <v>1000</v>
      </c>
      <c r="AJ29" s="103"/>
    </row>
    <row r="30" spans="1:36" s="44" customFormat="1" ht="12.75">
      <c r="A30" s="45"/>
      <c r="B30" s="23" t="s">
        <v>106</v>
      </c>
      <c r="C30" s="299">
        <v>385.61184892011005</v>
      </c>
      <c r="D30" s="286">
        <v>26.832371788510002</v>
      </c>
      <c r="E30" s="286">
        <v>57.402502249769995</v>
      </c>
      <c r="F30" s="286">
        <v>92.02405191279999</v>
      </c>
      <c r="G30" s="286">
        <v>126.27107182613999</v>
      </c>
      <c r="H30" s="286">
        <v>160.80652917407002</v>
      </c>
      <c r="I30" s="286">
        <v>195.87783420932996</v>
      </c>
      <c r="J30" s="286">
        <v>228.34245263359998</v>
      </c>
      <c r="K30" s="286">
        <v>261.14968781414996</v>
      </c>
      <c r="L30" s="286">
        <v>294.28780455522002</v>
      </c>
      <c r="M30" s="286">
        <v>335.28860795204997</v>
      </c>
      <c r="N30" s="286">
        <v>371.45313213076003</v>
      </c>
      <c r="O30" s="287">
        <v>422.81817495087</v>
      </c>
      <c r="P30" s="286">
        <v>31.372553730970008</v>
      </c>
      <c r="Q30" s="286">
        <v>68.996172536380001</v>
      </c>
      <c r="R30" s="286">
        <v>107.87799886808</v>
      </c>
      <c r="S30" s="286">
        <v>151.78244750595002</v>
      </c>
      <c r="T30" s="286">
        <v>196.71538099980003</v>
      </c>
      <c r="U30" s="286">
        <v>242.93094818650999</v>
      </c>
      <c r="V30" s="286">
        <v>285.74297084486</v>
      </c>
      <c r="W30" s="286">
        <v>324.52137332088</v>
      </c>
      <c r="X30" s="286">
        <v>366.46363293749999</v>
      </c>
      <c r="Y30" s="286">
        <v>413.0225026044501</v>
      </c>
      <c r="Z30" s="286">
        <v>469.67134077795998</v>
      </c>
      <c r="AA30" s="287">
        <v>559.42943013795013</v>
      </c>
      <c r="AB30" s="286">
        <v>27.133470206789998</v>
      </c>
      <c r="AC30" s="286">
        <v>72.551593190860004</v>
      </c>
      <c r="AD30" s="286">
        <v>138.68588742544</v>
      </c>
      <c r="AE30" s="286">
        <v>191.7468379053</v>
      </c>
      <c r="AF30" s="286">
        <v>242.76092932129998</v>
      </c>
      <c r="AG30" s="286">
        <v>296.48939571612993</v>
      </c>
      <c r="AH30" s="304">
        <v>344.38967256889998</v>
      </c>
      <c r="AI30" s="46">
        <v>395.44272439994</v>
      </c>
      <c r="AJ30" s="103"/>
    </row>
    <row r="31" spans="1:36" s="44" customFormat="1" ht="25.5">
      <c r="A31" s="45"/>
      <c r="B31" s="36" t="s">
        <v>105</v>
      </c>
      <c r="C31" s="299">
        <v>34.409256546229997</v>
      </c>
      <c r="D31" s="286">
        <v>3.2025142833300002</v>
      </c>
      <c r="E31" s="286">
        <v>5.9452698339399994</v>
      </c>
      <c r="F31" s="286">
        <v>9.0503752556599988</v>
      </c>
      <c r="G31" s="286">
        <v>12.9274406334</v>
      </c>
      <c r="H31" s="286">
        <v>17.756463847209996</v>
      </c>
      <c r="I31" s="286">
        <v>22.35758761328</v>
      </c>
      <c r="J31" s="286">
        <v>26.593887399989999</v>
      </c>
      <c r="K31" s="286">
        <v>30.038082852220001</v>
      </c>
      <c r="L31" s="286">
        <v>33.414700690559997</v>
      </c>
      <c r="M31" s="286">
        <v>39.100109578050002</v>
      </c>
      <c r="N31" s="286">
        <v>44.886443609589996</v>
      </c>
      <c r="O31" s="287">
        <v>51.018249298520011</v>
      </c>
      <c r="P31" s="286">
        <v>6.1045002836300002</v>
      </c>
      <c r="Q31" s="286">
        <v>12.295031774889997</v>
      </c>
      <c r="R31" s="286">
        <v>17.88623242449</v>
      </c>
      <c r="S31" s="286">
        <v>25.952396691929998</v>
      </c>
      <c r="T31" s="286">
        <v>34.61382280974</v>
      </c>
      <c r="U31" s="286">
        <v>42.569658614860003</v>
      </c>
      <c r="V31" s="286">
        <v>50.59185711624</v>
      </c>
      <c r="W31" s="286">
        <v>57.426329301229998</v>
      </c>
      <c r="X31" s="286">
        <v>62.269391128960002</v>
      </c>
      <c r="Y31" s="286">
        <v>68.083477254100004</v>
      </c>
      <c r="Z31" s="286">
        <v>79.683135869849991</v>
      </c>
      <c r="AA31" s="287">
        <v>86.808351058749992</v>
      </c>
      <c r="AB31" s="286">
        <v>4.5150687316900004</v>
      </c>
      <c r="AC31" s="286">
        <v>10.449165304770002</v>
      </c>
      <c r="AD31" s="286">
        <v>28.06205809011</v>
      </c>
      <c r="AE31" s="286">
        <v>33.987646445580005</v>
      </c>
      <c r="AF31" s="286">
        <v>40.843989918769999</v>
      </c>
      <c r="AG31" s="286">
        <v>47.570397683770004</v>
      </c>
      <c r="AH31" s="304">
        <v>52.965074069140009</v>
      </c>
      <c r="AI31" s="46">
        <v>60.435079528460001</v>
      </c>
      <c r="AJ31" s="103"/>
    </row>
    <row r="32" spans="1:36" s="44" customFormat="1" ht="12.75">
      <c r="A32" s="45"/>
      <c r="B32" s="23" t="s">
        <v>104</v>
      </c>
      <c r="C32" s="299">
        <v>17.844224470510003</v>
      </c>
      <c r="D32" s="286">
        <v>6.2408697360000001E-2</v>
      </c>
      <c r="E32" s="286">
        <v>0.31964108706</v>
      </c>
      <c r="F32" s="286">
        <v>0.79376911787999993</v>
      </c>
      <c r="G32" s="286">
        <v>1.0133277468199999</v>
      </c>
      <c r="H32" s="286">
        <v>1.3403529086299997</v>
      </c>
      <c r="I32" s="286">
        <v>1.6816132171899998</v>
      </c>
      <c r="J32" s="286">
        <v>2.2362709776399998</v>
      </c>
      <c r="K32" s="286">
        <v>3.0888435776300001</v>
      </c>
      <c r="L32" s="286">
        <v>4.4786165870400003</v>
      </c>
      <c r="M32" s="286">
        <v>5.3515788925399992</v>
      </c>
      <c r="N32" s="286">
        <v>6.8891138324700005</v>
      </c>
      <c r="O32" s="287">
        <v>7.3996095750600004</v>
      </c>
      <c r="P32" s="286">
        <v>0.18316394211999998</v>
      </c>
      <c r="Q32" s="286">
        <v>0.47157340813000004</v>
      </c>
      <c r="R32" s="286">
        <v>0.89321625066999999</v>
      </c>
      <c r="S32" s="286">
        <v>1.5230744100100002</v>
      </c>
      <c r="T32" s="286">
        <v>1.9245175526300002</v>
      </c>
      <c r="U32" s="286">
        <v>2.7459409798400003</v>
      </c>
      <c r="V32" s="286">
        <v>3.6162805828000004</v>
      </c>
      <c r="W32" s="286">
        <v>4.8820375442400001</v>
      </c>
      <c r="X32" s="286">
        <v>6.8933559349000006</v>
      </c>
      <c r="Y32" s="286">
        <v>9.188517676770001</v>
      </c>
      <c r="Z32" s="286">
        <v>11.356067770690002</v>
      </c>
      <c r="AA32" s="287">
        <v>17.481980114120002</v>
      </c>
      <c r="AB32" s="305">
        <v>2.5396512979999997E-2</v>
      </c>
      <c r="AC32" s="286">
        <v>0.36970162087000003</v>
      </c>
      <c r="AD32" s="286">
        <v>1.4726212388600002</v>
      </c>
      <c r="AE32" s="286">
        <v>1.9258208567700001</v>
      </c>
      <c r="AF32" s="286">
        <v>2.8379143023899998</v>
      </c>
      <c r="AG32" s="286">
        <v>3.9202047748699989</v>
      </c>
      <c r="AH32" s="304">
        <v>5.6059988726399972</v>
      </c>
      <c r="AI32" s="46">
        <v>7.7130695207600004</v>
      </c>
      <c r="AJ32" s="103"/>
    </row>
    <row r="33" spans="1:36" s="44" customFormat="1" ht="12.75">
      <c r="A33" s="45"/>
      <c r="B33" s="106"/>
      <c r="C33" s="29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7"/>
      <c r="P33" s="296"/>
      <c r="Q33" s="296"/>
      <c r="R33" s="296"/>
      <c r="S33" s="296"/>
      <c r="T33" s="296"/>
      <c r="U33" s="298"/>
      <c r="V33" s="298"/>
      <c r="W33" s="298"/>
      <c r="X33" s="298"/>
      <c r="Y33" s="298"/>
      <c r="Z33" s="298"/>
      <c r="AA33" s="297"/>
      <c r="AB33" s="298"/>
      <c r="AC33" s="298"/>
      <c r="AD33" s="298"/>
      <c r="AE33" s="298"/>
      <c r="AF33" s="298"/>
      <c r="AG33" s="298"/>
      <c r="AH33" s="298"/>
      <c r="AI33" s="284"/>
      <c r="AJ33" s="103"/>
    </row>
    <row r="34" spans="1:36" s="44" customFormat="1" ht="12.75">
      <c r="A34" s="45"/>
      <c r="B34" s="151" t="s">
        <v>103</v>
      </c>
      <c r="C34" s="278">
        <v>0.47749704163000012</v>
      </c>
      <c r="D34" s="279">
        <v>1.0682819609999996E-2</v>
      </c>
      <c r="E34" s="279">
        <v>-0.10089193542000001</v>
      </c>
      <c r="F34" s="279">
        <v>7.9530940920000029E-2</v>
      </c>
      <c r="G34" s="279">
        <v>0.20106232727000009</v>
      </c>
      <c r="H34" s="279">
        <v>0.72237766396999969</v>
      </c>
      <c r="I34" s="279">
        <v>1.0573694000999998</v>
      </c>
      <c r="J34" s="279">
        <v>1.2725788971200001</v>
      </c>
      <c r="K34" s="279">
        <v>1.5399211388899998</v>
      </c>
      <c r="L34" s="279">
        <v>2.2081414604400003</v>
      </c>
      <c r="M34" s="279">
        <v>2.6095203959900002</v>
      </c>
      <c r="N34" s="279">
        <v>3.0065748411000004</v>
      </c>
      <c r="O34" s="306">
        <v>4.9192643647099992</v>
      </c>
      <c r="P34" s="279">
        <v>-2.5334841770000005E-2</v>
      </c>
      <c r="Q34" s="279">
        <v>-0.38333796131999998</v>
      </c>
      <c r="R34" s="279">
        <v>0.26578032838000015</v>
      </c>
      <c r="S34" s="279">
        <v>1.1403030333699995</v>
      </c>
      <c r="T34" s="279">
        <v>0.67168123537999969</v>
      </c>
      <c r="U34" s="279">
        <v>1.1283699015799993</v>
      </c>
      <c r="V34" s="279">
        <v>0.83197782025999956</v>
      </c>
      <c r="W34" s="279">
        <v>0.60521118899999959</v>
      </c>
      <c r="X34" s="279">
        <v>2.1751078823199999</v>
      </c>
      <c r="Y34" s="279">
        <v>2.4598305998200001</v>
      </c>
      <c r="Z34" s="279">
        <v>3.1622677125700003</v>
      </c>
      <c r="AA34" s="306">
        <v>2.95092370875</v>
      </c>
      <c r="AB34" s="279">
        <v>2.5868440879999999E-2</v>
      </c>
      <c r="AC34" s="279">
        <v>6.759826018999994E-2</v>
      </c>
      <c r="AD34" s="279">
        <v>-0.43312631506999999</v>
      </c>
      <c r="AE34" s="279">
        <v>0.46608758498999997</v>
      </c>
      <c r="AF34" s="279">
        <v>7.5095479130000392E-2</v>
      </c>
      <c r="AG34" s="279">
        <v>0.310363973440001</v>
      </c>
      <c r="AH34" s="279">
        <v>1.24925011041</v>
      </c>
      <c r="AI34" s="307">
        <v>0.96072668840999997</v>
      </c>
      <c r="AJ34" s="103"/>
    </row>
    <row r="35" spans="1:36" s="44" customFormat="1" ht="12.75">
      <c r="A35" s="45"/>
      <c r="B35" s="106"/>
      <c r="C35" s="281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3"/>
      <c r="P35" s="282"/>
      <c r="Q35" s="282"/>
      <c r="R35" s="282"/>
      <c r="S35" s="282"/>
      <c r="T35" s="282"/>
      <c r="U35" s="308"/>
      <c r="V35" s="308"/>
      <c r="W35" s="308"/>
      <c r="X35" s="308"/>
      <c r="Y35" s="308"/>
      <c r="Z35" s="308"/>
      <c r="AA35" s="283"/>
      <c r="AB35" s="308"/>
      <c r="AC35" s="308"/>
      <c r="AD35" s="308"/>
      <c r="AE35" s="308"/>
      <c r="AF35" s="308"/>
      <c r="AG35" s="308"/>
      <c r="AH35" s="308"/>
      <c r="AI35" s="309"/>
      <c r="AJ35" s="103"/>
    </row>
    <row r="36" spans="1:36" s="45" customFormat="1" ht="12.75">
      <c r="B36" s="151" t="s">
        <v>102</v>
      </c>
      <c r="C36" s="278">
        <f t="shared" ref="C36:AI36" si="4">C5-C15-C34</f>
        <v>-64.70666876453005</v>
      </c>
      <c r="D36" s="279">
        <f t="shared" si="4"/>
        <v>-1.6067329766200049</v>
      </c>
      <c r="E36" s="279">
        <f t="shared" si="4"/>
        <v>-5.2786466303900088</v>
      </c>
      <c r="F36" s="279">
        <f t="shared" si="4"/>
        <v>-4.0941631607700142</v>
      </c>
      <c r="G36" s="279">
        <f t="shared" si="4"/>
        <v>-6.9304237701100302</v>
      </c>
      <c r="H36" s="279">
        <f t="shared" si="4"/>
        <v>-12.224227850170017</v>
      </c>
      <c r="I36" s="279">
        <f t="shared" si="4"/>
        <v>-22.686304367679995</v>
      </c>
      <c r="J36" s="279">
        <f t="shared" si="4"/>
        <v>-32.787700868419947</v>
      </c>
      <c r="K36" s="279">
        <f t="shared" si="4"/>
        <v>-35.204494839140033</v>
      </c>
      <c r="L36" s="279">
        <f t="shared" si="4"/>
        <v>-40.105126847959923</v>
      </c>
      <c r="M36" s="279">
        <f t="shared" si="4"/>
        <v>-53.776743692350081</v>
      </c>
      <c r="N36" s="279">
        <f t="shared" si="4"/>
        <v>-62.275886149119948</v>
      </c>
      <c r="O36" s="306">
        <f t="shared" si="4"/>
        <v>-78.052805225690079</v>
      </c>
      <c r="P36" s="279">
        <f t="shared" si="4"/>
        <v>-9.1847399448000004</v>
      </c>
      <c r="Q36" s="279">
        <f t="shared" si="4"/>
        <v>-8.7431472267700077</v>
      </c>
      <c r="R36" s="279">
        <f t="shared" si="4"/>
        <v>4.1688623788499974</v>
      </c>
      <c r="S36" s="279">
        <f t="shared" si="4"/>
        <v>8.2004764149400309</v>
      </c>
      <c r="T36" s="279">
        <f t="shared" si="4"/>
        <v>5.6098811768199468</v>
      </c>
      <c r="U36" s="279">
        <f t="shared" si="4"/>
        <v>-2.1111500834499122</v>
      </c>
      <c r="V36" s="279">
        <f t="shared" si="4"/>
        <v>-2.2677311456000444</v>
      </c>
      <c r="W36" s="279">
        <f t="shared" si="4"/>
        <v>7.6876428549801288</v>
      </c>
      <c r="X36" s="279">
        <f t="shared" si="4"/>
        <v>8.7962350921300114</v>
      </c>
      <c r="Y36" s="279">
        <f t="shared" si="4"/>
        <v>2.7677579437100324</v>
      </c>
      <c r="Z36" s="279">
        <f t="shared" si="4"/>
        <v>-4.3363657530901074</v>
      </c>
      <c r="AA36" s="306">
        <f t="shared" si="4"/>
        <v>-45.16752175851002</v>
      </c>
      <c r="AB36" s="279">
        <f t="shared" si="4"/>
        <v>2.4521299691500005</v>
      </c>
      <c r="AC36" s="279">
        <f t="shared" si="4"/>
        <v>-2.4034499947300145</v>
      </c>
      <c r="AD36" s="279">
        <f t="shared" si="4"/>
        <v>-10.567968178890039</v>
      </c>
      <c r="AE36" s="279">
        <f t="shared" si="4"/>
        <v>-22.190699357520039</v>
      </c>
      <c r="AF36" s="279">
        <f t="shared" si="4"/>
        <v>-26.44673821402003</v>
      </c>
      <c r="AG36" s="279">
        <f t="shared" si="4"/>
        <v>-35.088455431539991</v>
      </c>
      <c r="AH36" s="279">
        <f t="shared" si="4"/>
        <v>-49.94449854904002</v>
      </c>
      <c r="AI36" s="307">
        <f t="shared" si="4"/>
        <v>-42.936178913649904</v>
      </c>
      <c r="AJ36" s="103"/>
    </row>
    <row r="37" spans="1:36" s="45" customFormat="1" ht="25.5">
      <c r="B37" s="151" t="s">
        <v>331</v>
      </c>
      <c r="C37" s="278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306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306"/>
      <c r="AB37" s="279"/>
      <c r="AC37" s="279"/>
      <c r="AD37" s="279"/>
      <c r="AE37" s="279"/>
      <c r="AF37" s="279"/>
      <c r="AG37" s="279"/>
      <c r="AH37" s="279"/>
      <c r="AI37" s="307"/>
      <c r="AJ37" s="103"/>
    </row>
    <row r="38" spans="1:36" s="45" customFormat="1" ht="12.75">
      <c r="B38" s="310" t="s">
        <v>101</v>
      </c>
      <c r="C38" s="311">
        <f>C39+C40</f>
        <v>160.87581306485001</v>
      </c>
      <c r="D38" s="312">
        <f t="shared" ref="D38:AA38" si="5">D39+D40</f>
        <v>5.2651341804299996</v>
      </c>
      <c r="E38" s="312">
        <f t="shared" si="5"/>
        <v>23.00651516017</v>
      </c>
      <c r="F38" s="312">
        <f t="shared" si="5"/>
        <v>27.169666552599999</v>
      </c>
      <c r="G38" s="312">
        <f t="shared" si="5"/>
        <v>34.32465783048</v>
      </c>
      <c r="H38" s="312">
        <f t="shared" si="5"/>
        <v>95.423804256490001</v>
      </c>
      <c r="I38" s="312">
        <f t="shared" si="5"/>
        <v>110.23801538503</v>
      </c>
      <c r="J38" s="312">
        <f t="shared" si="5"/>
        <v>125.08640150568002</v>
      </c>
      <c r="K38" s="312">
        <f t="shared" si="5"/>
        <v>177.76409569034999</v>
      </c>
      <c r="L38" s="312">
        <f t="shared" si="5"/>
        <v>226.34563264855001</v>
      </c>
      <c r="M38" s="312">
        <f t="shared" si="5"/>
        <v>241.05112759791996</v>
      </c>
      <c r="N38" s="312">
        <f t="shared" si="5"/>
        <v>261.17585593103001</v>
      </c>
      <c r="O38" s="313">
        <f t="shared" si="5"/>
        <v>322.65343653757003</v>
      </c>
      <c r="P38" s="312">
        <f t="shared" si="5"/>
        <v>9.941012251190001</v>
      </c>
      <c r="Q38" s="312">
        <f t="shared" si="5"/>
        <v>30.784463131800003</v>
      </c>
      <c r="R38" s="312">
        <f t="shared" si="5"/>
        <v>91.03492969381</v>
      </c>
      <c r="S38" s="312">
        <f t="shared" si="5"/>
        <v>115.14162289339998</v>
      </c>
      <c r="T38" s="312">
        <f t="shared" si="5"/>
        <v>136.39376110559999</v>
      </c>
      <c r="U38" s="312">
        <f t="shared" si="5"/>
        <v>157.77100787787001</v>
      </c>
      <c r="V38" s="312">
        <f t="shared" si="5"/>
        <v>178.78514326522</v>
      </c>
      <c r="W38" s="312">
        <f t="shared" si="5"/>
        <v>193.82090541720004</v>
      </c>
      <c r="X38" s="312">
        <f t="shared" si="5"/>
        <v>210.30903861873003</v>
      </c>
      <c r="Y38" s="312">
        <f t="shared" si="5"/>
        <v>217.25913463210003</v>
      </c>
      <c r="Z38" s="312">
        <f t="shared" si="5"/>
        <v>495.41638835539993</v>
      </c>
      <c r="AA38" s="313">
        <f t="shared" si="5"/>
        <v>514.09445990502002</v>
      </c>
      <c r="AB38" s="312">
        <f>AB39+AB40</f>
        <v>12.30331480523</v>
      </c>
      <c r="AC38" s="312">
        <f t="shared" ref="AC38:AI38" si="6">AC39+AC40</f>
        <v>48.100667193039996</v>
      </c>
      <c r="AD38" s="312">
        <f t="shared" si="6"/>
        <v>57.438359430579993</v>
      </c>
      <c r="AE38" s="312">
        <f t="shared" si="6"/>
        <v>83.634601181790003</v>
      </c>
      <c r="AF38" s="312">
        <f t="shared" si="6"/>
        <v>105.41164970583</v>
      </c>
      <c r="AG38" s="282">
        <f t="shared" si="6"/>
        <v>114.69182246066001</v>
      </c>
      <c r="AH38" s="282">
        <f t="shared" si="6"/>
        <v>121.2182531861</v>
      </c>
      <c r="AI38" s="314">
        <f t="shared" si="6"/>
        <v>135.67468019988999</v>
      </c>
      <c r="AJ38" s="103"/>
    </row>
    <row r="39" spans="1:36" s="45" customFormat="1" ht="12.75">
      <c r="B39" s="315" t="s">
        <v>332</v>
      </c>
      <c r="C39" s="316">
        <v>108.97971838349001</v>
      </c>
      <c r="D39" s="317">
        <v>5.2474603181999999</v>
      </c>
      <c r="E39" s="317">
        <v>22.917573318199999</v>
      </c>
      <c r="F39" s="317">
        <v>26.8520887014</v>
      </c>
      <c r="G39" s="317">
        <v>33.910774401399998</v>
      </c>
      <c r="H39" s="317">
        <v>49.231058381379995</v>
      </c>
      <c r="I39" s="317">
        <v>55.618604401379997</v>
      </c>
      <c r="J39" s="317">
        <v>70.187869651380012</v>
      </c>
      <c r="K39" s="317">
        <v>122.39466888285</v>
      </c>
      <c r="L39" s="317">
        <v>150.19371854285001</v>
      </c>
      <c r="M39" s="317">
        <v>162.31470695864999</v>
      </c>
      <c r="N39" s="317">
        <v>177.08939795864998</v>
      </c>
      <c r="O39" s="318">
        <v>227.62117760865002</v>
      </c>
      <c r="P39" s="317">
        <v>9.9357259481100009</v>
      </c>
      <c r="Q39" s="317">
        <v>30.754059318690004</v>
      </c>
      <c r="R39" s="317">
        <v>33.654572318690001</v>
      </c>
      <c r="S39" s="317">
        <v>47.259459318689998</v>
      </c>
      <c r="T39" s="317">
        <v>47.259611318690006</v>
      </c>
      <c r="U39" s="317">
        <v>67.129002118689996</v>
      </c>
      <c r="V39" s="317">
        <v>73.144908142320006</v>
      </c>
      <c r="W39" s="317">
        <v>77.479276142320018</v>
      </c>
      <c r="X39" s="317">
        <v>82.479987142320013</v>
      </c>
      <c r="Y39" s="317">
        <v>84.480417142300013</v>
      </c>
      <c r="Z39" s="317">
        <v>89.980750142320005</v>
      </c>
      <c r="AA39" s="318">
        <v>98.980980142320007</v>
      </c>
      <c r="AB39" s="317">
        <v>12.222882597230001</v>
      </c>
      <c r="AC39" s="317">
        <v>38.649302546849995</v>
      </c>
      <c r="AD39" s="317">
        <v>39.130783546849997</v>
      </c>
      <c r="AE39" s="317">
        <v>64.308111388370008</v>
      </c>
      <c r="AF39" s="317">
        <v>75.116949450869996</v>
      </c>
      <c r="AG39" s="319">
        <v>83.737594338869997</v>
      </c>
      <c r="AH39" s="304">
        <v>89.645709225610005</v>
      </c>
      <c r="AI39" s="46">
        <v>103.60283081319</v>
      </c>
      <c r="AJ39" s="103"/>
    </row>
    <row r="40" spans="1:36" s="45" customFormat="1" ht="12.75">
      <c r="B40" s="315" t="s">
        <v>333</v>
      </c>
      <c r="C40" s="316">
        <v>51.896094681360005</v>
      </c>
      <c r="D40" s="317">
        <v>1.767386223E-2</v>
      </c>
      <c r="E40" s="317">
        <v>8.8941841970000005E-2</v>
      </c>
      <c r="F40" s="317">
        <v>0.31757785119999998</v>
      </c>
      <c r="G40" s="317">
        <v>0.41388342907999998</v>
      </c>
      <c r="H40" s="317">
        <v>46.192745875109999</v>
      </c>
      <c r="I40" s="317">
        <v>54.619410983649999</v>
      </c>
      <c r="J40" s="317">
        <v>54.898531854300003</v>
      </c>
      <c r="K40" s="317">
        <v>55.369426807499998</v>
      </c>
      <c r="L40" s="317">
        <v>76.151914105700001</v>
      </c>
      <c r="M40" s="317">
        <v>78.73642063926998</v>
      </c>
      <c r="N40" s="317">
        <v>84.086457972380003</v>
      </c>
      <c r="O40" s="318">
        <v>95.032258928920001</v>
      </c>
      <c r="P40" s="317">
        <v>5.2863030799999997E-3</v>
      </c>
      <c r="Q40" s="317">
        <v>3.0403813109999997E-2</v>
      </c>
      <c r="R40" s="317">
        <v>57.380357375119992</v>
      </c>
      <c r="S40" s="317">
        <v>67.882163574709992</v>
      </c>
      <c r="T40" s="317">
        <v>89.134149786910001</v>
      </c>
      <c r="U40" s="317">
        <v>90.642005759180009</v>
      </c>
      <c r="V40" s="317">
        <v>105.64023512289999</v>
      </c>
      <c r="W40" s="317">
        <v>116.34162927488001</v>
      </c>
      <c r="X40" s="317">
        <v>127.82905147641</v>
      </c>
      <c r="Y40" s="317">
        <v>132.77871748980002</v>
      </c>
      <c r="Z40" s="317">
        <v>405.43563821307993</v>
      </c>
      <c r="AA40" s="318">
        <v>415.11347976269997</v>
      </c>
      <c r="AB40" s="317">
        <v>8.0432208000000005E-2</v>
      </c>
      <c r="AC40" s="317">
        <v>9.4513646461900009</v>
      </c>
      <c r="AD40" s="317">
        <v>18.307575883729999</v>
      </c>
      <c r="AE40" s="317">
        <v>19.326489793420002</v>
      </c>
      <c r="AF40" s="317">
        <v>30.294700254959999</v>
      </c>
      <c r="AG40" s="319">
        <v>30.954228121790003</v>
      </c>
      <c r="AH40" s="304">
        <v>31.572543960489998</v>
      </c>
      <c r="AI40" s="46">
        <v>32.071849386700002</v>
      </c>
      <c r="AJ40" s="103"/>
    </row>
    <row r="41" spans="1:36" s="45" customFormat="1" ht="12.75">
      <c r="B41" s="310" t="s">
        <v>100</v>
      </c>
      <c r="C41" s="311">
        <v>-79.837000011010005</v>
      </c>
      <c r="D41" s="312">
        <f t="shared" ref="D41:AA41" si="7">D42+D43</f>
        <v>-4.8203099622399996</v>
      </c>
      <c r="E41" s="312">
        <f t="shared" si="7"/>
        <v>-11.688888024819999</v>
      </c>
      <c r="F41" s="312">
        <f t="shared" si="7"/>
        <v>-17.251576805439999</v>
      </c>
      <c r="G41" s="312">
        <f t="shared" si="7"/>
        <v>-20.980468645279995</v>
      </c>
      <c r="H41" s="312">
        <f t="shared" si="7"/>
        <v>-27.17439682509</v>
      </c>
      <c r="I41" s="312">
        <f t="shared" si="7"/>
        <v>-47.978896775820004</v>
      </c>
      <c r="J41" s="312">
        <f t="shared" si="7"/>
        <v>-56.774489801450002</v>
      </c>
      <c r="K41" s="312">
        <f t="shared" si="7"/>
        <v>-65.693819726389989</v>
      </c>
      <c r="L41" s="312">
        <f t="shared" si="7"/>
        <v>-70.786111355900005</v>
      </c>
      <c r="M41" s="312">
        <f t="shared" si="7"/>
        <v>-77.769018599720013</v>
      </c>
      <c r="N41" s="312">
        <f t="shared" si="7"/>
        <v>-90.858994257250004</v>
      </c>
      <c r="O41" s="313">
        <f t="shared" si="7"/>
        <v>-120.81978430645</v>
      </c>
      <c r="P41" s="312">
        <f t="shared" si="7"/>
        <v>-4.5281451540299997</v>
      </c>
      <c r="Q41" s="312">
        <f t="shared" si="7"/>
        <v>-16.642245139970001</v>
      </c>
      <c r="R41" s="312">
        <f t="shared" si="7"/>
        <v>-34.260994027860001</v>
      </c>
      <c r="S41" s="312">
        <f t="shared" si="7"/>
        <v>-56.501503523540002</v>
      </c>
      <c r="T41" s="312">
        <f t="shared" si="7"/>
        <v>-71.428073769060006</v>
      </c>
      <c r="U41" s="312">
        <f t="shared" si="7"/>
        <v>-75.405304080619999</v>
      </c>
      <c r="V41" s="312">
        <f t="shared" si="7"/>
        <v>-88.202143465250018</v>
      </c>
      <c r="W41" s="312">
        <f t="shared" si="7"/>
        <v>-93.681177484320017</v>
      </c>
      <c r="X41" s="312">
        <f t="shared" si="7"/>
        <v>-97.946314089469993</v>
      </c>
      <c r="Y41" s="312">
        <f t="shared" si="7"/>
        <v>-101.96896794530001</v>
      </c>
      <c r="Z41" s="312">
        <f t="shared" si="7"/>
        <v>-406.73905193851999</v>
      </c>
      <c r="AA41" s="313">
        <f t="shared" si="7"/>
        <v>-416.58556779214007</v>
      </c>
      <c r="AB41" s="312">
        <f>AB42+AB43</f>
        <v>-11.279974024950002</v>
      </c>
      <c r="AC41" s="312">
        <f t="shared" ref="AC41:AI41" si="8">AC42+AC43</f>
        <v>-14.01596830854</v>
      </c>
      <c r="AD41" s="312">
        <f t="shared" si="8"/>
        <v>-24.808918083550001</v>
      </c>
      <c r="AE41" s="312">
        <f t="shared" si="8"/>
        <v>-32.474462470169996</v>
      </c>
      <c r="AF41" s="312">
        <f t="shared" si="8"/>
        <v>-39.322244670930004</v>
      </c>
      <c r="AG41" s="282">
        <f t="shared" si="8"/>
        <v>-49.188626020790004</v>
      </c>
      <c r="AH41" s="282">
        <f t="shared" si="8"/>
        <v>-61.375285414529998</v>
      </c>
      <c r="AI41" s="314">
        <f t="shared" si="8"/>
        <v>-72.414609830960003</v>
      </c>
      <c r="AJ41" s="103"/>
    </row>
    <row r="42" spans="1:36" s="45" customFormat="1" ht="12.75">
      <c r="B42" s="315" t="s">
        <v>332</v>
      </c>
      <c r="C42" s="316">
        <v>-41.870596723850007</v>
      </c>
      <c r="D42" s="317">
        <v>-4.5161581116199994</v>
      </c>
      <c r="E42" s="317">
        <v>-11.15317554326</v>
      </c>
      <c r="F42" s="317">
        <v>-15.61490482988</v>
      </c>
      <c r="G42" s="317">
        <v>-19.036819726109997</v>
      </c>
      <c r="H42" s="317">
        <v>-22.637337515190001</v>
      </c>
      <c r="I42" s="317">
        <v>-31.513331289220005</v>
      </c>
      <c r="J42" s="317">
        <v>-38.402284137220001</v>
      </c>
      <c r="K42" s="317">
        <v>-40.041031437219999</v>
      </c>
      <c r="L42" s="317">
        <v>-44.921006472340004</v>
      </c>
      <c r="M42" s="317">
        <v>-50.005086942340007</v>
      </c>
      <c r="N42" s="317">
        <v>-60.703933434370001</v>
      </c>
      <c r="O42" s="318">
        <v>-68.043942197050001</v>
      </c>
      <c r="P42" s="317">
        <v>-3.8162315084899996</v>
      </c>
      <c r="Q42" s="317">
        <v>-15.206731650950001</v>
      </c>
      <c r="R42" s="317">
        <v>-29.602002052469999</v>
      </c>
      <c r="S42" s="317">
        <v>-48.594226885570002</v>
      </c>
      <c r="T42" s="317">
        <v>-60.202882106170001</v>
      </c>
      <c r="U42" s="317">
        <v>-64.164295131269995</v>
      </c>
      <c r="V42" s="317">
        <v>-73.460315292210012</v>
      </c>
      <c r="W42" s="317">
        <v>-75.734375492210006</v>
      </c>
      <c r="X42" s="317">
        <v>-79.612727538629997</v>
      </c>
      <c r="Y42" s="317">
        <v>-80.509029798600011</v>
      </c>
      <c r="Z42" s="317">
        <v>-84.076717598629997</v>
      </c>
      <c r="AA42" s="318">
        <v>-91.163913469249991</v>
      </c>
      <c r="AB42" s="317">
        <v>-10.180814364200002</v>
      </c>
      <c r="AC42" s="317">
        <v>-12.00304030327</v>
      </c>
      <c r="AD42" s="317">
        <v>-22.200046611800001</v>
      </c>
      <c r="AE42" s="317">
        <v>-29.228354949009997</v>
      </c>
      <c r="AF42" s="317">
        <v>-34.919878873590001</v>
      </c>
      <c r="AG42" s="319">
        <v>-44.766407995270001</v>
      </c>
      <c r="AH42" s="304">
        <v>-55.805297568169998</v>
      </c>
      <c r="AI42" s="46">
        <v>-65.932651299059998</v>
      </c>
      <c r="AJ42" s="103"/>
    </row>
    <row r="43" spans="1:36" s="45" customFormat="1" ht="12.75">
      <c r="B43" s="315" t="s">
        <v>333</v>
      </c>
      <c r="C43" s="316">
        <v>-37.966403287160006</v>
      </c>
      <c r="D43" s="317">
        <v>-0.30415185062</v>
      </c>
      <c r="E43" s="317">
        <v>-0.53571248156000006</v>
      </c>
      <c r="F43" s="317">
        <v>-1.6366719755599999</v>
      </c>
      <c r="G43" s="317">
        <v>-1.9436489191699999</v>
      </c>
      <c r="H43" s="317">
        <v>-4.5370593099000001</v>
      </c>
      <c r="I43" s="317">
        <v>-16.465565486599999</v>
      </c>
      <c r="J43" s="317">
        <v>-18.372205664230002</v>
      </c>
      <c r="K43" s="317">
        <v>-25.652788289169997</v>
      </c>
      <c r="L43" s="317">
        <v>-25.865104883560001</v>
      </c>
      <c r="M43" s="317">
        <v>-27.763931657380002</v>
      </c>
      <c r="N43" s="317">
        <v>-30.155060822879996</v>
      </c>
      <c r="O43" s="318">
        <v>-52.775842109399996</v>
      </c>
      <c r="P43" s="317">
        <v>-0.71191364553999992</v>
      </c>
      <c r="Q43" s="317">
        <v>-1.4355134890199999</v>
      </c>
      <c r="R43" s="317">
        <v>-4.6589919753900002</v>
      </c>
      <c r="S43" s="317">
        <v>-7.9072766379700008</v>
      </c>
      <c r="T43" s="317">
        <v>-11.225191662889999</v>
      </c>
      <c r="U43" s="317">
        <v>-11.24100894935</v>
      </c>
      <c r="V43" s="317">
        <v>-14.741828173040002</v>
      </c>
      <c r="W43" s="317">
        <v>-17.946801992110004</v>
      </c>
      <c r="X43" s="317">
        <v>-18.33358655084</v>
      </c>
      <c r="Y43" s="317">
        <v>-21.459938146700001</v>
      </c>
      <c r="Z43" s="317">
        <v>-322.66233433988998</v>
      </c>
      <c r="AA43" s="318">
        <v>-325.42165432289005</v>
      </c>
      <c r="AB43" s="317">
        <v>-1.09915966075</v>
      </c>
      <c r="AC43" s="317">
        <v>-2.01292800527</v>
      </c>
      <c r="AD43" s="317">
        <v>-2.6088714717500001</v>
      </c>
      <c r="AE43" s="317">
        <v>-3.2461075211599999</v>
      </c>
      <c r="AF43" s="317">
        <v>-4.4023657973400008</v>
      </c>
      <c r="AG43" s="320">
        <v>-4.4222180255200003</v>
      </c>
      <c r="AH43" s="304">
        <v>-5.5699878463599992</v>
      </c>
      <c r="AI43" s="46">
        <v>-6.481958531900001</v>
      </c>
      <c r="AJ43" s="103"/>
    </row>
    <row r="44" spans="1:36" s="45" customFormat="1" ht="12.75">
      <c r="B44" s="361" t="s">
        <v>147</v>
      </c>
      <c r="C44" s="281" t="s">
        <v>148</v>
      </c>
      <c r="D44" s="282" t="s">
        <v>148</v>
      </c>
      <c r="E44" s="282" t="s">
        <v>148</v>
      </c>
      <c r="F44" s="282" t="s">
        <v>148</v>
      </c>
      <c r="G44" s="282" t="s">
        <v>148</v>
      </c>
      <c r="H44" s="282" t="s">
        <v>148</v>
      </c>
      <c r="I44" s="282" t="s">
        <v>148</v>
      </c>
      <c r="J44" s="282" t="s">
        <v>148</v>
      </c>
      <c r="K44" s="282" t="s">
        <v>148</v>
      </c>
      <c r="L44" s="282" t="s">
        <v>148</v>
      </c>
      <c r="M44" s="282" t="s">
        <v>148</v>
      </c>
      <c r="N44" s="312" t="s">
        <v>148</v>
      </c>
      <c r="O44" s="313" t="s">
        <v>148</v>
      </c>
      <c r="P44" s="362" t="s">
        <v>148</v>
      </c>
      <c r="Q44" s="282" t="s">
        <v>148</v>
      </c>
      <c r="R44" s="282" t="s">
        <v>148</v>
      </c>
      <c r="S44" s="282" t="s">
        <v>148</v>
      </c>
      <c r="T44" s="282" t="s">
        <v>148</v>
      </c>
      <c r="U44" s="282" t="s">
        <v>148</v>
      </c>
      <c r="V44" s="282" t="s">
        <v>148</v>
      </c>
      <c r="W44" s="282" t="s">
        <v>148</v>
      </c>
      <c r="X44" s="282" t="s">
        <v>148</v>
      </c>
      <c r="Y44" s="282" t="s">
        <v>148</v>
      </c>
      <c r="Z44" s="312">
        <v>28.254816708130001</v>
      </c>
      <c r="AA44" s="313">
        <v>19.99839315809</v>
      </c>
      <c r="AB44" s="362" t="s">
        <v>148</v>
      </c>
      <c r="AC44" s="312">
        <v>-8.2722978542500005</v>
      </c>
      <c r="AD44" s="312">
        <v>-8.2722978542500005</v>
      </c>
      <c r="AE44" s="312">
        <v>-8.2722978542500005</v>
      </c>
      <c r="AF44" s="312">
        <v>-18.991940336279999</v>
      </c>
      <c r="AG44" s="298">
        <v>-18.991940336279999</v>
      </c>
      <c r="AH44" s="298">
        <v>-18.991940336279999</v>
      </c>
      <c r="AI44" s="284">
        <v>-18.991940336279999</v>
      </c>
      <c r="AJ44" s="103"/>
    </row>
    <row r="45" spans="1:36" ht="12.75">
      <c r="B45" s="310" t="s">
        <v>99</v>
      </c>
      <c r="C45" s="311">
        <v>1.4799686751300001</v>
      </c>
      <c r="D45" s="312">
        <v>4.4929149710000005E-2</v>
      </c>
      <c r="E45" s="312">
        <v>4.5690445149999995E-2</v>
      </c>
      <c r="F45" s="312">
        <v>4.7665758060000001E-2</v>
      </c>
      <c r="G45" s="312">
        <v>4.8164685979999997E-2</v>
      </c>
      <c r="H45" s="312">
        <v>5.0752855659999992E-2</v>
      </c>
      <c r="I45" s="312">
        <v>5.2755875879999997E-2</v>
      </c>
      <c r="J45" s="312">
        <v>5.3585073499999997E-2</v>
      </c>
      <c r="K45" s="312">
        <v>5.5884213350000003E-2</v>
      </c>
      <c r="L45" s="312">
        <v>5.8456670609999997E-2</v>
      </c>
      <c r="M45" s="312">
        <v>5.9860031610000003E-2</v>
      </c>
      <c r="N45" s="312">
        <v>6.0813102500000001E-2</v>
      </c>
      <c r="O45" s="313">
        <v>0.46692072691999997</v>
      </c>
      <c r="P45" s="312">
        <v>0.10044138764</v>
      </c>
      <c r="Q45" s="312">
        <v>0.10252770730000001</v>
      </c>
      <c r="R45" s="312">
        <v>0.104087772</v>
      </c>
      <c r="S45" s="312">
        <v>0.11356384084999999</v>
      </c>
      <c r="T45" s="312">
        <v>0.11485070712999999</v>
      </c>
      <c r="U45" s="312">
        <v>0.11678382185</v>
      </c>
      <c r="V45" s="312">
        <v>0.12025675159999999</v>
      </c>
      <c r="W45" s="312">
        <v>0.12219232017000001</v>
      </c>
      <c r="X45" s="312">
        <v>0.12684241031000001</v>
      </c>
      <c r="Y45" s="312">
        <v>0.13687699319999999</v>
      </c>
      <c r="Z45" s="312">
        <v>0.14443823257999999</v>
      </c>
      <c r="AA45" s="313">
        <v>0.15148868875999999</v>
      </c>
      <c r="AB45" s="321">
        <v>4.5342416200000006E-3</v>
      </c>
      <c r="AC45" s="321">
        <v>1.013727734E-2</v>
      </c>
      <c r="AD45" s="321">
        <v>2.432171034E-2</v>
      </c>
      <c r="AE45" s="321">
        <v>2.9101772080000001E-2</v>
      </c>
      <c r="AF45" s="321">
        <v>3.4228888729999997E-2</v>
      </c>
      <c r="AG45" s="282">
        <v>4.2049505999999993E-2</v>
      </c>
      <c r="AH45" s="298">
        <v>5.8760840859999997E-2</v>
      </c>
      <c r="AI45" s="284">
        <v>6.0299929719999999E-2</v>
      </c>
      <c r="AJ45" s="103"/>
    </row>
    <row r="46" spans="1:36" ht="25.5">
      <c r="B46" s="322" t="s">
        <v>98</v>
      </c>
      <c r="C46" s="323">
        <v>-17.812112964440004</v>
      </c>
      <c r="D46" s="324">
        <v>1.116979608720001</v>
      </c>
      <c r="E46" s="324">
        <v>-6.0846709501100031</v>
      </c>
      <c r="F46" s="324">
        <v>-5.8715923444500024</v>
      </c>
      <c r="G46" s="324">
        <v>-6.4619301010699948</v>
      </c>
      <c r="H46" s="324">
        <v>-56.078227015249993</v>
      </c>
      <c r="I46" s="324">
        <v>-39.62557011741</v>
      </c>
      <c r="J46" s="324">
        <v>-35.577795909309998</v>
      </c>
      <c r="K46" s="324">
        <v>-76.921665338169987</v>
      </c>
      <c r="L46" s="324">
        <v>-115.51285111530001</v>
      </c>
      <c r="M46" s="324">
        <v>-109.56522533745999</v>
      </c>
      <c r="N46" s="324">
        <v>-108.10178862716002</v>
      </c>
      <c r="O46" s="325">
        <v>-124.24776773235001</v>
      </c>
      <c r="P46" s="324">
        <v>3.67143146</v>
      </c>
      <c r="Q46" s="324">
        <v>-5.5025893871899969</v>
      </c>
      <c r="R46" s="324">
        <v>-61.046885816799978</v>
      </c>
      <c r="S46" s="324">
        <v>-66.954159625649993</v>
      </c>
      <c r="T46" s="324">
        <v>-70.69041922049</v>
      </c>
      <c r="U46" s="324">
        <v>-80.37094001989</v>
      </c>
      <c r="V46" s="324">
        <v>-88.435525405969997</v>
      </c>
      <c r="W46" s="324">
        <v>-107.94956310803001</v>
      </c>
      <c r="X46" s="324">
        <v>-121.28307372883999</v>
      </c>
      <c r="Y46" s="324">
        <v>-118.19480162362998</v>
      </c>
      <c r="Z46" s="324">
        <v>-112.74022560449998</v>
      </c>
      <c r="AA46" s="325">
        <v>-72.491252201220007</v>
      </c>
      <c r="AB46" s="326">
        <v>-3.4800049910499937</v>
      </c>
      <c r="AC46" s="326">
        <v>-23.419088312859998</v>
      </c>
      <c r="AD46" s="326">
        <v>-13.806365083119998</v>
      </c>
      <c r="AE46" s="326">
        <v>-20.726243271930002</v>
      </c>
      <c r="AF46" s="326">
        <v>-20.684955373329998</v>
      </c>
      <c r="AG46" s="327">
        <v>-11.464850178049996</v>
      </c>
      <c r="AH46" s="335">
        <v>9.0347102728899991</v>
      </c>
      <c r="AI46" s="284">
        <v>-1.3922510487199975</v>
      </c>
    </row>
    <row r="47" spans="1:36" ht="12.75">
      <c r="B47" s="107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47"/>
      <c r="V47" s="47"/>
      <c r="W47" s="47"/>
      <c r="X47" s="47"/>
      <c r="Y47" s="47"/>
      <c r="Z47" s="47"/>
      <c r="AA47" s="108"/>
      <c r="AB47" s="47"/>
      <c r="AC47" s="47"/>
      <c r="AD47" s="47"/>
      <c r="AE47" s="47"/>
      <c r="AF47" s="47"/>
      <c r="AG47" s="47"/>
      <c r="AI47" s="358"/>
    </row>
    <row r="48" spans="1:36" ht="12">
      <c r="B48" s="329"/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I48" s="359"/>
    </row>
    <row r="49" spans="2:35" ht="11.25" customHeight="1">
      <c r="B49" s="421" t="s">
        <v>187</v>
      </c>
      <c r="C49" s="424">
        <v>2013</v>
      </c>
      <c r="D49" s="417">
        <v>2014</v>
      </c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27"/>
      <c r="P49" s="418">
        <v>2015</v>
      </c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31"/>
      <c r="AB49" s="417">
        <v>2016</v>
      </c>
      <c r="AC49" s="418"/>
      <c r="AD49" s="418"/>
      <c r="AE49" s="418"/>
      <c r="AF49" s="418"/>
      <c r="AG49" s="418"/>
      <c r="AH49" s="418"/>
      <c r="AI49" s="433"/>
    </row>
    <row r="50" spans="2:35" ht="11.25" customHeight="1">
      <c r="B50" s="422"/>
      <c r="C50" s="425"/>
      <c r="D50" s="428"/>
      <c r="E50" s="429"/>
      <c r="F50" s="429"/>
      <c r="G50" s="429"/>
      <c r="H50" s="429"/>
      <c r="I50" s="429"/>
      <c r="J50" s="429"/>
      <c r="K50" s="429"/>
      <c r="L50" s="429"/>
      <c r="M50" s="429"/>
      <c r="N50" s="429"/>
      <c r="O50" s="43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32"/>
      <c r="AB50" s="331"/>
      <c r="AC50" s="332"/>
      <c r="AD50" s="332"/>
      <c r="AE50" s="332"/>
      <c r="AF50" s="332"/>
      <c r="AG50" s="332"/>
      <c r="AH50" s="332"/>
      <c r="AI50" s="360"/>
    </row>
    <row r="51" spans="2:35" ht="24">
      <c r="B51" s="423"/>
      <c r="C51" s="426"/>
      <c r="D51" s="274" t="s">
        <v>314</v>
      </c>
      <c r="E51" s="274" t="s">
        <v>315</v>
      </c>
      <c r="F51" s="274" t="s">
        <v>316</v>
      </c>
      <c r="G51" s="274" t="s">
        <v>317</v>
      </c>
      <c r="H51" s="274" t="s">
        <v>318</v>
      </c>
      <c r="I51" s="274" t="s">
        <v>319</v>
      </c>
      <c r="J51" s="274" t="s">
        <v>320</v>
      </c>
      <c r="K51" s="274" t="s">
        <v>321</v>
      </c>
      <c r="L51" s="274" t="s">
        <v>322</v>
      </c>
      <c r="M51" s="274" t="s">
        <v>323</v>
      </c>
      <c r="N51" s="274" t="s">
        <v>324</v>
      </c>
      <c r="O51" s="275" t="s">
        <v>325</v>
      </c>
      <c r="P51" s="276" t="s">
        <v>314</v>
      </c>
      <c r="Q51" s="276" t="s">
        <v>315</v>
      </c>
      <c r="R51" s="276" t="s">
        <v>316</v>
      </c>
      <c r="S51" s="276" t="s">
        <v>317</v>
      </c>
      <c r="T51" s="276" t="s">
        <v>318</v>
      </c>
      <c r="U51" s="276" t="s">
        <v>319</v>
      </c>
      <c r="V51" s="276" t="s">
        <v>320</v>
      </c>
      <c r="W51" s="276" t="s">
        <v>321</v>
      </c>
      <c r="X51" s="276" t="s">
        <v>322</v>
      </c>
      <c r="Y51" s="276" t="s">
        <v>323</v>
      </c>
      <c r="Z51" s="276" t="s">
        <v>324</v>
      </c>
      <c r="AA51" s="275" t="s">
        <v>325</v>
      </c>
      <c r="AB51" s="276" t="s">
        <v>314</v>
      </c>
      <c r="AC51" s="276" t="s">
        <v>315</v>
      </c>
      <c r="AD51" s="276" t="s">
        <v>316</v>
      </c>
      <c r="AE51" s="276" t="s">
        <v>317</v>
      </c>
      <c r="AF51" s="276" t="s">
        <v>318</v>
      </c>
      <c r="AG51" s="276" t="s">
        <v>319</v>
      </c>
      <c r="AH51" s="276" t="s">
        <v>320</v>
      </c>
      <c r="AI51" s="277" t="s">
        <v>321</v>
      </c>
    </row>
    <row r="52" spans="2:35" ht="12.75">
      <c r="B52" s="151" t="s">
        <v>123</v>
      </c>
      <c r="C52" s="278" t="s">
        <v>148</v>
      </c>
      <c r="D52" s="279" t="s">
        <v>148</v>
      </c>
      <c r="E52" s="279" t="s">
        <v>148</v>
      </c>
      <c r="F52" s="279" t="s">
        <v>148</v>
      </c>
      <c r="G52" s="279" t="s">
        <v>148</v>
      </c>
      <c r="H52" s="279" t="s">
        <v>148</v>
      </c>
      <c r="I52" s="279" t="s">
        <v>148</v>
      </c>
      <c r="J52" s="279" t="s">
        <v>148</v>
      </c>
      <c r="K52" s="279" t="s">
        <v>148</v>
      </c>
      <c r="L52" s="279" t="s">
        <v>148</v>
      </c>
      <c r="M52" s="279" t="s">
        <v>148</v>
      </c>
      <c r="N52" s="279" t="s">
        <v>148</v>
      </c>
      <c r="O52" s="279">
        <f t="shared" ref="O52:AG66" si="9">O5/C5*100-100</f>
        <v>5.2641290857060881</v>
      </c>
      <c r="P52" s="279">
        <f t="shared" si="9"/>
        <v>-11.672868179361586</v>
      </c>
      <c r="Q52" s="279">
        <f t="shared" si="9"/>
        <v>15.28134876051972</v>
      </c>
      <c r="R52" s="279">
        <f t="shared" si="9"/>
        <v>27.479496335579782</v>
      </c>
      <c r="S52" s="279">
        <f t="shared" si="9"/>
        <v>34.91456175288107</v>
      </c>
      <c r="T52" s="279">
        <f t="shared" si="9"/>
        <v>36.029352169688764</v>
      </c>
      <c r="U52" s="279">
        <f t="shared" si="9"/>
        <v>39.085656924684173</v>
      </c>
      <c r="V52" s="279">
        <f t="shared" si="9"/>
        <v>44.638947416970268</v>
      </c>
      <c r="W52" s="279">
        <f t="shared" si="9"/>
        <v>46.458979275049842</v>
      </c>
      <c r="X52" s="279">
        <f t="shared" si="9"/>
        <v>47.325933655248718</v>
      </c>
      <c r="Y52" s="279">
        <f t="shared" si="9"/>
        <v>47.660977932238922</v>
      </c>
      <c r="Z52" s="279">
        <f t="shared" si="9"/>
        <v>50.389850842930002</v>
      </c>
      <c r="AA52" s="279">
        <f t="shared" si="9"/>
        <v>49.73912226270366</v>
      </c>
      <c r="AB52" s="279">
        <f t="shared" si="9"/>
        <v>32.629279364696316</v>
      </c>
      <c r="AC52" s="279">
        <f t="shared" si="9"/>
        <v>16.977077032120306</v>
      </c>
      <c r="AD52" s="279">
        <f t="shared" si="9"/>
        <v>14.09075170728417</v>
      </c>
      <c r="AE52" s="279">
        <f t="shared" si="9"/>
        <v>5.7190022442854911</v>
      </c>
      <c r="AF52" s="279">
        <f t="shared" si="9"/>
        <v>6.9810842928936836</v>
      </c>
      <c r="AG52" s="279">
        <f t="shared" si="9"/>
        <v>8.5565607342626748</v>
      </c>
      <c r="AH52" s="356">
        <f t="shared" ref="AH52:AH60" si="10">AH5/V5*100-100</f>
        <v>4.6459997147701557</v>
      </c>
      <c r="AI52" s="280">
        <f t="shared" ref="AI52:AI60" si="11">AI5/W5*100-100</f>
        <v>6.9542009274758243</v>
      </c>
    </row>
    <row r="53" spans="2:35" ht="25.5">
      <c r="B53" s="104" t="s">
        <v>127</v>
      </c>
      <c r="C53" s="285" t="s">
        <v>148</v>
      </c>
      <c r="D53" s="286" t="s">
        <v>148</v>
      </c>
      <c r="E53" s="286" t="s">
        <v>148</v>
      </c>
      <c r="F53" s="286" t="s">
        <v>148</v>
      </c>
      <c r="G53" s="286" t="s">
        <v>148</v>
      </c>
      <c r="H53" s="286" t="s">
        <v>148</v>
      </c>
      <c r="I53" s="286" t="s">
        <v>148</v>
      </c>
      <c r="J53" s="286" t="s">
        <v>148</v>
      </c>
      <c r="K53" s="286" t="s">
        <v>148</v>
      </c>
      <c r="L53" s="286" t="s">
        <v>148</v>
      </c>
      <c r="M53" s="286" t="s">
        <v>148</v>
      </c>
      <c r="N53" s="288" t="s">
        <v>148</v>
      </c>
      <c r="O53" s="283">
        <f t="shared" si="9"/>
        <v>6.6220431941634672</v>
      </c>
      <c r="P53" s="282">
        <f t="shared" si="9"/>
        <v>6.0282244328885497</v>
      </c>
      <c r="Q53" s="282">
        <f t="shared" si="9"/>
        <v>29.341783095711918</v>
      </c>
      <c r="R53" s="282">
        <f t="shared" si="9"/>
        <v>46.461061616981198</v>
      </c>
      <c r="S53" s="282">
        <f t="shared" si="9"/>
        <v>44.538397694995183</v>
      </c>
      <c r="T53" s="282">
        <f t="shared" si="9"/>
        <v>42.955050969963509</v>
      </c>
      <c r="U53" s="282">
        <f t="shared" si="9"/>
        <v>42.694927482363653</v>
      </c>
      <c r="V53" s="282">
        <f t="shared" si="9"/>
        <v>46.569119930349103</v>
      </c>
      <c r="W53" s="282">
        <f t="shared" si="9"/>
        <v>49.545452598783299</v>
      </c>
      <c r="X53" s="282">
        <f t="shared" si="9"/>
        <v>47.227242630651489</v>
      </c>
      <c r="Y53" s="282">
        <f t="shared" si="9"/>
        <v>45.89515802539384</v>
      </c>
      <c r="Z53" s="282">
        <f t="shared" si="9"/>
        <v>47.1996255975655</v>
      </c>
      <c r="AA53" s="283">
        <f t="shared" si="9"/>
        <v>46.127517897067037</v>
      </c>
      <c r="AB53" s="282">
        <f t="shared" si="9"/>
        <v>36.950453335681772</v>
      </c>
      <c r="AC53" s="282">
        <f t="shared" si="9"/>
        <v>30.552612170265519</v>
      </c>
      <c r="AD53" s="282">
        <f t="shared" si="9"/>
        <v>26.865517034725144</v>
      </c>
      <c r="AE53" s="282">
        <f t="shared" si="9"/>
        <v>23.6644633904112</v>
      </c>
      <c r="AF53" s="282">
        <f t="shared" si="9"/>
        <v>24.072559026485195</v>
      </c>
      <c r="AG53" s="282">
        <f t="shared" si="9"/>
        <v>25.323375407137178</v>
      </c>
      <c r="AH53" s="282">
        <f t="shared" si="10"/>
        <v>21.574270919237776</v>
      </c>
      <c r="AI53" s="314">
        <f t="shared" si="11"/>
        <v>23.663872598696074</v>
      </c>
    </row>
    <row r="54" spans="2:35" ht="12.75">
      <c r="B54" s="105" t="s">
        <v>122</v>
      </c>
      <c r="C54" s="285" t="s">
        <v>148</v>
      </c>
      <c r="D54" s="286" t="s">
        <v>148</v>
      </c>
      <c r="E54" s="286" t="s">
        <v>148</v>
      </c>
      <c r="F54" s="286" t="s">
        <v>148</v>
      </c>
      <c r="G54" s="286" t="s">
        <v>148</v>
      </c>
      <c r="H54" s="286" t="s">
        <v>148</v>
      </c>
      <c r="I54" s="286" t="s">
        <v>148</v>
      </c>
      <c r="J54" s="286" t="s">
        <v>148</v>
      </c>
      <c r="K54" s="286" t="s">
        <v>148</v>
      </c>
      <c r="L54" s="286" t="s">
        <v>148</v>
      </c>
      <c r="M54" s="286" t="s">
        <v>148</v>
      </c>
      <c r="N54" s="288" t="s">
        <v>148</v>
      </c>
      <c r="O54" s="287">
        <f t="shared" si="9"/>
        <v>67.160671325412665</v>
      </c>
      <c r="P54" s="286">
        <f t="shared" si="9"/>
        <v>204.67242184787733</v>
      </c>
      <c r="Q54" s="286">
        <f t="shared" si="9"/>
        <v>434.01372739597161</v>
      </c>
      <c r="R54" s="286">
        <f t="shared" si="9"/>
        <v>436.1124169406005</v>
      </c>
      <c r="S54" s="286">
        <f t="shared" si="9"/>
        <v>429.64351633531498</v>
      </c>
      <c r="T54" s="286">
        <f t="shared" si="9"/>
        <v>432.597118095827</v>
      </c>
      <c r="U54" s="286">
        <f t="shared" si="9"/>
        <v>435.76301302118475</v>
      </c>
      <c r="V54" s="286">
        <f t="shared" si="9"/>
        <v>436.10165002904353</v>
      </c>
      <c r="W54" s="286">
        <f t="shared" si="9"/>
        <v>414.0530729049334</v>
      </c>
      <c r="X54" s="286">
        <f t="shared" si="9"/>
        <v>345.27940388702314</v>
      </c>
      <c r="Y54" s="286">
        <f t="shared" si="9"/>
        <v>302.23063714363423</v>
      </c>
      <c r="Z54" s="286">
        <f t="shared" si="9"/>
        <v>276.92649064282546</v>
      </c>
      <c r="AA54" s="287">
        <f t="shared" si="9"/>
        <v>256.34052634474688</v>
      </c>
      <c r="AB54" s="286">
        <f t="shared" si="9"/>
        <v>126.2516170603634</v>
      </c>
      <c r="AC54" s="286">
        <f t="shared" si="9"/>
        <v>33.88523116133905</v>
      </c>
      <c r="AD54" s="286">
        <f t="shared" si="9"/>
        <v>33.600915156098893</v>
      </c>
      <c r="AE54" s="286">
        <f t="shared" si="9"/>
        <v>32.526291545773148</v>
      </c>
      <c r="AF54" s="286">
        <f t="shared" si="9"/>
        <v>31.600413583082769</v>
      </c>
      <c r="AG54" s="286">
        <f t="shared" si="9"/>
        <v>31.777816208705246</v>
      </c>
      <c r="AH54" s="286">
        <f t="shared" si="10"/>
        <v>31.780034568251409</v>
      </c>
      <c r="AI54" s="290">
        <f t="shared" si="11"/>
        <v>31.873994509723559</v>
      </c>
    </row>
    <row r="55" spans="2:35" ht="12.75">
      <c r="B55" s="105" t="s">
        <v>121</v>
      </c>
      <c r="C55" s="285" t="s">
        <v>148</v>
      </c>
      <c r="D55" s="286" t="s">
        <v>148</v>
      </c>
      <c r="E55" s="286" t="s">
        <v>148</v>
      </c>
      <c r="F55" s="286" t="s">
        <v>148</v>
      </c>
      <c r="G55" s="286" t="s">
        <v>148</v>
      </c>
      <c r="H55" s="286" t="s">
        <v>148</v>
      </c>
      <c r="I55" s="286" t="s">
        <v>148</v>
      </c>
      <c r="J55" s="286" t="s">
        <v>148</v>
      </c>
      <c r="K55" s="286" t="s">
        <v>148</v>
      </c>
      <c r="L55" s="286" t="s">
        <v>148</v>
      </c>
      <c r="M55" s="286" t="s">
        <v>148</v>
      </c>
      <c r="N55" s="288" t="s">
        <v>148</v>
      </c>
      <c r="O55" s="287">
        <f t="shared" si="9"/>
        <v>-26.467025647709448</v>
      </c>
      <c r="P55" s="286">
        <f t="shared" si="9"/>
        <v>-39.916427638159412</v>
      </c>
      <c r="Q55" s="286">
        <f t="shared" si="9"/>
        <v>-36.441071783354658</v>
      </c>
      <c r="R55" s="286">
        <f t="shared" si="9"/>
        <v>-3.5593515750790061</v>
      </c>
      <c r="S55" s="286">
        <f t="shared" si="9"/>
        <v>-7.3799281024170682</v>
      </c>
      <c r="T55" s="286">
        <f t="shared" si="9"/>
        <v>-12.830371065909361</v>
      </c>
      <c r="U55" s="286">
        <f t="shared" si="9"/>
        <v>-11.978908445035728</v>
      </c>
      <c r="V55" s="286">
        <f t="shared" si="9"/>
        <v>-16.149483598916731</v>
      </c>
      <c r="W55" s="286">
        <f t="shared" si="9"/>
        <v>-15.312059701873196</v>
      </c>
      <c r="X55" s="286">
        <f t="shared" si="9"/>
        <v>-15.172350207336791</v>
      </c>
      <c r="Y55" s="286">
        <f t="shared" si="9"/>
        <v>-14.796325600514209</v>
      </c>
      <c r="Z55" s="286">
        <f t="shared" si="9"/>
        <v>-14.194887740009136</v>
      </c>
      <c r="AA55" s="287">
        <f t="shared" si="9"/>
        <v>-12.932820665583861</v>
      </c>
      <c r="AB55" s="286">
        <f t="shared" si="9"/>
        <v>-77.495587731966452</v>
      </c>
      <c r="AC55" s="286">
        <f t="shared" si="9"/>
        <v>-55.008112637120007</v>
      </c>
      <c r="AD55" s="286">
        <f t="shared" si="9"/>
        <v>-2.5355565035144991</v>
      </c>
      <c r="AE55" s="286">
        <f t="shared" si="9"/>
        <v>-9.0912138145384489</v>
      </c>
      <c r="AF55" s="286">
        <f t="shared" si="9"/>
        <v>18.576826518891082</v>
      </c>
      <c r="AG55" s="286">
        <f t="shared" si="9"/>
        <v>11.768940617755291</v>
      </c>
      <c r="AH55" s="286">
        <f t="shared" si="10"/>
        <v>8.9407728384582015</v>
      </c>
      <c r="AI55" s="290">
        <f t="shared" si="11"/>
        <v>35.499183243861467</v>
      </c>
    </row>
    <row r="56" spans="2:35" ht="12.75">
      <c r="B56" s="105" t="s">
        <v>120</v>
      </c>
      <c r="C56" s="285" t="s">
        <v>148</v>
      </c>
      <c r="D56" s="286" t="s">
        <v>148</v>
      </c>
      <c r="E56" s="286" t="s">
        <v>148</v>
      </c>
      <c r="F56" s="286" t="s">
        <v>148</v>
      </c>
      <c r="G56" s="286" t="s">
        <v>148</v>
      </c>
      <c r="H56" s="286" t="s">
        <v>148</v>
      </c>
      <c r="I56" s="286" t="s">
        <v>148</v>
      </c>
      <c r="J56" s="286" t="s">
        <v>148</v>
      </c>
      <c r="K56" s="286" t="s">
        <v>148</v>
      </c>
      <c r="L56" s="286" t="s">
        <v>148</v>
      </c>
      <c r="M56" s="286" t="s">
        <v>148</v>
      </c>
      <c r="N56" s="288" t="s">
        <v>148</v>
      </c>
      <c r="O56" s="287">
        <f t="shared" si="9"/>
        <v>8.3846643555203855</v>
      </c>
      <c r="P56" s="286">
        <f t="shared" si="9"/>
        <v>9.9513814432775831</v>
      </c>
      <c r="Q56" s="286">
        <f t="shared" si="9"/>
        <v>37.87716405295734</v>
      </c>
      <c r="R56" s="286">
        <f t="shared" si="9"/>
        <v>55.418667789423438</v>
      </c>
      <c r="S56" s="286">
        <f t="shared" si="9"/>
        <v>44.426124100737582</v>
      </c>
      <c r="T56" s="286">
        <f t="shared" si="9"/>
        <v>37.097077963305679</v>
      </c>
      <c r="U56" s="286">
        <f t="shared" si="9"/>
        <v>32.33602343532479</v>
      </c>
      <c r="V56" s="286">
        <f t="shared" si="9"/>
        <v>38.440751538711481</v>
      </c>
      <c r="W56" s="286">
        <f t="shared" si="9"/>
        <v>43.42074118817095</v>
      </c>
      <c r="X56" s="286">
        <f t="shared" si="9"/>
        <v>38.484723022803763</v>
      </c>
      <c r="Y56" s="286">
        <f t="shared" si="9"/>
        <v>35.040011545060281</v>
      </c>
      <c r="Z56" s="286">
        <f t="shared" si="9"/>
        <v>35.049255793040942</v>
      </c>
      <c r="AA56" s="287">
        <f t="shared" si="9"/>
        <v>28.360608918274892</v>
      </c>
      <c r="AB56" s="286">
        <f t="shared" si="9"/>
        <v>46.187471606539702</v>
      </c>
      <c r="AC56" s="286">
        <f t="shared" si="9"/>
        <v>30.577135474939013</v>
      </c>
      <c r="AD56" s="286">
        <f t="shared" si="9"/>
        <v>23.493656298053892</v>
      </c>
      <c r="AE56" s="286">
        <f t="shared" si="9"/>
        <v>24.403393240506773</v>
      </c>
      <c r="AF56" s="286">
        <f t="shared" si="9"/>
        <v>26.954052587767421</v>
      </c>
      <c r="AG56" s="286">
        <f t="shared" si="9"/>
        <v>34.961529811177485</v>
      </c>
      <c r="AH56" s="286">
        <f t="shared" si="10"/>
        <v>29.292877776434466</v>
      </c>
      <c r="AI56" s="290">
        <f t="shared" si="11"/>
        <v>28.626883118574199</v>
      </c>
    </row>
    <row r="57" spans="2:35" ht="12.75">
      <c r="B57" s="105" t="s">
        <v>119</v>
      </c>
      <c r="C57" s="285" t="s">
        <v>148</v>
      </c>
      <c r="D57" s="286" t="s">
        <v>148</v>
      </c>
      <c r="E57" s="286" t="s">
        <v>148</v>
      </c>
      <c r="F57" s="286" t="s">
        <v>148</v>
      </c>
      <c r="G57" s="286" t="s">
        <v>148</v>
      </c>
      <c r="H57" s="286" t="s">
        <v>148</v>
      </c>
      <c r="I57" s="286" t="s">
        <v>148</v>
      </c>
      <c r="J57" s="286" t="s">
        <v>148</v>
      </c>
      <c r="K57" s="286" t="s">
        <v>148</v>
      </c>
      <c r="L57" s="286" t="s">
        <v>148</v>
      </c>
      <c r="M57" s="286" t="s">
        <v>148</v>
      </c>
      <c r="N57" s="288" t="s">
        <v>148</v>
      </c>
      <c r="O57" s="287">
        <f t="shared" si="9"/>
        <v>-6.0457865352209268</v>
      </c>
      <c r="P57" s="286">
        <f t="shared" si="9"/>
        <v>-7.0201600318233091</v>
      </c>
      <c r="Q57" s="286">
        <f t="shared" si="9"/>
        <v>36.466653447528699</v>
      </c>
      <c r="R57" s="286">
        <f t="shared" si="9"/>
        <v>34.722410623655293</v>
      </c>
      <c r="S57" s="286">
        <f t="shared" si="9"/>
        <v>25.415689937868336</v>
      </c>
      <c r="T57" s="286">
        <f t="shared" si="9"/>
        <v>18.837375854310494</v>
      </c>
      <c r="U57" s="286">
        <f t="shared" si="9"/>
        <v>31.176323643179558</v>
      </c>
      <c r="V57" s="286">
        <f t="shared" si="9"/>
        <v>8.5961869255844192</v>
      </c>
      <c r="W57" s="286">
        <f t="shared" si="9"/>
        <v>4.5794239192640731</v>
      </c>
      <c r="X57" s="286">
        <f t="shared" si="9"/>
        <v>11.745927955946712</v>
      </c>
      <c r="Y57" s="286">
        <f t="shared" si="9"/>
        <v>14.894715212449157</v>
      </c>
      <c r="Z57" s="286">
        <f t="shared" si="9"/>
        <v>20.433989704719565</v>
      </c>
      <c r="AA57" s="287">
        <f t="shared" si="9"/>
        <v>36.221432454799952</v>
      </c>
      <c r="AB57" s="286">
        <f t="shared" si="9"/>
        <v>63.755159577006935</v>
      </c>
      <c r="AC57" s="286">
        <f t="shared" si="9"/>
        <v>75.843552798778887</v>
      </c>
      <c r="AD57" s="286">
        <f t="shared" si="9"/>
        <v>84.509753156412501</v>
      </c>
      <c r="AE57" s="286">
        <f t="shared" si="9"/>
        <v>78.208316224972378</v>
      </c>
      <c r="AF57" s="286">
        <f t="shared" si="9"/>
        <v>68.122757811682249</v>
      </c>
      <c r="AG57" s="286">
        <f t="shared" si="9"/>
        <v>35.320102166747716</v>
      </c>
      <c r="AH57" s="286">
        <f t="shared" si="10"/>
        <v>44.132387881682462</v>
      </c>
      <c r="AI57" s="290">
        <f t="shared" si="11"/>
        <v>43.488952325179838</v>
      </c>
    </row>
    <row r="58" spans="2:35" ht="12.75">
      <c r="B58" s="105" t="s">
        <v>118</v>
      </c>
      <c r="C58" s="285" t="s">
        <v>148</v>
      </c>
      <c r="D58" s="286" t="s">
        <v>148</v>
      </c>
      <c r="E58" s="286" t="s">
        <v>148</v>
      </c>
      <c r="F58" s="286" t="s">
        <v>148</v>
      </c>
      <c r="G58" s="286" t="s">
        <v>148</v>
      </c>
      <c r="H58" s="286" t="s">
        <v>148</v>
      </c>
      <c r="I58" s="286" t="s">
        <v>148</v>
      </c>
      <c r="J58" s="286" t="s">
        <v>148</v>
      </c>
      <c r="K58" s="286" t="s">
        <v>148</v>
      </c>
      <c r="L58" s="286" t="s">
        <v>148</v>
      </c>
      <c r="M58" s="286" t="s">
        <v>148</v>
      </c>
      <c r="N58" s="288" t="s">
        <v>148</v>
      </c>
      <c r="O58" s="287">
        <f t="shared" si="9"/>
        <v>27.276954897955434</v>
      </c>
      <c r="P58" s="286">
        <f t="shared" si="9"/>
        <v>16.921655797371855</v>
      </c>
      <c r="Q58" s="286">
        <f t="shared" si="9"/>
        <v>43.742457333917287</v>
      </c>
      <c r="R58" s="286">
        <f t="shared" si="9"/>
        <v>61.727961059054365</v>
      </c>
      <c r="S58" s="286">
        <f t="shared" si="9"/>
        <v>57.028095367119562</v>
      </c>
      <c r="T58" s="286">
        <f t="shared" si="9"/>
        <v>48.089129897799154</v>
      </c>
      <c r="U58" s="286">
        <f t="shared" si="9"/>
        <v>46.938006040768869</v>
      </c>
      <c r="V58" s="286">
        <f t="shared" si="9"/>
        <v>47.056193445374106</v>
      </c>
      <c r="W58" s="286">
        <f t="shared" si="9"/>
        <v>40.377134460149819</v>
      </c>
      <c r="X58" s="286">
        <f t="shared" si="9"/>
        <v>38.44378273986726</v>
      </c>
      <c r="Y58" s="286">
        <f t="shared" si="9"/>
        <v>38.349901314887859</v>
      </c>
      <c r="Z58" s="286">
        <f t="shared" si="9"/>
        <v>39.738136334092417</v>
      </c>
      <c r="AA58" s="287">
        <f t="shared" si="9"/>
        <v>40.430377739868391</v>
      </c>
      <c r="AB58" s="286">
        <f t="shared" si="9"/>
        <v>64.794749250252693</v>
      </c>
      <c r="AC58" s="286">
        <f t="shared" si="9"/>
        <v>50.895320687796641</v>
      </c>
      <c r="AD58" s="286">
        <f t="shared" si="9"/>
        <v>50.843166133140556</v>
      </c>
      <c r="AE58" s="286">
        <f t="shared" si="9"/>
        <v>48.04927756580193</v>
      </c>
      <c r="AF58" s="286">
        <f t="shared" si="9"/>
        <v>48.011701579838217</v>
      </c>
      <c r="AG58" s="286">
        <f t="shared" si="9"/>
        <v>45.772295122746584</v>
      </c>
      <c r="AH58" s="286">
        <f t="shared" si="10"/>
        <v>43.460035528688138</v>
      </c>
      <c r="AI58" s="290">
        <f t="shared" si="11"/>
        <v>44.931514929537087</v>
      </c>
    </row>
    <row r="59" spans="2:35" ht="12.75">
      <c r="B59" s="104" t="s">
        <v>117</v>
      </c>
      <c r="C59" s="285" t="s">
        <v>148</v>
      </c>
      <c r="D59" s="286" t="s">
        <v>148</v>
      </c>
      <c r="E59" s="286" t="s">
        <v>148</v>
      </c>
      <c r="F59" s="286" t="s">
        <v>148</v>
      </c>
      <c r="G59" s="286" t="s">
        <v>148</v>
      </c>
      <c r="H59" s="286" t="s">
        <v>148</v>
      </c>
      <c r="I59" s="286" t="s">
        <v>148</v>
      </c>
      <c r="J59" s="286" t="s">
        <v>148</v>
      </c>
      <c r="K59" s="286" t="s">
        <v>148</v>
      </c>
      <c r="L59" s="286" t="s">
        <v>148</v>
      </c>
      <c r="M59" s="286" t="s">
        <v>148</v>
      </c>
      <c r="N59" s="288" t="s">
        <v>148</v>
      </c>
      <c r="O59" s="283">
        <f t="shared" si="9"/>
        <v>-6.1739680947920306</v>
      </c>
      <c r="P59" s="282">
        <f t="shared" si="9"/>
        <v>-62.692757505641424</v>
      </c>
      <c r="Q59" s="282">
        <f t="shared" si="9"/>
        <v>-21.890546982856876</v>
      </c>
      <c r="R59" s="282">
        <f t="shared" si="9"/>
        <v>-20.589208502478456</v>
      </c>
      <c r="S59" s="282">
        <f t="shared" si="9"/>
        <v>9.6679501862333836</v>
      </c>
      <c r="T59" s="282">
        <f t="shared" si="9"/>
        <v>16.543013055489709</v>
      </c>
      <c r="U59" s="282">
        <f t="shared" si="9"/>
        <v>27.934053758961269</v>
      </c>
      <c r="V59" s="282">
        <f t="shared" si="9"/>
        <v>39.041741858401906</v>
      </c>
      <c r="W59" s="282">
        <f t="shared" si="9"/>
        <v>49.708056642005459</v>
      </c>
      <c r="X59" s="282">
        <f t="shared" si="9"/>
        <v>60.346203359280082</v>
      </c>
      <c r="Y59" s="282">
        <f t="shared" si="9"/>
        <v>66.519353447364466</v>
      </c>
      <c r="Z59" s="282">
        <f t="shared" si="9"/>
        <v>75.143564315621433</v>
      </c>
      <c r="AA59" s="283">
        <f t="shared" si="9"/>
        <v>75.562957689181701</v>
      </c>
      <c r="AB59" s="282">
        <f t="shared" si="9"/>
        <v>2.2989999089348743</v>
      </c>
      <c r="AC59" s="282">
        <f t="shared" si="9"/>
        <v>-41.515193077135457</v>
      </c>
      <c r="AD59" s="282">
        <f t="shared" si="9"/>
        <v>-44.3381676751344</v>
      </c>
      <c r="AE59" s="282">
        <f t="shared" si="9"/>
        <v>-57.588222148546826</v>
      </c>
      <c r="AF59" s="282">
        <f t="shared" si="9"/>
        <v>-53.569191432113698</v>
      </c>
      <c r="AG59" s="282">
        <f t="shared" si="9"/>
        <v>-49.683637662831735</v>
      </c>
      <c r="AH59" s="282">
        <f t="shared" si="10"/>
        <v>-53.105477444284702</v>
      </c>
      <c r="AI59" s="314">
        <f t="shared" si="11"/>
        <v>-49.054420985774229</v>
      </c>
    </row>
    <row r="60" spans="2:35" ht="12.75">
      <c r="B60" s="104" t="s">
        <v>116</v>
      </c>
      <c r="C60" s="285" t="s">
        <v>148</v>
      </c>
      <c r="D60" s="286" t="s">
        <v>148</v>
      </c>
      <c r="E60" s="286" t="s">
        <v>148</v>
      </c>
      <c r="F60" s="286" t="s">
        <v>148</v>
      </c>
      <c r="G60" s="286" t="s">
        <v>148</v>
      </c>
      <c r="H60" s="286" t="s">
        <v>148</v>
      </c>
      <c r="I60" s="286" t="s">
        <v>148</v>
      </c>
      <c r="J60" s="286" t="s">
        <v>148</v>
      </c>
      <c r="K60" s="286" t="s">
        <v>148</v>
      </c>
      <c r="L60" s="286" t="s">
        <v>148</v>
      </c>
      <c r="M60" s="286" t="s">
        <v>148</v>
      </c>
      <c r="N60" s="288" t="s">
        <v>148</v>
      </c>
      <c r="O60" s="289">
        <f t="shared" si="9"/>
        <v>137.74007083216571</v>
      </c>
      <c r="P60" s="288">
        <f t="shared" si="9"/>
        <v>51.731864848052226</v>
      </c>
      <c r="Q60" s="288">
        <f t="shared" si="9"/>
        <v>42.052979871476396</v>
      </c>
      <c r="R60" s="288">
        <f t="shared" si="9"/>
        <v>57.822539015971785</v>
      </c>
      <c r="S60" s="288">
        <f t="shared" si="9"/>
        <v>25.707420376607004</v>
      </c>
      <c r="T60" s="288">
        <f t="shared" si="9"/>
        <v>26.987741596766142</v>
      </c>
      <c r="U60" s="288">
        <f t="shared" si="9"/>
        <v>38.122728634951812</v>
      </c>
      <c r="V60" s="288">
        <f t="shared" si="9"/>
        <v>31.16409650856653</v>
      </c>
      <c r="W60" s="288">
        <f t="shared" si="9"/>
        <v>-52.919931662031928</v>
      </c>
      <c r="X60" s="288">
        <f t="shared" si="9"/>
        <v>-45.976225731751278</v>
      </c>
      <c r="Y60" s="288">
        <f t="shared" si="9"/>
        <v>-43.841909832976143</v>
      </c>
      <c r="Z60" s="288">
        <f t="shared" si="9"/>
        <v>-42.353494675578482</v>
      </c>
      <c r="AA60" s="289">
        <f t="shared" si="9"/>
        <v>-38.358694377973855</v>
      </c>
      <c r="AB60" s="286">
        <f t="shared" si="9"/>
        <v>3.4525811557478647</v>
      </c>
      <c r="AC60" s="286">
        <f t="shared" si="9"/>
        <v>23.202494041985645</v>
      </c>
      <c r="AD60" s="286">
        <f t="shared" si="9"/>
        <v>11.009511907172183</v>
      </c>
      <c r="AE60" s="286">
        <f t="shared" si="9"/>
        <v>14.295622479986392</v>
      </c>
      <c r="AF60" s="286">
        <f t="shared" si="9"/>
        <v>19.746489983136144</v>
      </c>
      <c r="AG60" s="286">
        <f t="shared" si="9"/>
        <v>14.694290324621633</v>
      </c>
      <c r="AH60" s="286">
        <f t="shared" si="10"/>
        <v>14.904370890186726</v>
      </c>
      <c r="AI60" s="290">
        <f t="shared" si="11"/>
        <v>12.074096682152003</v>
      </c>
    </row>
    <row r="61" spans="2:35" ht="12.75">
      <c r="B61" s="104"/>
      <c r="C61" s="285" t="s">
        <v>148</v>
      </c>
      <c r="D61" s="286" t="s">
        <v>148</v>
      </c>
      <c r="E61" s="286" t="s">
        <v>148</v>
      </c>
      <c r="F61" s="286" t="s">
        <v>148</v>
      </c>
      <c r="G61" s="286" t="s">
        <v>148</v>
      </c>
      <c r="H61" s="286" t="s">
        <v>148</v>
      </c>
      <c r="I61" s="286" t="s">
        <v>148</v>
      </c>
      <c r="J61" s="286" t="s">
        <v>148</v>
      </c>
      <c r="K61" s="286" t="s">
        <v>148</v>
      </c>
      <c r="L61" s="286" t="s">
        <v>148</v>
      </c>
      <c r="M61" s="286" t="s">
        <v>148</v>
      </c>
      <c r="N61" s="288" t="s">
        <v>148</v>
      </c>
      <c r="O61" s="287"/>
      <c r="P61" s="286"/>
      <c r="Q61" s="286"/>
      <c r="R61" s="286"/>
      <c r="S61" s="286"/>
      <c r="T61" s="286"/>
      <c r="U61" s="288"/>
      <c r="V61" s="288"/>
      <c r="W61" s="288"/>
      <c r="X61" s="288"/>
      <c r="Y61" s="288"/>
      <c r="Z61" s="288"/>
      <c r="AA61" s="287"/>
      <c r="AB61" s="288"/>
      <c r="AC61" s="288"/>
      <c r="AD61" s="288"/>
      <c r="AE61" s="288"/>
      <c r="AF61" s="288"/>
      <c r="AG61" s="288"/>
      <c r="AH61" s="288"/>
      <c r="AI61" s="291"/>
    </row>
    <row r="62" spans="2:35" ht="12.75">
      <c r="B62" s="151" t="s">
        <v>115</v>
      </c>
      <c r="C62" s="333" t="s">
        <v>148</v>
      </c>
      <c r="D62" s="293" t="s">
        <v>148</v>
      </c>
      <c r="E62" s="293" t="s">
        <v>148</v>
      </c>
      <c r="F62" s="293" t="s">
        <v>148</v>
      </c>
      <c r="G62" s="293" t="s">
        <v>148</v>
      </c>
      <c r="H62" s="293" t="s">
        <v>148</v>
      </c>
      <c r="I62" s="293" t="s">
        <v>148</v>
      </c>
      <c r="J62" s="293" t="s">
        <v>148</v>
      </c>
      <c r="K62" s="293" t="s">
        <v>148</v>
      </c>
      <c r="L62" s="293" t="s">
        <v>148</v>
      </c>
      <c r="M62" s="293" t="s">
        <v>148</v>
      </c>
      <c r="N62" s="293" t="s">
        <v>148</v>
      </c>
      <c r="O62" s="293">
        <f t="shared" si="9"/>
        <v>6.6331164407580303</v>
      </c>
      <c r="P62" s="293">
        <f t="shared" si="9"/>
        <v>17.330266702376562</v>
      </c>
      <c r="Q62" s="293">
        <f t="shared" si="9"/>
        <v>20.348521258367128</v>
      </c>
      <c r="R62" s="293">
        <f t="shared" si="9"/>
        <v>17.187856718589373</v>
      </c>
      <c r="S62" s="293">
        <f t="shared" si="9"/>
        <v>20.443292681821987</v>
      </c>
      <c r="T62" s="293">
        <f t="shared" si="9"/>
        <v>22.506147513288226</v>
      </c>
      <c r="U62" s="293">
        <f t="shared" si="9"/>
        <v>24.355930514397045</v>
      </c>
      <c r="V62" s="293">
        <f t="shared" si="9"/>
        <v>25.49260699158225</v>
      </c>
      <c r="W62" s="293">
        <f t="shared" si="9"/>
        <v>24.661384216036836</v>
      </c>
      <c r="X62" s="293">
        <f t="shared" si="9"/>
        <v>24.966181756624906</v>
      </c>
      <c r="Y62" s="293">
        <f t="shared" si="9"/>
        <v>23.946332989138725</v>
      </c>
      <c r="Z62" s="293">
        <f t="shared" si="9"/>
        <v>27.140813292999184</v>
      </c>
      <c r="AA62" s="293">
        <f t="shared" si="9"/>
        <v>34.097527113572511</v>
      </c>
      <c r="AB62" s="293">
        <f t="shared" si="9"/>
        <v>-13.93361101423956</v>
      </c>
      <c r="AC62" s="293">
        <f t="shared" si="9"/>
        <v>4.9714422431075462</v>
      </c>
      <c r="AD62" s="293">
        <f t="shared" si="9"/>
        <v>28.856249800356863</v>
      </c>
      <c r="AE62" s="293">
        <f t="shared" si="9"/>
        <v>26.331169511453552</v>
      </c>
      <c r="AF62" s="293">
        <f t="shared" si="9"/>
        <v>23.640238146248066</v>
      </c>
      <c r="AG62" s="293">
        <f t="shared" si="9"/>
        <v>22.278331311656288</v>
      </c>
      <c r="AH62" s="293">
        <f>AH15/V15*100-100</f>
        <v>20.955410865458063</v>
      </c>
      <c r="AI62" s="294">
        <f>AI15/W15*100-100</f>
        <v>22.389684084291133</v>
      </c>
    </row>
    <row r="63" spans="2:35" ht="12.75">
      <c r="B63" s="34" t="s">
        <v>114</v>
      </c>
      <c r="C63" s="285" t="s">
        <v>148</v>
      </c>
      <c r="D63" s="286" t="s">
        <v>148</v>
      </c>
      <c r="E63" s="286" t="s">
        <v>148</v>
      </c>
      <c r="F63" s="286" t="s">
        <v>148</v>
      </c>
      <c r="G63" s="286" t="s">
        <v>148</v>
      </c>
      <c r="H63" s="286" t="s">
        <v>148</v>
      </c>
      <c r="I63" s="286" t="s">
        <v>148</v>
      </c>
      <c r="J63" s="286" t="s">
        <v>148</v>
      </c>
      <c r="K63" s="286" t="s">
        <v>148</v>
      </c>
      <c r="L63" s="286" t="s">
        <v>148</v>
      </c>
      <c r="M63" s="286" t="s">
        <v>148</v>
      </c>
      <c r="N63" s="288" t="s">
        <v>148</v>
      </c>
      <c r="O63" s="297"/>
      <c r="P63" s="296"/>
      <c r="Q63" s="296"/>
      <c r="R63" s="296"/>
      <c r="S63" s="296"/>
      <c r="T63" s="296"/>
      <c r="U63" s="298"/>
      <c r="V63" s="298"/>
      <c r="W63" s="298"/>
      <c r="X63" s="298"/>
      <c r="Y63" s="298"/>
      <c r="Z63" s="298"/>
      <c r="AA63" s="297"/>
      <c r="AB63" s="298"/>
      <c r="AC63" s="298"/>
      <c r="AD63" s="298"/>
      <c r="AE63" s="298"/>
      <c r="AF63" s="298"/>
      <c r="AG63" s="298"/>
      <c r="AH63" s="298"/>
      <c r="AI63" s="284"/>
    </row>
    <row r="64" spans="2:35" ht="12.75">
      <c r="B64" s="23" t="s">
        <v>113</v>
      </c>
      <c r="C64" s="285" t="s">
        <v>148</v>
      </c>
      <c r="D64" s="286" t="s">
        <v>148</v>
      </c>
      <c r="E64" s="286" t="s">
        <v>148</v>
      </c>
      <c r="F64" s="286" t="s">
        <v>148</v>
      </c>
      <c r="G64" s="286" t="s">
        <v>148</v>
      </c>
      <c r="H64" s="286" t="s">
        <v>148</v>
      </c>
      <c r="I64" s="286" t="s">
        <v>148</v>
      </c>
      <c r="J64" s="286" t="s">
        <v>148</v>
      </c>
      <c r="K64" s="286" t="s">
        <v>148</v>
      </c>
      <c r="L64" s="286" t="s">
        <v>148</v>
      </c>
      <c r="M64" s="286" t="s">
        <v>148</v>
      </c>
      <c r="N64" s="288" t="s">
        <v>148</v>
      </c>
      <c r="O64" s="287">
        <f t="shared" si="9"/>
        <v>31.386035192383702</v>
      </c>
      <c r="P64" s="286">
        <f t="shared" si="9"/>
        <v>69.007484872407133</v>
      </c>
      <c r="Q64" s="286">
        <f t="shared" si="9"/>
        <v>78.120503160058774</v>
      </c>
      <c r="R64" s="286">
        <f t="shared" si="9"/>
        <v>70.917024218346171</v>
      </c>
      <c r="S64" s="286">
        <f t="shared" si="9"/>
        <v>73.859225812079188</v>
      </c>
      <c r="T64" s="286">
        <f t="shared" si="9"/>
        <v>69.978531035896253</v>
      </c>
      <c r="U64" s="286">
        <f t="shared" si="9"/>
        <v>66.264031728618676</v>
      </c>
      <c r="V64" s="286">
        <f t="shared" si="9"/>
        <v>67.016632679887408</v>
      </c>
      <c r="W64" s="286">
        <f t="shared" si="9"/>
        <v>67.785112715214183</v>
      </c>
      <c r="X64" s="286">
        <f t="shared" si="9"/>
        <v>65.366770865663938</v>
      </c>
      <c r="Y64" s="286">
        <f t="shared" si="9"/>
        <v>56.093828524268218</v>
      </c>
      <c r="Z64" s="286">
        <f t="shared" si="9"/>
        <v>59.255800340337828</v>
      </c>
      <c r="AA64" s="287">
        <f t="shared" si="9"/>
        <v>56.650830800475148</v>
      </c>
      <c r="AB64" s="286">
        <f t="shared" si="9"/>
        <v>-21.346997095611471</v>
      </c>
      <c r="AC64" s="286">
        <f t="shared" si="9"/>
        <v>-10.807525039517159</v>
      </c>
      <c r="AD64" s="286">
        <f t="shared" si="9"/>
        <v>52.922453966102097</v>
      </c>
      <c r="AE64" s="286">
        <f t="shared" si="9"/>
        <v>30.124929155179814</v>
      </c>
      <c r="AF64" s="286">
        <f t="shared" si="9"/>
        <v>17.904371412128953</v>
      </c>
      <c r="AG64" s="286">
        <f t="shared" si="9"/>
        <v>13.00915672078078</v>
      </c>
      <c r="AH64" s="286">
        <f t="shared" ref="AH64:AH74" si="12">AH17/V17*100-100</f>
        <v>7.1151792153840745</v>
      </c>
      <c r="AI64" s="290">
        <f t="shared" ref="AI64:AI74" si="13">AI17/W17*100-100</f>
        <v>7.9561201033426556</v>
      </c>
    </row>
    <row r="65" spans="2:35" ht="12.75">
      <c r="B65" s="23" t="s">
        <v>112</v>
      </c>
      <c r="C65" s="285" t="s">
        <v>148</v>
      </c>
      <c r="D65" s="286" t="s">
        <v>148</v>
      </c>
      <c r="E65" s="286" t="s">
        <v>148</v>
      </c>
      <c r="F65" s="286" t="s">
        <v>148</v>
      </c>
      <c r="G65" s="286" t="s">
        <v>148</v>
      </c>
      <c r="H65" s="286" t="s">
        <v>148</v>
      </c>
      <c r="I65" s="286" t="s">
        <v>148</v>
      </c>
      <c r="J65" s="286" t="s">
        <v>148</v>
      </c>
      <c r="K65" s="286" t="s">
        <v>148</v>
      </c>
      <c r="L65" s="286" t="s">
        <v>148</v>
      </c>
      <c r="M65" s="286" t="s">
        <v>148</v>
      </c>
      <c r="N65" s="288" t="s">
        <v>148</v>
      </c>
      <c r="O65" s="287">
        <f t="shared" si="9"/>
        <v>84.351802782496264</v>
      </c>
      <c r="P65" s="286">
        <f t="shared" si="9"/>
        <v>82.850136514092867</v>
      </c>
      <c r="Q65" s="286">
        <f t="shared" si="9"/>
        <v>120.37652133619687</v>
      </c>
      <c r="R65" s="286">
        <f t="shared" si="9"/>
        <v>154.87319721408085</v>
      </c>
      <c r="S65" s="286">
        <f t="shared" si="9"/>
        <v>166.167885653008</v>
      </c>
      <c r="T65" s="286">
        <f t="shared" si="9"/>
        <v>179.33998689066709</v>
      </c>
      <c r="U65" s="286">
        <f t="shared" si="9"/>
        <v>165.43474617940819</v>
      </c>
      <c r="V65" s="286">
        <f t="shared" si="9"/>
        <v>153.2247268955168</v>
      </c>
      <c r="W65" s="286">
        <f t="shared" si="9"/>
        <v>144.22170854939296</v>
      </c>
      <c r="X65" s="286">
        <f t="shared" si="9"/>
        <v>121.26048471029463</v>
      </c>
      <c r="Y65" s="286">
        <f t="shared" si="9"/>
        <v>111.34740553912602</v>
      </c>
      <c r="Z65" s="286">
        <f t="shared" si="9"/>
        <v>101.25403983490932</v>
      </c>
      <c r="AA65" s="287">
        <f t="shared" si="9"/>
        <v>90.053788145234222</v>
      </c>
      <c r="AB65" s="286">
        <f t="shared" si="9"/>
        <v>83.508452783526735</v>
      </c>
      <c r="AC65" s="286">
        <f t="shared" si="9"/>
        <v>67.41658844778857</v>
      </c>
      <c r="AD65" s="286">
        <f t="shared" si="9"/>
        <v>54.813182614930781</v>
      </c>
      <c r="AE65" s="286">
        <f t="shared" si="9"/>
        <v>47.304846485653115</v>
      </c>
      <c r="AF65" s="286">
        <f t="shared" si="9"/>
        <v>28.98289201807242</v>
      </c>
      <c r="AG65" s="286">
        <f t="shared" si="9"/>
        <v>27.62949082071114</v>
      </c>
      <c r="AH65" s="286">
        <f t="shared" si="12"/>
        <v>23.736167562773943</v>
      </c>
      <c r="AI65" s="290">
        <f t="shared" si="13"/>
        <v>25.326008893674782</v>
      </c>
    </row>
    <row r="66" spans="2:35" ht="25.5">
      <c r="B66" s="23" t="s">
        <v>111</v>
      </c>
      <c r="C66" s="285" t="s">
        <v>148</v>
      </c>
      <c r="D66" s="286" t="s">
        <v>148</v>
      </c>
      <c r="E66" s="286" t="s">
        <v>148</v>
      </c>
      <c r="F66" s="286" t="s">
        <v>148</v>
      </c>
      <c r="G66" s="286" t="s">
        <v>148</v>
      </c>
      <c r="H66" s="286" t="s">
        <v>148</v>
      </c>
      <c r="I66" s="286" t="s">
        <v>148</v>
      </c>
      <c r="J66" s="286" t="s">
        <v>148</v>
      </c>
      <c r="K66" s="286" t="s">
        <v>148</v>
      </c>
      <c r="L66" s="286" t="s">
        <v>148</v>
      </c>
      <c r="M66" s="286" t="s">
        <v>148</v>
      </c>
      <c r="N66" s="288" t="s">
        <v>148</v>
      </c>
      <c r="O66" s="287">
        <f t="shared" si="9"/>
        <v>13.85037497984321</v>
      </c>
      <c r="P66" s="286">
        <f t="shared" si="9"/>
        <v>3.1260440295431806</v>
      </c>
      <c r="Q66" s="286">
        <f t="shared" si="9"/>
        <v>14.865505039520954</v>
      </c>
      <c r="R66" s="286">
        <f t="shared" si="9"/>
        <v>17.987388286668661</v>
      </c>
      <c r="S66" s="286">
        <f t="shared" si="9"/>
        <v>17.256038287283729</v>
      </c>
      <c r="T66" s="286">
        <f t="shared" si="9"/>
        <v>17.386714358615848</v>
      </c>
      <c r="U66" s="286">
        <f t="shared" si="9"/>
        <v>20.170937344461109</v>
      </c>
      <c r="V66" s="286">
        <f t="shared" si="9"/>
        <v>22.136053247074642</v>
      </c>
      <c r="W66" s="286">
        <f t="shared" si="9"/>
        <v>22.447514557425379</v>
      </c>
      <c r="X66" s="286">
        <f t="shared" si="9"/>
        <v>24.433917064530092</v>
      </c>
      <c r="Y66" s="286">
        <f t="shared" si="9"/>
        <v>23.707838525193097</v>
      </c>
      <c r="Z66" s="286">
        <f t="shared" si="9"/>
        <v>22.128375611319328</v>
      </c>
      <c r="AA66" s="287">
        <f t="shared" si="9"/>
        <v>22.466643216653196</v>
      </c>
      <c r="AB66" s="286">
        <f t="shared" si="9"/>
        <v>18.663366397111744</v>
      </c>
      <c r="AC66" s="286">
        <f t="shared" si="9"/>
        <v>16.989999354714485</v>
      </c>
      <c r="AD66" s="286">
        <f t="shared" ref="AD66:AG74" si="14">AD19/R19*100-100</f>
        <v>29.473988915515349</v>
      </c>
      <c r="AE66" s="286">
        <f t="shared" si="14"/>
        <v>29.369879597581217</v>
      </c>
      <c r="AF66" s="286">
        <f t="shared" si="14"/>
        <v>31.862240117650543</v>
      </c>
      <c r="AG66" s="286">
        <f t="shared" si="14"/>
        <v>33.338030592916567</v>
      </c>
      <c r="AH66" s="286">
        <f t="shared" si="12"/>
        <v>31.098934152601402</v>
      </c>
      <c r="AI66" s="290">
        <f t="shared" si="13"/>
        <v>30.142323438327651</v>
      </c>
    </row>
    <row r="67" spans="2:35" ht="12.75">
      <c r="B67" s="23" t="s">
        <v>326</v>
      </c>
      <c r="C67" s="285" t="s">
        <v>148</v>
      </c>
      <c r="D67" s="286" t="s">
        <v>148</v>
      </c>
      <c r="E67" s="286" t="s">
        <v>148</v>
      </c>
      <c r="F67" s="286" t="s">
        <v>148</v>
      </c>
      <c r="G67" s="286" t="s">
        <v>148</v>
      </c>
      <c r="H67" s="286" t="s">
        <v>148</v>
      </c>
      <c r="I67" s="286" t="s">
        <v>148</v>
      </c>
      <c r="J67" s="286" t="s">
        <v>148</v>
      </c>
      <c r="K67" s="286" t="s">
        <v>148</v>
      </c>
      <c r="L67" s="286" t="s">
        <v>148</v>
      </c>
      <c r="M67" s="286" t="s">
        <v>148</v>
      </c>
      <c r="N67" s="288" t="s">
        <v>148</v>
      </c>
      <c r="O67" s="287">
        <f t="shared" ref="O67:AD79" si="15">O20/C20*100-100</f>
        <v>-16.679480277998564</v>
      </c>
      <c r="P67" s="286">
        <f t="shared" si="15"/>
        <v>-50.191294618207905</v>
      </c>
      <c r="Q67" s="286">
        <f t="shared" si="15"/>
        <v>-9.3263208770371904</v>
      </c>
      <c r="R67" s="286">
        <f t="shared" si="15"/>
        <v>-15.603489206452025</v>
      </c>
      <c r="S67" s="286">
        <f t="shared" si="15"/>
        <v>-12.1264484070946</v>
      </c>
      <c r="T67" s="286">
        <f t="shared" si="15"/>
        <v>-13.774512111167638</v>
      </c>
      <c r="U67" s="286">
        <f t="shared" si="15"/>
        <v>-16.854587521814466</v>
      </c>
      <c r="V67" s="286">
        <f t="shared" si="15"/>
        <v>-10.41199330818759</v>
      </c>
      <c r="W67" s="286">
        <f t="shared" si="15"/>
        <v>-14.024899975604114</v>
      </c>
      <c r="X67" s="286">
        <f t="shared" si="15"/>
        <v>-13.539486082399577</v>
      </c>
      <c r="Y67" s="286">
        <f t="shared" si="15"/>
        <v>-11.324621289623209</v>
      </c>
      <c r="Z67" s="286">
        <f t="shared" si="15"/>
        <v>-12.625112763077567</v>
      </c>
      <c r="AA67" s="287">
        <f t="shared" si="15"/>
        <v>7.9181359323966092</v>
      </c>
      <c r="AB67" s="286">
        <f t="shared" si="15"/>
        <v>17.559267541484289</v>
      </c>
      <c r="AC67" s="286">
        <f t="shared" si="15"/>
        <v>-43.550217582531623</v>
      </c>
      <c r="AD67" s="286">
        <f t="shared" si="14"/>
        <v>-39.451503897726667</v>
      </c>
      <c r="AE67" s="286">
        <f t="shared" si="14"/>
        <v>-34.693529583974609</v>
      </c>
      <c r="AF67" s="286">
        <f t="shared" si="14"/>
        <v>-29.056034019422327</v>
      </c>
      <c r="AG67" s="286">
        <f t="shared" si="14"/>
        <v>-24.107090395005173</v>
      </c>
      <c r="AH67" s="286">
        <f t="shared" si="12"/>
        <v>-22.927602920934248</v>
      </c>
      <c r="AI67" s="290">
        <f t="shared" si="13"/>
        <v>-19.342742759880039</v>
      </c>
    </row>
    <row r="68" spans="2:35" ht="25.5">
      <c r="B68" s="23" t="s">
        <v>327</v>
      </c>
      <c r="C68" s="285" t="s">
        <v>148</v>
      </c>
      <c r="D68" s="286" t="s">
        <v>148</v>
      </c>
      <c r="E68" s="286" t="s">
        <v>148</v>
      </c>
      <c r="F68" s="286" t="s">
        <v>148</v>
      </c>
      <c r="G68" s="286" t="s">
        <v>148</v>
      </c>
      <c r="H68" s="286" t="s">
        <v>148</v>
      </c>
      <c r="I68" s="286" t="s">
        <v>148</v>
      </c>
      <c r="J68" s="286" t="s">
        <v>148</v>
      </c>
      <c r="K68" s="286" t="s">
        <v>148</v>
      </c>
      <c r="L68" s="286" t="s">
        <v>148</v>
      </c>
      <c r="M68" s="286" t="s">
        <v>148</v>
      </c>
      <c r="N68" s="288" t="s">
        <v>148</v>
      </c>
      <c r="O68" s="287">
        <f t="shared" si="15"/>
        <v>-43.481457212397714</v>
      </c>
      <c r="P68" s="286">
        <f t="shared" si="15"/>
        <v>-1.1541682287400761</v>
      </c>
      <c r="Q68" s="286">
        <f t="shared" si="15"/>
        <v>-17.995046778267891</v>
      </c>
      <c r="R68" s="286">
        <f t="shared" si="15"/>
        <v>14.141631740242545</v>
      </c>
      <c r="S68" s="286">
        <f t="shared" si="15"/>
        <v>47.990930286187762</v>
      </c>
      <c r="T68" s="286">
        <f t="shared" si="15"/>
        <v>41.750907949215616</v>
      </c>
      <c r="U68" s="286">
        <f t="shared" si="15"/>
        <v>37.069572660133758</v>
      </c>
      <c r="V68" s="286">
        <f t="shared" si="15"/>
        <v>37.759588142251062</v>
      </c>
      <c r="W68" s="286">
        <f t="shared" si="15"/>
        <v>36.10709100757532</v>
      </c>
      <c r="X68" s="286">
        <f t="shared" si="15"/>
        <v>41.713035042851629</v>
      </c>
      <c r="Y68" s="286">
        <f t="shared" si="15"/>
        <v>46.463097487782932</v>
      </c>
      <c r="Z68" s="286">
        <f t="shared" si="15"/>
        <v>45.201985959616678</v>
      </c>
      <c r="AA68" s="287">
        <f t="shared" si="15"/>
        <v>56.061369267088509</v>
      </c>
      <c r="AB68" s="286">
        <f t="shared" si="15"/>
        <v>25.918540954259342</v>
      </c>
      <c r="AC68" s="286">
        <f t="shared" si="15"/>
        <v>68.959057062309427</v>
      </c>
      <c r="AD68" s="286">
        <f t="shared" si="14"/>
        <v>57.683599824330543</v>
      </c>
      <c r="AE68" s="286">
        <f t="shared" si="14"/>
        <v>20.38151023055201</v>
      </c>
      <c r="AF68" s="286">
        <f t="shared" si="14"/>
        <v>10.860565178153593</v>
      </c>
      <c r="AG68" s="286">
        <f t="shared" si="14"/>
        <v>11.328756209778177</v>
      </c>
      <c r="AH68" s="286">
        <f t="shared" si="12"/>
        <v>11.636593824304668</v>
      </c>
      <c r="AI68" s="290">
        <f t="shared" si="13"/>
        <v>8.7299599653815108</v>
      </c>
    </row>
    <row r="69" spans="2:35" ht="25.5">
      <c r="B69" s="23" t="s">
        <v>328</v>
      </c>
      <c r="C69" s="285" t="s">
        <v>148</v>
      </c>
      <c r="D69" s="286" t="s">
        <v>148</v>
      </c>
      <c r="E69" s="286" t="s">
        <v>148</v>
      </c>
      <c r="F69" s="286" t="s">
        <v>148</v>
      </c>
      <c r="G69" s="286" t="s">
        <v>148</v>
      </c>
      <c r="H69" s="286" t="s">
        <v>148</v>
      </c>
      <c r="I69" s="286" t="s">
        <v>148</v>
      </c>
      <c r="J69" s="286" t="s">
        <v>148</v>
      </c>
      <c r="K69" s="286" t="s">
        <v>148</v>
      </c>
      <c r="L69" s="286" t="s">
        <v>148</v>
      </c>
      <c r="M69" s="286" t="s">
        <v>148</v>
      </c>
      <c r="N69" s="288" t="s">
        <v>148</v>
      </c>
      <c r="O69" s="287">
        <f t="shared" si="15"/>
        <v>15.150257127240423</v>
      </c>
      <c r="P69" s="286">
        <f t="shared" si="15"/>
        <v>-99.970434465160878</v>
      </c>
      <c r="Q69" s="286">
        <f t="shared" si="15"/>
        <v>-97.276903782206986</v>
      </c>
      <c r="R69" s="286">
        <f t="shared" si="15"/>
        <v>-98.250767835458262</v>
      </c>
      <c r="S69" s="286">
        <f t="shared" si="15"/>
        <v>-98.070520619522284</v>
      </c>
      <c r="T69" s="286">
        <f t="shared" si="15"/>
        <v>-98.210562895583919</v>
      </c>
      <c r="U69" s="286">
        <f t="shared" si="15"/>
        <v>-98.587035346493494</v>
      </c>
      <c r="V69" s="286">
        <f t="shared" si="15"/>
        <v>-97.535955369346141</v>
      </c>
      <c r="W69" s="286">
        <f t="shared" si="15"/>
        <v>-96.982187839233049</v>
      </c>
      <c r="X69" s="286">
        <f t="shared" si="15"/>
        <v>-92.75713708971729</v>
      </c>
      <c r="Y69" s="286">
        <f t="shared" si="15"/>
        <v>-92.258545051236183</v>
      </c>
      <c r="Z69" s="286">
        <f t="shared" si="15"/>
        <v>-88.525637221127567</v>
      </c>
      <c r="AA69" s="287">
        <f t="shared" si="15"/>
        <v>-80.729673927750511</v>
      </c>
      <c r="AB69" s="286">
        <f t="shared" si="15"/>
        <v>-91.265479557040919</v>
      </c>
      <c r="AC69" s="286">
        <f t="shared" si="15"/>
        <v>92.739589131800528</v>
      </c>
      <c r="AD69" s="286">
        <f t="shared" si="14"/>
        <v>298.42586007744222</v>
      </c>
      <c r="AE69" s="286">
        <f t="shared" si="14"/>
        <v>527.03070843830812</v>
      </c>
      <c r="AF69" s="286">
        <f t="shared" si="14"/>
        <v>498.49840819259339</v>
      </c>
      <c r="AG69" s="286">
        <f t="shared" si="14"/>
        <v>475.48352647159538</v>
      </c>
      <c r="AH69" s="286">
        <f t="shared" si="12"/>
        <v>175.33762853680611</v>
      </c>
      <c r="AI69" s="290">
        <f t="shared" si="13"/>
        <v>142.97833295627186</v>
      </c>
    </row>
    <row r="70" spans="2:35" ht="12.75">
      <c r="B70" s="23" t="s">
        <v>110</v>
      </c>
      <c r="C70" s="285" t="s">
        <v>148</v>
      </c>
      <c r="D70" s="286" t="s">
        <v>148</v>
      </c>
      <c r="E70" s="286" t="s">
        <v>148</v>
      </c>
      <c r="F70" s="286" t="s">
        <v>148</v>
      </c>
      <c r="G70" s="286" t="s">
        <v>148</v>
      </c>
      <c r="H70" s="286" t="s">
        <v>148</v>
      </c>
      <c r="I70" s="286" t="s">
        <v>148</v>
      </c>
      <c r="J70" s="286" t="s">
        <v>148</v>
      </c>
      <c r="K70" s="286" t="s">
        <v>148</v>
      </c>
      <c r="L70" s="286" t="s">
        <v>148</v>
      </c>
      <c r="M70" s="286" t="s">
        <v>148</v>
      </c>
      <c r="N70" s="288" t="s">
        <v>148</v>
      </c>
      <c r="O70" s="287">
        <f t="shared" si="15"/>
        <v>-17.846696964200092</v>
      </c>
      <c r="P70" s="286">
        <f t="shared" si="15"/>
        <v>-34.897702616927944</v>
      </c>
      <c r="Q70" s="286">
        <f t="shared" si="15"/>
        <v>-31.062694440430207</v>
      </c>
      <c r="R70" s="286">
        <f t="shared" si="15"/>
        <v>-20.769554124937642</v>
      </c>
      <c r="S70" s="286">
        <f t="shared" si="15"/>
        <v>-17.287214586106529</v>
      </c>
      <c r="T70" s="286">
        <f t="shared" si="15"/>
        <v>-18.329202062056567</v>
      </c>
      <c r="U70" s="286">
        <f t="shared" si="15"/>
        <v>-16.31756645202789</v>
      </c>
      <c r="V70" s="286">
        <f t="shared" si="15"/>
        <v>-11.752312332760837</v>
      </c>
      <c r="W70" s="286">
        <f t="shared" si="15"/>
        <v>-10.353134804399517</v>
      </c>
      <c r="X70" s="286">
        <f t="shared" si="15"/>
        <v>-11.412779775335622</v>
      </c>
      <c r="Y70" s="286">
        <f t="shared" si="15"/>
        <v>-12.661021814866388</v>
      </c>
      <c r="Z70" s="286">
        <f t="shared" si="15"/>
        <v>4.7273718483413774</v>
      </c>
      <c r="AA70" s="287">
        <f t="shared" si="15"/>
        <v>8.2187512889371845</v>
      </c>
      <c r="AB70" s="286">
        <f t="shared" si="15"/>
        <v>8.9627544082821657</v>
      </c>
      <c r="AC70" s="286">
        <f t="shared" si="15"/>
        <v>7.0332401446254096</v>
      </c>
      <c r="AD70" s="286">
        <f t="shared" si="14"/>
        <v>15.306242739353991</v>
      </c>
      <c r="AE70" s="286">
        <f t="shared" si="14"/>
        <v>17.334554234129257</v>
      </c>
      <c r="AF70" s="286">
        <f t="shared" si="14"/>
        <v>13.587721516511891</v>
      </c>
      <c r="AG70" s="286">
        <f t="shared" si="14"/>
        <v>16.327475059180301</v>
      </c>
      <c r="AH70" s="286">
        <f t="shared" si="12"/>
        <v>9.9339785767079292</v>
      </c>
      <c r="AI70" s="290">
        <f t="shared" si="13"/>
        <v>7.8996072337584167</v>
      </c>
    </row>
    <row r="71" spans="2:35" ht="12.75">
      <c r="B71" s="23" t="s">
        <v>329</v>
      </c>
      <c r="C71" s="285" t="s">
        <v>148</v>
      </c>
      <c r="D71" s="286" t="s">
        <v>148</v>
      </c>
      <c r="E71" s="286" t="s">
        <v>148</v>
      </c>
      <c r="F71" s="286" t="s">
        <v>148</v>
      </c>
      <c r="G71" s="286" t="s">
        <v>148</v>
      </c>
      <c r="H71" s="286" t="s">
        <v>148</v>
      </c>
      <c r="I71" s="286" t="s">
        <v>148</v>
      </c>
      <c r="J71" s="286" t="s">
        <v>148</v>
      </c>
      <c r="K71" s="286" t="s">
        <v>148</v>
      </c>
      <c r="L71" s="286" t="s">
        <v>148</v>
      </c>
      <c r="M71" s="286" t="s">
        <v>148</v>
      </c>
      <c r="N71" s="288" t="s">
        <v>148</v>
      </c>
      <c r="O71" s="287">
        <f t="shared" si="15"/>
        <v>-4.6856146133435175</v>
      </c>
      <c r="P71" s="286">
        <f t="shared" si="15"/>
        <v>-7.3739530681433365</v>
      </c>
      <c r="Q71" s="286">
        <f t="shared" si="15"/>
        <v>-5.9629170155375988</v>
      </c>
      <c r="R71" s="286">
        <f t="shared" si="15"/>
        <v>12.790864194238694</v>
      </c>
      <c r="S71" s="286">
        <f t="shared" si="15"/>
        <v>41.329741523748254</v>
      </c>
      <c r="T71" s="286">
        <f t="shared" si="15"/>
        <v>65.714080020700948</v>
      </c>
      <c r="U71" s="286">
        <f t="shared" si="15"/>
        <v>38.952015892723779</v>
      </c>
      <c r="V71" s="286">
        <f t="shared" si="15"/>
        <v>37.156919175245861</v>
      </c>
      <c r="W71" s="286">
        <f t="shared" si="15"/>
        <v>31.301337619117419</v>
      </c>
      <c r="X71" s="286">
        <f t="shared" si="15"/>
        <v>30.89397298779906</v>
      </c>
      <c r="Y71" s="286">
        <f t="shared" si="15"/>
        <v>11.36853532880275</v>
      </c>
      <c r="Z71" s="286">
        <f t="shared" si="15"/>
        <v>38.986289059385001</v>
      </c>
      <c r="AA71" s="287">
        <f t="shared" si="15"/>
        <v>35.85086967134572</v>
      </c>
      <c r="AB71" s="286">
        <f t="shared" si="15"/>
        <v>11.990936787218402</v>
      </c>
      <c r="AC71" s="286">
        <f t="shared" si="15"/>
        <v>11.723817315971345</v>
      </c>
      <c r="AD71" s="286">
        <f t="shared" si="14"/>
        <v>10.881670946178716</v>
      </c>
      <c r="AE71" s="286">
        <f t="shared" si="14"/>
        <v>-47.578392773853771</v>
      </c>
      <c r="AF71" s="286">
        <f t="shared" si="14"/>
        <v>-52.426884049551667</v>
      </c>
      <c r="AG71" s="286">
        <f t="shared" si="14"/>
        <v>-45.801471184378983</v>
      </c>
      <c r="AH71" s="286">
        <f t="shared" si="12"/>
        <v>-39.560584675251761</v>
      </c>
      <c r="AI71" s="290">
        <f t="shared" si="13"/>
        <v>-21.616975731947036</v>
      </c>
    </row>
    <row r="72" spans="2:35" ht="12.75">
      <c r="B72" s="23" t="s">
        <v>109</v>
      </c>
      <c r="C72" s="285" t="s">
        <v>148</v>
      </c>
      <c r="D72" s="286" t="s">
        <v>148</v>
      </c>
      <c r="E72" s="286" t="s">
        <v>148</v>
      </c>
      <c r="F72" s="286" t="s">
        <v>148</v>
      </c>
      <c r="G72" s="286" t="s">
        <v>148</v>
      </c>
      <c r="H72" s="286" t="s">
        <v>148</v>
      </c>
      <c r="I72" s="286" t="s">
        <v>148</v>
      </c>
      <c r="J72" s="286" t="s">
        <v>148</v>
      </c>
      <c r="K72" s="286" t="s">
        <v>148</v>
      </c>
      <c r="L72" s="286" t="s">
        <v>148</v>
      </c>
      <c r="M72" s="286" t="s">
        <v>148</v>
      </c>
      <c r="N72" s="288" t="s">
        <v>148</v>
      </c>
      <c r="O72" s="287">
        <f t="shared" si="15"/>
        <v>-7.3205698197606779</v>
      </c>
      <c r="P72" s="286">
        <f t="shared" si="15"/>
        <v>-16.257963396507719</v>
      </c>
      <c r="Q72" s="286">
        <f t="shared" si="15"/>
        <v>-5.4030259749840468</v>
      </c>
      <c r="R72" s="286">
        <f t="shared" si="15"/>
        <v>-4.3265621551627476</v>
      </c>
      <c r="S72" s="286">
        <f t="shared" si="15"/>
        <v>-2.5997448766465823</v>
      </c>
      <c r="T72" s="286">
        <f t="shared" si="15"/>
        <v>-3.5671707141314641</v>
      </c>
      <c r="U72" s="286">
        <f t="shared" si="15"/>
        <v>-2.7488571453146591</v>
      </c>
      <c r="V72" s="286">
        <f t="shared" si="15"/>
        <v>-1.9779519522096365</v>
      </c>
      <c r="W72" s="286">
        <f t="shared" si="15"/>
        <v>-2.3995773819290775</v>
      </c>
      <c r="X72" s="286">
        <f t="shared" si="15"/>
        <v>-1.8362141020263039</v>
      </c>
      <c r="Y72" s="286">
        <f t="shared" si="15"/>
        <v>0.70338829213514487</v>
      </c>
      <c r="Z72" s="286">
        <f t="shared" si="15"/>
        <v>2.8141623370908349</v>
      </c>
      <c r="AA72" s="287">
        <f t="shared" si="15"/>
        <v>5.2578152122088539</v>
      </c>
      <c r="AB72" s="286">
        <f t="shared" si="15"/>
        <v>13.174002631749332</v>
      </c>
      <c r="AC72" s="286">
        <f t="shared" si="15"/>
        <v>-18.905538280908146</v>
      </c>
      <c r="AD72" s="286">
        <f t="shared" si="14"/>
        <v>10.092635660227373</v>
      </c>
      <c r="AE72" s="286">
        <f t="shared" si="14"/>
        <v>8.8645191931446448</v>
      </c>
      <c r="AF72" s="286">
        <f t="shared" si="14"/>
        <v>8.5760519324442441</v>
      </c>
      <c r="AG72" s="286">
        <f t="shared" si="14"/>
        <v>9.1372896843190858</v>
      </c>
      <c r="AH72" s="286">
        <f t="shared" si="12"/>
        <v>10.746156683332401</v>
      </c>
      <c r="AI72" s="290">
        <f t="shared" si="13"/>
        <v>12.891934621503935</v>
      </c>
    </row>
    <row r="73" spans="2:35" ht="25.5">
      <c r="B73" s="23" t="s">
        <v>108</v>
      </c>
      <c r="C73" s="285" t="s">
        <v>148</v>
      </c>
      <c r="D73" s="286" t="s">
        <v>148</v>
      </c>
      <c r="E73" s="286" t="s">
        <v>148</v>
      </c>
      <c r="F73" s="286" t="s">
        <v>148</v>
      </c>
      <c r="G73" s="286" t="s">
        <v>148</v>
      </c>
      <c r="H73" s="286" t="s">
        <v>148</v>
      </c>
      <c r="I73" s="286" t="s">
        <v>148</v>
      </c>
      <c r="J73" s="286" t="s">
        <v>148</v>
      </c>
      <c r="K73" s="286" t="s">
        <v>148</v>
      </c>
      <c r="L73" s="286" t="s">
        <v>148</v>
      </c>
      <c r="M73" s="286" t="s">
        <v>148</v>
      </c>
      <c r="N73" s="288" t="s">
        <v>148</v>
      </c>
      <c r="O73" s="287">
        <f t="shared" si="15"/>
        <v>-9.022340458991934</v>
      </c>
      <c r="P73" s="286">
        <f t="shared" si="15"/>
        <v>-15.700698731319889</v>
      </c>
      <c r="Q73" s="286">
        <f t="shared" si="15"/>
        <v>-7.1360197217964867</v>
      </c>
      <c r="R73" s="286">
        <f t="shared" si="15"/>
        <v>-2.391101159317671</v>
      </c>
      <c r="S73" s="286">
        <f t="shared" si="15"/>
        <v>-2.0890147807296415</v>
      </c>
      <c r="T73" s="286">
        <f t="shared" si="15"/>
        <v>-1.3591271410799237</v>
      </c>
      <c r="U73" s="286">
        <f t="shared" si="15"/>
        <v>-0.97013322082858622</v>
      </c>
      <c r="V73" s="286">
        <f t="shared" si="15"/>
        <v>-0.61424158538258666</v>
      </c>
      <c r="W73" s="286">
        <f t="shared" si="15"/>
        <v>-0.10890304308558996</v>
      </c>
      <c r="X73" s="286">
        <f t="shared" si="15"/>
        <v>0.43745450652620832</v>
      </c>
      <c r="Y73" s="286">
        <f t="shared" si="15"/>
        <v>4.7194605714672662</v>
      </c>
      <c r="Z73" s="286">
        <f t="shared" si="15"/>
        <v>11.780543662891759</v>
      </c>
      <c r="AA73" s="287">
        <f t="shared" si="15"/>
        <v>28.727900928367006</v>
      </c>
      <c r="AB73" s="286">
        <f t="shared" si="15"/>
        <v>-94.198616906396211</v>
      </c>
      <c r="AC73" s="286">
        <f t="shared" si="15"/>
        <v>-0.68157364689379563</v>
      </c>
      <c r="AD73" s="286">
        <f t="shared" si="14"/>
        <v>26.909248679063964</v>
      </c>
      <c r="AE73" s="286">
        <f t="shared" si="14"/>
        <v>39.864342226045636</v>
      </c>
      <c r="AF73" s="286">
        <f t="shared" si="14"/>
        <v>48.698040024919123</v>
      </c>
      <c r="AG73" s="286">
        <f t="shared" si="14"/>
        <v>51.826605448162155</v>
      </c>
      <c r="AH73" s="286">
        <f t="shared" si="12"/>
        <v>55.829524407256429</v>
      </c>
      <c r="AI73" s="290">
        <f t="shared" si="13"/>
        <v>60.179657137511924</v>
      </c>
    </row>
    <row r="74" spans="2:35" ht="12.75">
      <c r="B74" s="23" t="s">
        <v>330</v>
      </c>
      <c r="C74" s="285" t="s">
        <v>148</v>
      </c>
      <c r="D74" s="286" t="s">
        <v>148</v>
      </c>
      <c r="E74" s="286" t="s">
        <v>148</v>
      </c>
      <c r="F74" s="286" t="s">
        <v>148</v>
      </c>
      <c r="G74" s="286" t="s">
        <v>148</v>
      </c>
      <c r="H74" s="286" t="s">
        <v>148</v>
      </c>
      <c r="I74" s="286" t="s">
        <v>148</v>
      </c>
      <c r="J74" s="286" t="s">
        <v>148</v>
      </c>
      <c r="K74" s="286" t="s">
        <v>148</v>
      </c>
      <c r="L74" s="286" t="s">
        <v>148</v>
      </c>
      <c r="M74" s="286" t="s">
        <v>148</v>
      </c>
      <c r="N74" s="288" t="s">
        <v>148</v>
      </c>
      <c r="O74" s="287">
        <f t="shared" si="15"/>
        <v>12.734420025067067</v>
      </c>
      <c r="P74" s="286">
        <f t="shared" si="15"/>
        <v>48.805121026172372</v>
      </c>
      <c r="Q74" s="286">
        <f t="shared" si="15"/>
        <v>25.075198692416876</v>
      </c>
      <c r="R74" s="286">
        <f t="shared" si="15"/>
        <v>11.226122206389306</v>
      </c>
      <c r="S74" s="286">
        <f t="shared" si="15"/>
        <v>13.789405424050599</v>
      </c>
      <c r="T74" s="286">
        <f t="shared" si="15"/>
        <v>17.130069551784118</v>
      </c>
      <c r="U74" s="286">
        <f t="shared" si="15"/>
        <v>24.383216749341699</v>
      </c>
      <c r="V74" s="286">
        <f t="shared" si="15"/>
        <v>24.351087017533501</v>
      </c>
      <c r="W74" s="286">
        <f t="shared" si="15"/>
        <v>23.335659661818696</v>
      </c>
      <c r="X74" s="286">
        <f t="shared" si="15"/>
        <v>26.016046784373771</v>
      </c>
      <c r="Y74" s="286">
        <f t="shared" si="15"/>
        <v>23.578940953841126</v>
      </c>
      <c r="Z74" s="286">
        <f t="shared" si="15"/>
        <v>26.269476213146078</v>
      </c>
      <c r="AA74" s="287">
        <f t="shared" si="15"/>
        <v>33.214969595365517</v>
      </c>
      <c r="AB74" s="286">
        <f t="shared" si="15"/>
        <v>4.2626653498543732</v>
      </c>
      <c r="AC74" s="286">
        <f t="shared" si="15"/>
        <v>15.656717996920861</v>
      </c>
      <c r="AD74" s="286">
        <f t="shared" si="14"/>
        <v>26.505134727123675</v>
      </c>
      <c r="AE74" s="286">
        <f t="shared" si="14"/>
        <v>27.779682246118782</v>
      </c>
      <c r="AF74" s="286">
        <f t="shared" si="14"/>
        <v>25.379796084378327</v>
      </c>
      <c r="AG74" s="286">
        <f t="shared" si="14"/>
        <v>20.274706771742586</v>
      </c>
      <c r="AH74" s="286">
        <f t="shared" si="12"/>
        <v>19.057315966563039</v>
      </c>
      <c r="AI74" s="290">
        <f t="shared" si="13"/>
        <v>19.301138339301133</v>
      </c>
    </row>
    <row r="75" spans="2:35" ht="12.75">
      <c r="B75" s="23"/>
      <c r="C75" s="285" t="s">
        <v>148</v>
      </c>
      <c r="D75" s="286" t="s">
        <v>148</v>
      </c>
      <c r="E75" s="286" t="s">
        <v>148</v>
      </c>
      <c r="F75" s="286" t="s">
        <v>148</v>
      </c>
      <c r="G75" s="286" t="s">
        <v>148</v>
      </c>
      <c r="H75" s="286" t="s">
        <v>148</v>
      </c>
      <c r="I75" s="286" t="s">
        <v>148</v>
      </c>
      <c r="J75" s="286" t="s">
        <v>148</v>
      </c>
      <c r="K75" s="286" t="s">
        <v>148</v>
      </c>
      <c r="L75" s="286" t="s">
        <v>148</v>
      </c>
      <c r="M75" s="286" t="s">
        <v>148</v>
      </c>
      <c r="N75" s="288" t="s">
        <v>148</v>
      </c>
      <c r="O75" s="297"/>
      <c r="P75" s="296"/>
      <c r="Q75" s="296"/>
      <c r="R75" s="296"/>
      <c r="S75" s="296"/>
      <c r="T75" s="296"/>
      <c r="U75" s="298"/>
      <c r="V75" s="298"/>
      <c r="W75" s="298"/>
      <c r="X75" s="298"/>
      <c r="Y75" s="298"/>
      <c r="Z75" s="298"/>
      <c r="AA75" s="297"/>
      <c r="AB75" s="298"/>
      <c r="AC75" s="298"/>
      <c r="AD75" s="298"/>
      <c r="AE75" s="298"/>
      <c r="AF75" s="298"/>
      <c r="AG75" s="298"/>
      <c r="AH75" s="298"/>
      <c r="AI75" s="284"/>
    </row>
    <row r="76" spans="2:35" ht="12.75">
      <c r="B76" s="34" t="s">
        <v>107</v>
      </c>
      <c r="C76" s="285" t="s">
        <v>148</v>
      </c>
      <c r="D76" s="286" t="s">
        <v>148</v>
      </c>
      <c r="E76" s="286" t="s">
        <v>148</v>
      </c>
      <c r="F76" s="286" t="s">
        <v>148</v>
      </c>
      <c r="G76" s="286" t="s">
        <v>148</v>
      </c>
      <c r="H76" s="286" t="s">
        <v>148</v>
      </c>
      <c r="I76" s="286" t="s">
        <v>148</v>
      </c>
      <c r="J76" s="286" t="s">
        <v>148</v>
      </c>
      <c r="K76" s="286" t="s">
        <v>148</v>
      </c>
      <c r="L76" s="286" t="s">
        <v>148</v>
      </c>
      <c r="M76" s="286" t="s">
        <v>148</v>
      </c>
      <c r="N76" s="288" t="s">
        <v>148</v>
      </c>
      <c r="O76" s="297"/>
      <c r="P76" s="296"/>
      <c r="Q76" s="296"/>
      <c r="R76" s="296"/>
      <c r="S76" s="296"/>
      <c r="T76" s="296"/>
      <c r="U76" s="298"/>
      <c r="V76" s="298"/>
      <c r="W76" s="298"/>
      <c r="X76" s="298"/>
      <c r="Y76" s="298"/>
      <c r="Z76" s="298"/>
      <c r="AA76" s="297"/>
      <c r="AB76" s="298"/>
      <c r="AC76" s="298"/>
      <c r="AD76" s="298"/>
      <c r="AE76" s="298"/>
      <c r="AF76" s="298"/>
      <c r="AG76" s="298"/>
      <c r="AH76" s="298"/>
      <c r="AI76" s="284"/>
    </row>
    <row r="77" spans="2:35" ht="12.75">
      <c r="B77" s="23" t="s">
        <v>106</v>
      </c>
      <c r="C77" s="285" t="s">
        <v>148</v>
      </c>
      <c r="D77" s="286" t="s">
        <v>148</v>
      </c>
      <c r="E77" s="286" t="s">
        <v>148</v>
      </c>
      <c r="F77" s="286" t="s">
        <v>148</v>
      </c>
      <c r="G77" s="286" t="s">
        <v>148</v>
      </c>
      <c r="H77" s="286" t="s">
        <v>148</v>
      </c>
      <c r="I77" s="286" t="s">
        <v>148</v>
      </c>
      <c r="J77" s="286" t="s">
        <v>148</v>
      </c>
      <c r="K77" s="286" t="s">
        <v>148</v>
      </c>
      <c r="L77" s="286" t="s">
        <v>148</v>
      </c>
      <c r="M77" s="286" t="s">
        <v>148</v>
      </c>
      <c r="N77" s="288" t="s">
        <v>148</v>
      </c>
      <c r="O77" s="287">
        <f t="shared" si="15"/>
        <v>9.6486469839956186</v>
      </c>
      <c r="P77" s="286">
        <f t="shared" si="15"/>
        <v>16.920539034883888</v>
      </c>
      <c r="Q77" s="286">
        <f t="shared" si="15"/>
        <v>20.197151399713519</v>
      </c>
      <c r="R77" s="286">
        <f t="shared" si="15"/>
        <v>17.22804704394332</v>
      </c>
      <c r="S77" s="286">
        <f t="shared" si="15"/>
        <v>20.203658138687629</v>
      </c>
      <c r="T77" s="286">
        <f t="shared" si="15"/>
        <v>22.330468800094152</v>
      </c>
      <c r="U77" s="286">
        <f t="shared" si="15"/>
        <v>24.021663383767816</v>
      </c>
      <c r="V77" s="286">
        <f t="shared" si="15"/>
        <v>25.137909113801697</v>
      </c>
      <c r="W77" s="286">
        <f t="shared" si="15"/>
        <v>24.266422080438858</v>
      </c>
      <c r="X77" s="286">
        <f t="shared" si="15"/>
        <v>24.525592724226158</v>
      </c>
      <c r="Y77" s="286">
        <f t="shared" si="15"/>
        <v>23.184174114116331</v>
      </c>
      <c r="Z77" s="286">
        <f t="shared" si="15"/>
        <v>26.441615415595663</v>
      </c>
      <c r="AA77" s="287">
        <f t="shared" si="15"/>
        <v>32.309693215754947</v>
      </c>
      <c r="AB77" s="286">
        <f t="shared" si="15"/>
        <v>-13.512076704152136</v>
      </c>
      <c r="AC77" s="286">
        <f t="shared" si="15"/>
        <v>5.1530694004878512</v>
      </c>
      <c r="AD77" s="286">
        <f t="shared" si="15"/>
        <v>28.558083094435062</v>
      </c>
      <c r="AE77" s="286">
        <f t="shared" ref="AE77:AG79" si="16">AE30/S30*100-100</f>
        <v>26.33004741723073</v>
      </c>
      <c r="AF77" s="286">
        <f t="shared" si="16"/>
        <v>23.407192710338578</v>
      </c>
      <c r="AG77" s="286">
        <f t="shared" si="16"/>
        <v>22.046778283885217</v>
      </c>
      <c r="AH77" s="286">
        <f t="shared" ref="AH77:AI79" si="17">AH30/V30*100-100</f>
        <v>20.524285007130189</v>
      </c>
      <c r="AI77" s="290">
        <f t="shared" si="17"/>
        <v>21.854138713056173</v>
      </c>
    </row>
    <row r="78" spans="2:35" ht="25.5">
      <c r="B78" s="36" t="s">
        <v>105</v>
      </c>
      <c r="C78" s="285" t="s">
        <v>148</v>
      </c>
      <c r="D78" s="286" t="s">
        <v>148</v>
      </c>
      <c r="E78" s="286" t="s">
        <v>148</v>
      </c>
      <c r="F78" s="286" t="s">
        <v>148</v>
      </c>
      <c r="G78" s="286" t="s">
        <v>148</v>
      </c>
      <c r="H78" s="286" t="s">
        <v>148</v>
      </c>
      <c r="I78" s="286" t="s">
        <v>148</v>
      </c>
      <c r="J78" s="286" t="s">
        <v>148</v>
      </c>
      <c r="K78" s="286" t="s">
        <v>148</v>
      </c>
      <c r="L78" s="286" t="s">
        <v>148</v>
      </c>
      <c r="M78" s="286" t="s">
        <v>148</v>
      </c>
      <c r="N78" s="288" t="s">
        <v>148</v>
      </c>
      <c r="O78" s="287">
        <f t="shared" si="15"/>
        <v>48.268967189033191</v>
      </c>
      <c r="P78" s="286">
        <f t="shared" si="15"/>
        <v>90.615864397722277</v>
      </c>
      <c r="Q78" s="286">
        <f t="shared" si="15"/>
        <v>106.80359543482547</v>
      </c>
      <c r="R78" s="286">
        <f t="shared" si="15"/>
        <v>97.629732682124541</v>
      </c>
      <c r="S78" s="286">
        <f t="shared" si="15"/>
        <v>100.75432893405099</v>
      </c>
      <c r="T78" s="286">
        <f t="shared" si="15"/>
        <v>94.93646430721472</v>
      </c>
      <c r="U78" s="286">
        <f t="shared" si="15"/>
        <v>90.403630978390538</v>
      </c>
      <c r="V78" s="286">
        <f t="shared" si="15"/>
        <v>90.238667838606489</v>
      </c>
      <c r="W78" s="286">
        <f t="shared" si="15"/>
        <v>91.178410365779513</v>
      </c>
      <c r="X78" s="286">
        <f t="shared" si="15"/>
        <v>86.353281166907948</v>
      </c>
      <c r="Y78" s="286">
        <f t="shared" si="15"/>
        <v>74.126052302218284</v>
      </c>
      <c r="Z78" s="286">
        <f t="shared" si="15"/>
        <v>77.521606663499796</v>
      </c>
      <c r="AA78" s="287">
        <f t="shared" si="15"/>
        <v>70.151567825884257</v>
      </c>
      <c r="AB78" s="286">
        <f t="shared" si="15"/>
        <v>-26.037046082252857</v>
      </c>
      <c r="AC78" s="286">
        <f t="shared" si="15"/>
        <v>-15.013108578456766</v>
      </c>
      <c r="AD78" s="286">
        <f t="shared" si="15"/>
        <v>56.891945850413776</v>
      </c>
      <c r="AE78" s="286">
        <f t="shared" si="16"/>
        <v>30.961494034763263</v>
      </c>
      <c r="AF78" s="286">
        <f t="shared" si="16"/>
        <v>17.999072634291323</v>
      </c>
      <c r="AG78" s="286">
        <f t="shared" si="16"/>
        <v>11.747190913963237</v>
      </c>
      <c r="AH78" s="286">
        <f t="shared" si="17"/>
        <v>4.6909069723360801</v>
      </c>
      <c r="AI78" s="290">
        <f t="shared" si="17"/>
        <v>5.2393218647975885</v>
      </c>
    </row>
    <row r="79" spans="2:35" ht="12.75">
      <c r="B79" s="23" t="s">
        <v>104</v>
      </c>
      <c r="C79" s="285" t="s">
        <v>148</v>
      </c>
      <c r="D79" s="286" t="s">
        <v>148</v>
      </c>
      <c r="E79" s="286" t="s">
        <v>148</v>
      </c>
      <c r="F79" s="286" t="s">
        <v>148</v>
      </c>
      <c r="G79" s="286" t="s">
        <v>148</v>
      </c>
      <c r="H79" s="286" t="s">
        <v>148</v>
      </c>
      <c r="I79" s="286" t="s">
        <v>148</v>
      </c>
      <c r="J79" s="286" t="s">
        <v>148</v>
      </c>
      <c r="K79" s="286" t="s">
        <v>148</v>
      </c>
      <c r="L79" s="286" t="s">
        <v>148</v>
      </c>
      <c r="M79" s="286" t="s">
        <v>148</v>
      </c>
      <c r="N79" s="288" t="s">
        <v>148</v>
      </c>
      <c r="O79" s="287">
        <f t="shared" si="15"/>
        <v>-58.532187334401357</v>
      </c>
      <c r="P79" s="286">
        <f t="shared" si="15"/>
        <v>193.49105151711814</v>
      </c>
      <c r="Q79" s="286">
        <f t="shared" si="15"/>
        <v>47.532162547514019</v>
      </c>
      <c r="R79" s="286">
        <f t="shared" si="15"/>
        <v>12.528470880248349</v>
      </c>
      <c r="S79" s="286">
        <f t="shared" si="15"/>
        <v>50.304224352848792</v>
      </c>
      <c r="T79" s="286">
        <f t="shared" si="15"/>
        <v>43.582898223206485</v>
      </c>
      <c r="U79" s="286">
        <f t="shared" si="15"/>
        <v>63.292066913490828</v>
      </c>
      <c r="V79" s="286">
        <f t="shared" si="15"/>
        <v>61.710303400546024</v>
      </c>
      <c r="W79" s="286">
        <f t="shared" si="15"/>
        <v>58.053893683599114</v>
      </c>
      <c r="X79" s="286">
        <f t="shared" si="15"/>
        <v>53.917081333723758</v>
      </c>
      <c r="Y79" s="286">
        <f t="shared" si="15"/>
        <v>71.697322627133872</v>
      </c>
      <c r="Z79" s="286">
        <f t="shared" si="15"/>
        <v>64.840762496421604</v>
      </c>
      <c r="AA79" s="287">
        <f t="shared" si="15"/>
        <v>136.25543938212778</v>
      </c>
      <c r="AB79" s="286">
        <f t="shared" si="15"/>
        <v>-86.134545540976916</v>
      </c>
      <c r="AC79" s="286">
        <f t="shared" si="15"/>
        <v>-21.602530062915832</v>
      </c>
      <c r="AD79" s="286">
        <f t="shared" si="15"/>
        <v>64.867269013006592</v>
      </c>
      <c r="AE79" s="286">
        <f t="shared" si="16"/>
        <v>26.442992155409911</v>
      </c>
      <c r="AF79" s="286">
        <f t="shared" si="16"/>
        <v>47.461076596146057</v>
      </c>
      <c r="AG79" s="286">
        <f t="shared" si="16"/>
        <v>42.763621055628818</v>
      </c>
      <c r="AH79" s="286">
        <f t="shared" si="17"/>
        <v>55.021125830324934</v>
      </c>
      <c r="AI79" s="290">
        <f t="shared" si="17"/>
        <v>57.988738326278366</v>
      </c>
    </row>
    <row r="80" spans="2:35" ht="12.75">
      <c r="B80" s="334"/>
      <c r="C80" s="326"/>
      <c r="D80" s="326"/>
      <c r="E80" s="326"/>
      <c r="F80" s="326"/>
      <c r="G80" s="326"/>
      <c r="H80" s="326"/>
      <c r="I80" s="326"/>
      <c r="J80" s="326"/>
      <c r="K80" s="326"/>
      <c r="L80" s="326"/>
      <c r="M80" s="326"/>
      <c r="N80" s="326"/>
      <c r="O80" s="326"/>
      <c r="P80" s="326"/>
      <c r="Q80" s="326"/>
      <c r="R80" s="326"/>
      <c r="S80" s="326"/>
      <c r="T80" s="326"/>
      <c r="U80" s="335"/>
      <c r="V80" s="335"/>
      <c r="W80" s="335"/>
      <c r="X80" s="335"/>
      <c r="Y80" s="335"/>
      <c r="Z80" s="335"/>
      <c r="AA80" s="326"/>
      <c r="AB80" s="335"/>
      <c r="AC80" s="335"/>
      <c r="AD80" s="335"/>
      <c r="AE80" s="335"/>
      <c r="AF80" s="335"/>
      <c r="AG80" s="335"/>
      <c r="AH80" s="335"/>
      <c r="AI80" s="328"/>
    </row>
    <row r="81" spans="2:36" s="35" customFormat="1" ht="12.75">
      <c r="B81" s="33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44"/>
      <c r="AI81" s="44"/>
      <c r="AJ81" s="43"/>
    </row>
    <row r="82" spans="2:36">
      <c r="AG82" s="35"/>
    </row>
    <row r="83" spans="2:36">
      <c r="AG83" s="35"/>
    </row>
    <row r="84" spans="2:36">
      <c r="AG84" s="35"/>
    </row>
    <row r="85" spans="2:36">
      <c r="AG85" s="35"/>
    </row>
    <row r="86" spans="2:36">
      <c r="AG86" s="35"/>
    </row>
    <row r="87" spans="2:36">
      <c r="AG87" s="35"/>
    </row>
    <row r="88" spans="2:36">
      <c r="AG88" s="35"/>
    </row>
    <row r="89" spans="2:36">
      <c r="AG89" s="35"/>
    </row>
    <row r="90" spans="2:36">
      <c r="AG90" s="35"/>
    </row>
    <row r="91" spans="2:36">
      <c r="AG91" s="35"/>
    </row>
    <row r="92" spans="2:36">
      <c r="AG92" s="35"/>
    </row>
    <row r="93" spans="2:36">
      <c r="AG93" s="35"/>
    </row>
    <row r="94" spans="2:36">
      <c r="AG94" s="35"/>
    </row>
    <row r="95" spans="2:36">
      <c r="AG95" s="35"/>
    </row>
    <row r="96" spans="2:36">
      <c r="AG96" s="35"/>
    </row>
    <row r="97" spans="33:33">
      <c r="AG97" s="35"/>
    </row>
    <row r="98" spans="33:33">
      <c r="AG98" s="35"/>
    </row>
    <row r="99" spans="33:33">
      <c r="AG99" s="35"/>
    </row>
    <row r="100" spans="33:33">
      <c r="AG100" s="35"/>
    </row>
    <row r="101" spans="33:33">
      <c r="AG101" s="35"/>
    </row>
    <row r="102" spans="33:33">
      <c r="AG102" s="35"/>
    </row>
    <row r="103" spans="33:33">
      <c r="AG103" s="35"/>
    </row>
    <row r="104" spans="33:33">
      <c r="AG104" s="35"/>
    </row>
    <row r="105" spans="33:33">
      <c r="AG105" s="35"/>
    </row>
    <row r="106" spans="33:33">
      <c r="AG106" s="35"/>
    </row>
    <row r="107" spans="33:33">
      <c r="AG107" s="35"/>
    </row>
    <row r="108" spans="33:33">
      <c r="AG108" s="35"/>
    </row>
    <row r="109" spans="33:33">
      <c r="AG109" s="35"/>
    </row>
    <row r="110" spans="33:33">
      <c r="AG110" s="35"/>
    </row>
    <row r="111" spans="33:33">
      <c r="AG111" s="35"/>
    </row>
    <row r="112" spans="33:33">
      <c r="AG112" s="35"/>
    </row>
    <row r="113" spans="33:33">
      <c r="AG113" s="35"/>
    </row>
    <row r="114" spans="33:33">
      <c r="AG114" s="35"/>
    </row>
    <row r="115" spans="33:33">
      <c r="AG115" s="35"/>
    </row>
    <row r="116" spans="33:33">
      <c r="AG116" s="35"/>
    </row>
    <row r="117" spans="33:33">
      <c r="AG117" s="35"/>
    </row>
    <row r="118" spans="33:33">
      <c r="AG118" s="35"/>
    </row>
    <row r="119" spans="33:33">
      <c r="AG119" s="35"/>
    </row>
    <row r="120" spans="33:33">
      <c r="AG120" s="35"/>
    </row>
    <row r="121" spans="33:33">
      <c r="AG121" s="35"/>
    </row>
    <row r="122" spans="33:33">
      <c r="AG122" s="35"/>
    </row>
    <row r="123" spans="33:33">
      <c r="AG123" s="35"/>
    </row>
    <row r="124" spans="33:33">
      <c r="AG124" s="35"/>
    </row>
    <row r="125" spans="33:33">
      <c r="AG125" s="35"/>
    </row>
    <row r="126" spans="33:33">
      <c r="AG126" s="35"/>
    </row>
    <row r="127" spans="33:33">
      <c r="AG127" s="35"/>
    </row>
    <row r="128" spans="33:33">
      <c r="AG128" s="35"/>
    </row>
    <row r="129" spans="33:33">
      <c r="AG129" s="35"/>
    </row>
    <row r="130" spans="33:33">
      <c r="AG130" s="35"/>
    </row>
    <row r="131" spans="33:33">
      <c r="AG131" s="35"/>
    </row>
    <row r="132" spans="33:33">
      <c r="AG132" s="35"/>
    </row>
    <row r="133" spans="33:33">
      <c r="AG133" s="35"/>
    </row>
    <row r="134" spans="33:33">
      <c r="AG134" s="35"/>
    </row>
    <row r="135" spans="33:33">
      <c r="AG135" s="35"/>
    </row>
    <row r="136" spans="33:33">
      <c r="AG136" s="35"/>
    </row>
    <row r="137" spans="33:33">
      <c r="AG137" s="35"/>
    </row>
    <row r="138" spans="33:33">
      <c r="AG138" s="35"/>
    </row>
    <row r="139" spans="33:33">
      <c r="AG139" s="35"/>
    </row>
    <row r="140" spans="33:33">
      <c r="AG140" s="35"/>
    </row>
    <row r="141" spans="33:33">
      <c r="AG141" s="35"/>
    </row>
    <row r="142" spans="33:33">
      <c r="AG142" s="35"/>
    </row>
    <row r="143" spans="33:33">
      <c r="AG143" s="35"/>
    </row>
    <row r="144" spans="33:33">
      <c r="AG144" s="35"/>
    </row>
    <row r="145" spans="33:33">
      <c r="AG145" s="35"/>
    </row>
    <row r="146" spans="33:33">
      <c r="AG146" s="35"/>
    </row>
    <row r="147" spans="33:33">
      <c r="AG147" s="35"/>
    </row>
    <row r="148" spans="33:33">
      <c r="AG148" s="35"/>
    </row>
    <row r="149" spans="33:33">
      <c r="AG149" s="35"/>
    </row>
    <row r="150" spans="33:33">
      <c r="AG150" s="35"/>
    </row>
    <row r="151" spans="33:33">
      <c r="AG151" s="35"/>
    </row>
    <row r="152" spans="33:33">
      <c r="AG152" s="35"/>
    </row>
    <row r="153" spans="33:33">
      <c r="AG153" s="35"/>
    </row>
    <row r="154" spans="33:33">
      <c r="AG154" s="35"/>
    </row>
    <row r="155" spans="33:33">
      <c r="AG155" s="35"/>
    </row>
    <row r="156" spans="33:33">
      <c r="AG156" s="35"/>
    </row>
    <row r="157" spans="33:33">
      <c r="AG157" s="35"/>
    </row>
    <row r="158" spans="33:33">
      <c r="AG158" s="35"/>
    </row>
    <row r="159" spans="33:33">
      <c r="AG159" s="35"/>
    </row>
    <row r="160" spans="33:33">
      <c r="AG160" s="35"/>
    </row>
    <row r="161" spans="33:33">
      <c r="AG161" s="35"/>
    </row>
    <row r="162" spans="33:33">
      <c r="AG162" s="35"/>
    </row>
    <row r="163" spans="33:33">
      <c r="AG163" s="35"/>
    </row>
    <row r="164" spans="33:33">
      <c r="AG164" s="35"/>
    </row>
    <row r="165" spans="33:33">
      <c r="AG165" s="35"/>
    </row>
    <row r="166" spans="33:33">
      <c r="AG166" s="35"/>
    </row>
    <row r="167" spans="33:33">
      <c r="AG167" s="35"/>
    </row>
    <row r="168" spans="33:33">
      <c r="AG168" s="35"/>
    </row>
    <row r="169" spans="33:33">
      <c r="AG169" s="35"/>
    </row>
    <row r="170" spans="33:33">
      <c r="AG170" s="35"/>
    </row>
    <row r="171" spans="33:33">
      <c r="AG171" s="35"/>
    </row>
    <row r="172" spans="33:33">
      <c r="AG172" s="35"/>
    </row>
    <row r="173" spans="33:33">
      <c r="AG173" s="35"/>
    </row>
    <row r="174" spans="33:33">
      <c r="AG174" s="35"/>
    </row>
    <row r="175" spans="33:33">
      <c r="AG175" s="35"/>
    </row>
    <row r="176" spans="33:33">
      <c r="AG176" s="35"/>
    </row>
    <row r="177" spans="33:33">
      <c r="AG177" s="35"/>
    </row>
    <row r="178" spans="33:33">
      <c r="AG178" s="35"/>
    </row>
    <row r="179" spans="33:33">
      <c r="AG179" s="35"/>
    </row>
    <row r="180" spans="33:33">
      <c r="AG180" s="35"/>
    </row>
    <row r="181" spans="33:33">
      <c r="AG181" s="35"/>
    </row>
    <row r="182" spans="33:33">
      <c r="AG182" s="35"/>
    </row>
    <row r="183" spans="33:33">
      <c r="AG183" s="35"/>
    </row>
    <row r="184" spans="33:33">
      <c r="AG184" s="35"/>
    </row>
    <row r="185" spans="33:33">
      <c r="AG185" s="35"/>
    </row>
    <row r="186" spans="33:33">
      <c r="AG186" s="35"/>
    </row>
    <row r="187" spans="33:33">
      <c r="AG187" s="35"/>
    </row>
    <row r="188" spans="33:33">
      <c r="AG188" s="35"/>
    </row>
    <row r="189" spans="33:33">
      <c r="AG189" s="35"/>
    </row>
    <row r="190" spans="33:33">
      <c r="AG190" s="35"/>
    </row>
    <row r="191" spans="33:33">
      <c r="AG191" s="35"/>
    </row>
    <row r="192" spans="33:33">
      <c r="AG192" s="35"/>
    </row>
    <row r="193" spans="33:33">
      <c r="AG193" s="35"/>
    </row>
    <row r="194" spans="33:33">
      <c r="AG194" s="35"/>
    </row>
    <row r="195" spans="33:33">
      <c r="AG195" s="35"/>
    </row>
    <row r="196" spans="33:33">
      <c r="AG196" s="35"/>
    </row>
    <row r="197" spans="33:33">
      <c r="AG197" s="35"/>
    </row>
    <row r="198" spans="33:33">
      <c r="AG198" s="35"/>
    </row>
    <row r="199" spans="33:33">
      <c r="AG199" s="35"/>
    </row>
    <row r="200" spans="33:33">
      <c r="AG200" s="35"/>
    </row>
    <row r="201" spans="33:33">
      <c r="AG201" s="35"/>
    </row>
    <row r="202" spans="33:33">
      <c r="AG202" s="35"/>
    </row>
    <row r="203" spans="33:33">
      <c r="AG203" s="35"/>
    </row>
    <row r="204" spans="33:33">
      <c r="AG204" s="35"/>
    </row>
    <row r="205" spans="33:33">
      <c r="AG205" s="35"/>
    </row>
    <row r="206" spans="33:33">
      <c r="AG206" s="35"/>
    </row>
    <row r="207" spans="33:33">
      <c r="AG207" s="35"/>
    </row>
    <row r="208" spans="33:33">
      <c r="AG208" s="35"/>
    </row>
    <row r="209" spans="33:33">
      <c r="AG209" s="35"/>
    </row>
    <row r="210" spans="33:33">
      <c r="AG210" s="35"/>
    </row>
    <row r="211" spans="33:33">
      <c r="AG211" s="35"/>
    </row>
    <row r="212" spans="33:33">
      <c r="AG212" s="35"/>
    </row>
    <row r="213" spans="33:33">
      <c r="AG213" s="35"/>
    </row>
    <row r="214" spans="33:33">
      <c r="AG214" s="35"/>
    </row>
    <row r="215" spans="33:33">
      <c r="AG215" s="35"/>
    </row>
    <row r="216" spans="33:33">
      <c r="AG216" s="35"/>
    </row>
    <row r="217" spans="33:33">
      <c r="AG217" s="35"/>
    </row>
    <row r="218" spans="33:33">
      <c r="AG218" s="35"/>
    </row>
    <row r="219" spans="33:33">
      <c r="AG219" s="35"/>
    </row>
    <row r="220" spans="33:33">
      <c r="AG220" s="35"/>
    </row>
    <row r="221" spans="33:33">
      <c r="AG221" s="35"/>
    </row>
    <row r="222" spans="33:33">
      <c r="AG222" s="35"/>
    </row>
    <row r="223" spans="33:33">
      <c r="AG223" s="35"/>
    </row>
    <row r="224" spans="33:33">
      <c r="AG224" s="35"/>
    </row>
    <row r="225" spans="33:33">
      <c r="AG225" s="35"/>
    </row>
    <row r="226" spans="33:33">
      <c r="AG226" s="35"/>
    </row>
    <row r="227" spans="33:33">
      <c r="AG227" s="35"/>
    </row>
    <row r="228" spans="33:33">
      <c r="AG228" s="35"/>
    </row>
    <row r="229" spans="33:33">
      <c r="AG229" s="35"/>
    </row>
    <row r="230" spans="33:33">
      <c r="AG230" s="35"/>
    </row>
    <row r="231" spans="33:33">
      <c r="AG231" s="35"/>
    </row>
    <row r="232" spans="33:33">
      <c r="AG232" s="35"/>
    </row>
    <row r="233" spans="33:33">
      <c r="AG233" s="35"/>
    </row>
    <row r="234" spans="33:33">
      <c r="AG234" s="35"/>
    </row>
    <row r="235" spans="33:33">
      <c r="AG235" s="35"/>
    </row>
    <row r="236" spans="33:33">
      <c r="AG236" s="35"/>
    </row>
    <row r="237" spans="33:33">
      <c r="AG237" s="35"/>
    </row>
    <row r="238" spans="33:33">
      <c r="AG238" s="35"/>
    </row>
    <row r="239" spans="33:33">
      <c r="AG239" s="35"/>
    </row>
    <row r="240" spans="33:33">
      <c r="AG240" s="35"/>
    </row>
    <row r="241" spans="33:33">
      <c r="AG241" s="35"/>
    </row>
    <row r="242" spans="33:33">
      <c r="AG242" s="35"/>
    </row>
    <row r="243" spans="33:33">
      <c r="AG243" s="35"/>
    </row>
    <row r="244" spans="33:33">
      <c r="AG244" s="35"/>
    </row>
    <row r="245" spans="33:33">
      <c r="AG245" s="35"/>
    </row>
    <row r="246" spans="33:33">
      <c r="AG246" s="35"/>
    </row>
    <row r="247" spans="33:33">
      <c r="AG247" s="35"/>
    </row>
    <row r="248" spans="33:33">
      <c r="AG248" s="35"/>
    </row>
    <row r="249" spans="33:33">
      <c r="AG249" s="35"/>
    </row>
    <row r="250" spans="33:33">
      <c r="AG250" s="35"/>
    </row>
    <row r="251" spans="33:33">
      <c r="AG251" s="35"/>
    </row>
    <row r="252" spans="33:33">
      <c r="AG252" s="35"/>
    </row>
    <row r="253" spans="33:33">
      <c r="AG253" s="35"/>
    </row>
    <row r="254" spans="33:33">
      <c r="AG254" s="35"/>
    </row>
    <row r="255" spans="33:33">
      <c r="AG255" s="35"/>
    </row>
    <row r="256" spans="33:33">
      <c r="AG256" s="35"/>
    </row>
    <row r="257" spans="33:33">
      <c r="AG257" s="35"/>
    </row>
    <row r="258" spans="33:33">
      <c r="AG258" s="35"/>
    </row>
    <row r="259" spans="33:33">
      <c r="AG259" s="35"/>
    </row>
    <row r="260" spans="33:33">
      <c r="AG260" s="35"/>
    </row>
    <row r="261" spans="33:33">
      <c r="AG261" s="35"/>
    </row>
    <row r="262" spans="33:33">
      <c r="AG262" s="35"/>
    </row>
    <row r="263" spans="33:33">
      <c r="AG263" s="35"/>
    </row>
    <row r="264" spans="33:33">
      <c r="AG264" s="35"/>
    </row>
    <row r="265" spans="33:33">
      <c r="AG265" s="35"/>
    </row>
    <row r="266" spans="33:33">
      <c r="AG266" s="35"/>
    </row>
    <row r="267" spans="33:33">
      <c r="AG267" s="35"/>
    </row>
    <row r="268" spans="33:33">
      <c r="AG268" s="35"/>
    </row>
    <row r="269" spans="33:33">
      <c r="AG269" s="35"/>
    </row>
    <row r="270" spans="33:33">
      <c r="AG270" s="35"/>
    </row>
    <row r="271" spans="33:33">
      <c r="AG271" s="35"/>
    </row>
    <row r="272" spans="33:33">
      <c r="AG272" s="35"/>
    </row>
    <row r="273" spans="33:33">
      <c r="AG273" s="35"/>
    </row>
    <row r="274" spans="33:33">
      <c r="AG274" s="35"/>
    </row>
    <row r="275" spans="33:33">
      <c r="AG275" s="35"/>
    </row>
    <row r="276" spans="33:33">
      <c r="AG276" s="35"/>
    </row>
    <row r="277" spans="33:33">
      <c r="AG277" s="35"/>
    </row>
    <row r="278" spans="33:33">
      <c r="AG278" s="35"/>
    </row>
    <row r="279" spans="33:33">
      <c r="AG279" s="35"/>
    </row>
    <row r="280" spans="33:33">
      <c r="AG280" s="35"/>
    </row>
    <row r="281" spans="33:33">
      <c r="AG281" s="35"/>
    </row>
    <row r="282" spans="33:33">
      <c r="AG282" s="35"/>
    </row>
    <row r="283" spans="33:33">
      <c r="AG283" s="35"/>
    </row>
    <row r="284" spans="33:33">
      <c r="AG284" s="35"/>
    </row>
    <row r="285" spans="33:33">
      <c r="AG285" s="35"/>
    </row>
    <row r="286" spans="33:33">
      <c r="AG286" s="35"/>
    </row>
    <row r="287" spans="33:33">
      <c r="AG287" s="35"/>
    </row>
    <row r="288" spans="33:33">
      <c r="AG288" s="35"/>
    </row>
    <row r="289" spans="33:33">
      <c r="AG289" s="35"/>
    </row>
    <row r="290" spans="33:33">
      <c r="AG290" s="35"/>
    </row>
    <row r="291" spans="33:33">
      <c r="AG291" s="35"/>
    </row>
    <row r="292" spans="33:33">
      <c r="AG292" s="35"/>
    </row>
    <row r="293" spans="33:33">
      <c r="AG293" s="35"/>
    </row>
    <row r="294" spans="33:33">
      <c r="AG294" s="35"/>
    </row>
    <row r="295" spans="33:33">
      <c r="AG295" s="35"/>
    </row>
    <row r="296" spans="33:33">
      <c r="AG296" s="35"/>
    </row>
    <row r="297" spans="33:33">
      <c r="AG297" s="35"/>
    </row>
    <row r="298" spans="33:33">
      <c r="AG298" s="35"/>
    </row>
    <row r="299" spans="33:33">
      <c r="AG299" s="35"/>
    </row>
    <row r="300" spans="33:33">
      <c r="AG300" s="35"/>
    </row>
    <row r="301" spans="33:33">
      <c r="AG301" s="35"/>
    </row>
    <row r="302" spans="33:33">
      <c r="AG302" s="35"/>
    </row>
    <row r="303" spans="33:33">
      <c r="AG303" s="35"/>
    </row>
    <row r="304" spans="33:33">
      <c r="AG304" s="35"/>
    </row>
    <row r="305" spans="33:33">
      <c r="AG305" s="35"/>
    </row>
    <row r="306" spans="33:33">
      <c r="AG306" s="35"/>
    </row>
    <row r="307" spans="33:33">
      <c r="AG307" s="35"/>
    </row>
    <row r="308" spans="33:33">
      <c r="AG308" s="35"/>
    </row>
    <row r="309" spans="33:33">
      <c r="AG309" s="35"/>
    </row>
    <row r="310" spans="33:33">
      <c r="AG310" s="35"/>
    </row>
    <row r="311" spans="33:33">
      <c r="AG311" s="35"/>
    </row>
    <row r="312" spans="33:33">
      <c r="AG312" s="35"/>
    </row>
    <row r="313" spans="33:33">
      <c r="AG313" s="35"/>
    </row>
    <row r="314" spans="33:33">
      <c r="AG314" s="35"/>
    </row>
    <row r="315" spans="33:33">
      <c r="AG315" s="35"/>
    </row>
    <row r="316" spans="33:33">
      <c r="AG316" s="35"/>
    </row>
    <row r="317" spans="33:33">
      <c r="AG317" s="35"/>
    </row>
    <row r="318" spans="33:33">
      <c r="AG318" s="35"/>
    </row>
    <row r="319" spans="33:33">
      <c r="AG319" s="35"/>
    </row>
    <row r="320" spans="33:33">
      <c r="AG320" s="35"/>
    </row>
    <row r="321" spans="33:33">
      <c r="AG321" s="35"/>
    </row>
    <row r="322" spans="33:33">
      <c r="AG322" s="35"/>
    </row>
    <row r="323" spans="33:33">
      <c r="AG323" s="35"/>
    </row>
    <row r="324" spans="33:33">
      <c r="AG324" s="35"/>
    </row>
    <row r="325" spans="33:33">
      <c r="AG325" s="35"/>
    </row>
    <row r="326" spans="33:33">
      <c r="AG326" s="35"/>
    </row>
    <row r="327" spans="33:33">
      <c r="AG327" s="35"/>
    </row>
    <row r="328" spans="33:33">
      <c r="AG328" s="35"/>
    </row>
    <row r="329" spans="33:33">
      <c r="AG329" s="35"/>
    </row>
    <row r="330" spans="33:33">
      <c r="AG330" s="35"/>
    </row>
    <row r="331" spans="33:33">
      <c r="AG331" s="35"/>
    </row>
    <row r="332" spans="33:33">
      <c r="AG332" s="35"/>
    </row>
    <row r="333" spans="33:33">
      <c r="AG333" s="35"/>
    </row>
    <row r="334" spans="33:33">
      <c r="AG334" s="35"/>
    </row>
    <row r="335" spans="33:33">
      <c r="AG335" s="35"/>
    </row>
    <row r="336" spans="33:33">
      <c r="AG336" s="35"/>
    </row>
    <row r="337" spans="33:33">
      <c r="AG337" s="35"/>
    </row>
    <row r="338" spans="33:33">
      <c r="AG338" s="35"/>
    </row>
    <row r="339" spans="33:33">
      <c r="AG339" s="35"/>
    </row>
    <row r="340" spans="33:33">
      <c r="AG340" s="35"/>
    </row>
    <row r="341" spans="33:33">
      <c r="AG341" s="35"/>
    </row>
    <row r="342" spans="33:33">
      <c r="AG342" s="35"/>
    </row>
    <row r="343" spans="33:33">
      <c r="AG343" s="35"/>
    </row>
    <row r="344" spans="33:33">
      <c r="AG344" s="35"/>
    </row>
    <row r="345" spans="33:33">
      <c r="AG345" s="35"/>
    </row>
    <row r="346" spans="33:33">
      <c r="AG346" s="35"/>
    </row>
    <row r="347" spans="33:33">
      <c r="AG347" s="35"/>
    </row>
    <row r="348" spans="33:33">
      <c r="AG348" s="35"/>
    </row>
    <row r="349" spans="33:33">
      <c r="AG349" s="35"/>
    </row>
    <row r="350" spans="33:33">
      <c r="AG350" s="35"/>
    </row>
    <row r="351" spans="33:33">
      <c r="AG351" s="35"/>
    </row>
    <row r="352" spans="33:33">
      <c r="AG352" s="35"/>
    </row>
    <row r="353" spans="33:33">
      <c r="AG353" s="35"/>
    </row>
    <row r="354" spans="33:33">
      <c r="AG354" s="35"/>
    </row>
    <row r="355" spans="33:33">
      <c r="AG355" s="35"/>
    </row>
    <row r="356" spans="33:33">
      <c r="AG356" s="35"/>
    </row>
    <row r="357" spans="33:33">
      <c r="AG357" s="35"/>
    </row>
    <row r="358" spans="33:33">
      <c r="AG358" s="35"/>
    </row>
    <row r="359" spans="33:33">
      <c r="AG359" s="35"/>
    </row>
    <row r="360" spans="33:33">
      <c r="AG360" s="35"/>
    </row>
    <row r="361" spans="33:33">
      <c r="AG361" s="35"/>
    </row>
    <row r="362" spans="33:33">
      <c r="AG362" s="35"/>
    </row>
    <row r="363" spans="33:33">
      <c r="AG363" s="35"/>
    </row>
    <row r="364" spans="33:33">
      <c r="AG364" s="35"/>
    </row>
    <row r="365" spans="33:33">
      <c r="AG365" s="35"/>
    </row>
    <row r="366" spans="33:33">
      <c r="AG366" s="35"/>
    </row>
    <row r="367" spans="33:33">
      <c r="AG367" s="35"/>
    </row>
    <row r="368" spans="33:33">
      <c r="AG368" s="35"/>
    </row>
    <row r="369" spans="33:33">
      <c r="AG369" s="35"/>
    </row>
    <row r="370" spans="33:33">
      <c r="AG370" s="35"/>
    </row>
    <row r="371" spans="33:33">
      <c r="AG371" s="35"/>
    </row>
    <row r="372" spans="33:33">
      <c r="AG372" s="35"/>
    </row>
    <row r="373" spans="33:33">
      <c r="AG373" s="35"/>
    </row>
    <row r="374" spans="33:33">
      <c r="AG374" s="35"/>
    </row>
    <row r="375" spans="33:33">
      <c r="AG375" s="35"/>
    </row>
    <row r="376" spans="33:33">
      <c r="AG376" s="35"/>
    </row>
    <row r="377" spans="33:33">
      <c r="AG377" s="35"/>
    </row>
    <row r="378" spans="33:33">
      <c r="AG378" s="35"/>
    </row>
    <row r="379" spans="33:33">
      <c r="AG379" s="35"/>
    </row>
    <row r="380" spans="33:33">
      <c r="AG380" s="35"/>
    </row>
    <row r="381" spans="33:33">
      <c r="AG381" s="35"/>
    </row>
    <row r="382" spans="33:33">
      <c r="AG382" s="35"/>
    </row>
    <row r="383" spans="33:33">
      <c r="AG383" s="35"/>
    </row>
    <row r="384" spans="33:33">
      <c r="AG384" s="35"/>
    </row>
    <row r="385" spans="33:33">
      <c r="AG385" s="35"/>
    </row>
    <row r="386" spans="33:33">
      <c r="AG386" s="35"/>
    </row>
    <row r="387" spans="33:33">
      <c r="AG387" s="35"/>
    </row>
    <row r="388" spans="33:33">
      <c r="AG388" s="35"/>
    </row>
    <row r="389" spans="33:33">
      <c r="AG389" s="35"/>
    </row>
    <row r="390" spans="33:33">
      <c r="AG390" s="35"/>
    </row>
    <row r="391" spans="33:33">
      <c r="AG391" s="35"/>
    </row>
    <row r="392" spans="33:33">
      <c r="AG392" s="35"/>
    </row>
    <row r="393" spans="33:33">
      <c r="AG393" s="35"/>
    </row>
    <row r="394" spans="33:33">
      <c r="AG394" s="35"/>
    </row>
    <row r="395" spans="33:33">
      <c r="AG395" s="35"/>
    </row>
    <row r="396" spans="33:33">
      <c r="AG396" s="35"/>
    </row>
    <row r="397" spans="33:33">
      <c r="AG397" s="35"/>
    </row>
    <row r="398" spans="33:33">
      <c r="AG398" s="35"/>
    </row>
    <row r="399" spans="33:33">
      <c r="AG399" s="35"/>
    </row>
    <row r="400" spans="33:33">
      <c r="AG400" s="35"/>
    </row>
    <row r="401" spans="33:33">
      <c r="AG401" s="35"/>
    </row>
    <row r="402" spans="33:33">
      <c r="AG402" s="35"/>
    </row>
    <row r="403" spans="33:33">
      <c r="AG403" s="35"/>
    </row>
    <row r="404" spans="33:33">
      <c r="AG404" s="35"/>
    </row>
    <row r="405" spans="33:33">
      <c r="AG405" s="35"/>
    </row>
    <row r="406" spans="33:33">
      <c r="AG406" s="35"/>
    </row>
    <row r="407" spans="33:33">
      <c r="AG407" s="35"/>
    </row>
    <row r="408" spans="33:33">
      <c r="AG408" s="35"/>
    </row>
    <row r="409" spans="33:33">
      <c r="AG409" s="35"/>
    </row>
    <row r="410" spans="33:33">
      <c r="AG410" s="35"/>
    </row>
    <row r="411" spans="33:33">
      <c r="AG411" s="35"/>
    </row>
    <row r="412" spans="33:33">
      <c r="AG412" s="35"/>
    </row>
    <row r="413" spans="33:33">
      <c r="AG413" s="35"/>
    </row>
    <row r="414" spans="33:33">
      <c r="AG414" s="35"/>
    </row>
    <row r="415" spans="33:33">
      <c r="AG415" s="35"/>
    </row>
    <row r="416" spans="33:33">
      <c r="AG416" s="35"/>
    </row>
    <row r="417" spans="33:33">
      <c r="AG417" s="35"/>
    </row>
    <row r="418" spans="33:33">
      <c r="AG418" s="35"/>
    </row>
    <row r="419" spans="33:33">
      <c r="AG419" s="35"/>
    </row>
    <row r="420" spans="33:33">
      <c r="AG420" s="35"/>
    </row>
    <row r="421" spans="33:33">
      <c r="AG421" s="35"/>
    </row>
    <row r="422" spans="33:33">
      <c r="AG422" s="35"/>
    </row>
    <row r="423" spans="33:33">
      <c r="AG423" s="35"/>
    </row>
    <row r="424" spans="33:33">
      <c r="AG424" s="35"/>
    </row>
    <row r="425" spans="33:33">
      <c r="AG425" s="35"/>
    </row>
    <row r="426" spans="33:33">
      <c r="AG426" s="35"/>
    </row>
    <row r="427" spans="33:33">
      <c r="AG427" s="35"/>
    </row>
    <row r="428" spans="33:33">
      <c r="AG428" s="35"/>
    </row>
    <row r="429" spans="33:33">
      <c r="AG429" s="35"/>
    </row>
    <row r="430" spans="33:33">
      <c r="AG430" s="35"/>
    </row>
    <row r="431" spans="33:33">
      <c r="AG431" s="35"/>
    </row>
    <row r="432" spans="33:33">
      <c r="AG432" s="35"/>
    </row>
    <row r="433" spans="33:33">
      <c r="AG433" s="35"/>
    </row>
    <row r="434" spans="33:33">
      <c r="AG434" s="35"/>
    </row>
    <row r="435" spans="33:33">
      <c r="AG435" s="35"/>
    </row>
    <row r="436" spans="33:33">
      <c r="AG436" s="35"/>
    </row>
    <row r="437" spans="33:33">
      <c r="AG437" s="35"/>
    </row>
    <row r="438" spans="33:33">
      <c r="AG438" s="35"/>
    </row>
    <row r="439" spans="33:33">
      <c r="AG439" s="35"/>
    </row>
    <row r="440" spans="33:33">
      <c r="AG440" s="35"/>
    </row>
    <row r="441" spans="33:33">
      <c r="AG441" s="35"/>
    </row>
    <row r="442" spans="33:33">
      <c r="AG442" s="35"/>
    </row>
    <row r="443" spans="33:33">
      <c r="AG443" s="35"/>
    </row>
    <row r="444" spans="33:33">
      <c r="AG444" s="35"/>
    </row>
    <row r="445" spans="33:33">
      <c r="AG445" s="35"/>
    </row>
    <row r="446" spans="33:33">
      <c r="AG446" s="35"/>
    </row>
    <row r="447" spans="33:33">
      <c r="AG447" s="35"/>
    </row>
    <row r="448" spans="33:33">
      <c r="AG448" s="35"/>
    </row>
    <row r="449" spans="33:33">
      <c r="AG449" s="35"/>
    </row>
    <row r="450" spans="33:33">
      <c r="AG450" s="35"/>
    </row>
    <row r="451" spans="33:33">
      <c r="AG451" s="35"/>
    </row>
    <row r="452" spans="33:33">
      <c r="AG452" s="35"/>
    </row>
    <row r="453" spans="33:33">
      <c r="AG453" s="35"/>
    </row>
    <row r="454" spans="33:33">
      <c r="AG454" s="35"/>
    </row>
    <row r="455" spans="33:33">
      <c r="AG455" s="35"/>
    </row>
    <row r="456" spans="33:33">
      <c r="AG456" s="35"/>
    </row>
    <row r="457" spans="33:33">
      <c r="AG457" s="35"/>
    </row>
    <row r="458" spans="33:33">
      <c r="AG458" s="35"/>
    </row>
    <row r="459" spans="33:33">
      <c r="AG459" s="35"/>
    </row>
    <row r="460" spans="33:33">
      <c r="AG460" s="35"/>
    </row>
    <row r="461" spans="33:33">
      <c r="AG461" s="35"/>
    </row>
    <row r="462" spans="33:33">
      <c r="AG462" s="35"/>
    </row>
    <row r="463" spans="33:33">
      <c r="AG463" s="35"/>
    </row>
    <row r="464" spans="33:33">
      <c r="AG464" s="35"/>
    </row>
    <row r="465" spans="33:33">
      <c r="AG465" s="35"/>
    </row>
    <row r="466" spans="33:33">
      <c r="AG466" s="35"/>
    </row>
    <row r="467" spans="33:33">
      <c r="AG467" s="35"/>
    </row>
    <row r="468" spans="33:33">
      <c r="AG468" s="35"/>
    </row>
    <row r="469" spans="33:33">
      <c r="AG469" s="35"/>
    </row>
    <row r="470" spans="33:33">
      <c r="AG470" s="35"/>
    </row>
    <row r="471" spans="33:33">
      <c r="AG471" s="35"/>
    </row>
    <row r="472" spans="33:33">
      <c r="AG472" s="35"/>
    </row>
    <row r="473" spans="33:33">
      <c r="AG473" s="35"/>
    </row>
    <row r="474" spans="33:33">
      <c r="AG474" s="35"/>
    </row>
    <row r="475" spans="33:33">
      <c r="AG475" s="35"/>
    </row>
    <row r="476" spans="33:33">
      <c r="AG476" s="35"/>
    </row>
    <row r="477" spans="33:33">
      <c r="AG477" s="35"/>
    </row>
    <row r="478" spans="33:33">
      <c r="AG478" s="35"/>
    </row>
    <row r="479" spans="33:33">
      <c r="AG479" s="35"/>
    </row>
    <row r="480" spans="33:33">
      <c r="AG480" s="35"/>
    </row>
    <row r="481" spans="33:33">
      <c r="AG481" s="35"/>
    </row>
    <row r="482" spans="33:33">
      <c r="AG482" s="35"/>
    </row>
    <row r="483" spans="33:33">
      <c r="AG483" s="35"/>
    </row>
    <row r="484" spans="33:33">
      <c r="AG484" s="35"/>
    </row>
    <row r="485" spans="33:33">
      <c r="AG485" s="35"/>
    </row>
    <row r="486" spans="33:33">
      <c r="AG486" s="35"/>
    </row>
    <row r="487" spans="33:33">
      <c r="AG487" s="35"/>
    </row>
    <row r="488" spans="33:33">
      <c r="AG488" s="35"/>
    </row>
    <row r="489" spans="33:33">
      <c r="AG489" s="35"/>
    </row>
    <row r="490" spans="33:33">
      <c r="AG490" s="35"/>
    </row>
    <row r="491" spans="33:33">
      <c r="AG491" s="35"/>
    </row>
    <row r="492" spans="33:33">
      <c r="AG492" s="35"/>
    </row>
    <row r="493" spans="33:33">
      <c r="AG493" s="35"/>
    </row>
    <row r="494" spans="33:33">
      <c r="AG494" s="35"/>
    </row>
    <row r="495" spans="33:33">
      <c r="AG495" s="35"/>
    </row>
    <row r="496" spans="33:33">
      <c r="AG496" s="35"/>
    </row>
    <row r="497" spans="33:33">
      <c r="AG497" s="35"/>
    </row>
    <row r="498" spans="33:33">
      <c r="AG498" s="35"/>
    </row>
    <row r="499" spans="33:33">
      <c r="AG499" s="35"/>
    </row>
    <row r="500" spans="33:33">
      <c r="AG500" s="35"/>
    </row>
    <row r="501" spans="33:33">
      <c r="AG501" s="35"/>
    </row>
    <row r="502" spans="33:33">
      <c r="AG502" s="35"/>
    </row>
    <row r="503" spans="33:33">
      <c r="AG503" s="35"/>
    </row>
    <row r="504" spans="33:33">
      <c r="AG504" s="35"/>
    </row>
    <row r="505" spans="33:33">
      <c r="AG505" s="35"/>
    </row>
    <row r="506" spans="33:33">
      <c r="AG506" s="35"/>
    </row>
    <row r="507" spans="33:33">
      <c r="AG507" s="35"/>
    </row>
    <row r="508" spans="33:33">
      <c r="AG508" s="35"/>
    </row>
    <row r="509" spans="33:33">
      <c r="AG509" s="35"/>
    </row>
    <row r="510" spans="33:33">
      <c r="AG510" s="35"/>
    </row>
    <row r="511" spans="33:33">
      <c r="AG511" s="35"/>
    </row>
    <row r="512" spans="33:33">
      <c r="AG512" s="35"/>
    </row>
    <row r="513" spans="33:33">
      <c r="AG513" s="35"/>
    </row>
    <row r="514" spans="33:33">
      <c r="AG514" s="35"/>
    </row>
    <row r="515" spans="33:33">
      <c r="AG515" s="35"/>
    </row>
    <row r="516" spans="33:33">
      <c r="AG516" s="35"/>
    </row>
    <row r="517" spans="33:33">
      <c r="AG517" s="35"/>
    </row>
    <row r="518" spans="33:33">
      <c r="AG518" s="35"/>
    </row>
    <row r="519" spans="33:33">
      <c r="AG519" s="35"/>
    </row>
    <row r="520" spans="33:33">
      <c r="AG520" s="35"/>
    </row>
    <row r="521" spans="33:33">
      <c r="AG521" s="35"/>
    </row>
    <row r="522" spans="33:33">
      <c r="AG522" s="35"/>
    </row>
    <row r="523" spans="33:33">
      <c r="AG523" s="35"/>
    </row>
    <row r="524" spans="33:33">
      <c r="AG524" s="35"/>
    </row>
    <row r="525" spans="33:33">
      <c r="AG525" s="35"/>
    </row>
    <row r="526" spans="33:33">
      <c r="AG526" s="35"/>
    </row>
    <row r="527" spans="33:33">
      <c r="AG527" s="35"/>
    </row>
    <row r="528" spans="33:33">
      <c r="AG528" s="35"/>
    </row>
    <row r="529" spans="33:33">
      <c r="AG529" s="35"/>
    </row>
    <row r="530" spans="33:33">
      <c r="AG530" s="35"/>
    </row>
    <row r="531" spans="33:33">
      <c r="AG531" s="35"/>
    </row>
    <row r="532" spans="33:33">
      <c r="AG532" s="35"/>
    </row>
    <row r="533" spans="33:33">
      <c r="AG533" s="35"/>
    </row>
    <row r="534" spans="33:33">
      <c r="AG534" s="35"/>
    </row>
    <row r="535" spans="33:33">
      <c r="AG535" s="35"/>
    </row>
    <row r="536" spans="33:33">
      <c r="AG536" s="35"/>
    </row>
    <row r="537" spans="33:33">
      <c r="AG537" s="35"/>
    </row>
    <row r="538" spans="33:33">
      <c r="AG538" s="35"/>
    </row>
    <row r="539" spans="33:33">
      <c r="AG539" s="35"/>
    </row>
    <row r="540" spans="33:33">
      <c r="AG540" s="35"/>
    </row>
    <row r="541" spans="33:33">
      <c r="AG541" s="35"/>
    </row>
    <row r="542" spans="33:33">
      <c r="AG542" s="35"/>
    </row>
    <row r="543" spans="33:33">
      <c r="AG543" s="35"/>
    </row>
    <row r="544" spans="33:33">
      <c r="AG544" s="35"/>
    </row>
    <row r="545" spans="33:33">
      <c r="AG545" s="35"/>
    </row>
    <row r="546" spans="33:33">
      <c r="AG546" s="35"/>
    </row>
    <row r="547" spans="33:33">
      <c r="AG547" s="35"/>
    </row>
    <row r="548" spans="33:33">
      <c r="AG548" s="35"/>
    </row>
    <row r="549" spans="33:33">
      <c r="AG549" s="35"/>
    </row>
    <row r="550" spans="33:33">
      <c r="AG550" s="35"/>
    </row>
    <row r="551" spans="33:33">
      <c r="AG551" s="35"/>
    </row>
    <row r="552" spans="33:33">
      <c r="AG552" s="35"/>
    </row>
    <row r="553" spans="33:33">
      <c r="AG553" s="35"/>
    </row>
    <row r="554" spans="33:33">
      <c r="AG554" s="35"/>
    </row>
    <row r="555" spans="33:33">
      <c r="AG555" s="35"/>
    </row>
    <row r="556" spans="33:33">
      <c r="AG556" s="35"/>
    </row>
    <row r="557" spans="33:33">
      <c r="AG557" s="35"/>
    </row>
    <row r="558" spans="33:33">
      <c r="AG558" s="35"/>
    </row>
    <row r="559" spans="33:33">
      <c r="AG559" s="35"/>
    </row>
    <row r="560" spans="33:33">
      <c r="AG560" s="35"/>
    </row>
    <row r="561" spans="33:33">
      <c r="AG561" s="35"/>
    </row>
    <row r="562" spans="33:33">
      <c r="AG562" s="35"/>
    </row>
    <row r="563" spans="33:33">
      <c r="AG563" s="35"/>
    </row>
    <row r="564" spans="33:33">
      <c r="AG564" s="35"/>
    </row>
    <row r="565" spans="33:33">
      <c r="AG565" s="35"/>
    </row>
    <row r="566" spans="33:33">
      <c r="AG566" s="35"/>
    </row>
    <row r="567" spans="33:33">
      <c r="AG567" s="35"/>
    </row>
    <row r="568" spans="33:33">
      <c r="AG568" s="35"/>
    </row>
    <row r="569" spans="33:33">
      <c r="AG569" s="35"/>
    </row>
    <row r="570" spans="33:33">
      <c r="AG570" s="35"/>
    </row>
    <row r="571" spans="33:33">
      <c r="AG571" s="35"/>
    </row>
    <row r="572" spans="33:33">
      <c r="AG572" s="35"/>
    </row>
    <row r="573" spans="33:33">
      <c r="AG573" s="35"/>
    </row>
    <row r="574" spans="33:33">
      <c r="AG574" s="35"/>
    </row>
    <row r="575" spans="33:33">
      <c r="AG575" s="35"/>
    </row>
    <row r="576" spans="33:33">
      <c r="AG576" s="35"/>
    </row>
    <row r="577" spans="33:33">
      <c r="AG577" s="35"/>
    </row>
    <row r="578" spans="33:33">
      <c r="AG578" s="35"/>
    </row>
    <row r="579" spans="33:33">
      <c r="AG579" s="35"/>
    </row>
    <row r="580" spans="33:33">
      <c r="AG580" s="35"/>
    </row>
    <row r="581" spans="33:33">
      <c r="AG581" s="35"/>
    </row>
    <row r="582" spans="33:33">
      <c r="AG582" s="35"/>
    </row>
    <row r="583" spans="33:33">
      <c r="AG583" s="35"/>
    </row>
    <row r="584" spans="33:33">
      <c r="AG584" s="35"/>
    </row>
    <row r="585" spans="33:33">
      <c r="AG585" s="35"/>
    </row>
    <row r="586" spans="33:33">
      <c r="AG586" s="35"/>
    </row>
    <row r="587" spans="33:33">
      <c r="AG587" s="35"/>
    </row>
    <row r="588" spans="33:33">
      <c r="AG588" s="35"/>
    </row>
    <row r="589" spans="33:33">
      <c r="AG589" s="35"/>
    </row>
    <row r="590" spans="33:33">
      <c r="AG590" s="35"/>
    </row>
    <row r="591" spans="33:33">
      <c r="AG591" s="35"/>
    </row>
    <row r="592" spans="33:33">
      <c r="AG592" s="35"/>
    </row>
    <row r="593" spans="33:33">
      <c r="AG593" s="35"/>
    </row>
    <row r="594" spans="33:33">
      <c r="AG594" s="35"/>
    </row>
    <row r="595" spans="33:33">
      <c r="AG595" s="35"/>
    </row>
    <row r="596" spans="33:33">
      <c r="AG596" s="35"/>
    </row>
    <row r="597" spans="33:33">
      <c r="AG597" s="35"/>
    </row>
    <row r="598" spans="33:33">
      <c r="AG598" s="35"/>
    </row>
    <row r="599" spans="33:33">
      <c r="AG599" s="35"/>
    </row>
    <row r="600" spans="33:33">
      <c r="AG600" s="35"/>
    </row>
    <row r="601" spans="33:33">
      <c r="AG601" s="35"/>
    </row>
    <row r="602" spans="33:33">
      <c r="AG602" s="35"/>
    </row>
    <row r="603" spans="33:33">
      <c r="AG603" s="35"/>
    </row>
    <row r="604" spans="33:33">
      <c r="AG604" s="35"/>
    </row>
    <row r="605" spans="33:33">
      <c r="AG605" s="35"/>
    </row>
    <row r="606" spans="33:33">
      <c r="AG606" s="35"/>
    </row>
    <row r="607" spans="33:33">
      <c r="AG607" s="35"/>
    </row>
    <row r="608" spans="33:33">
      <c r="AG608" s="35"/>
    </row>
    <row r="609" spans="33:33">
      <c r="AG609" s="35"/>
    </row>
    <row r="610" spans="33:33">
      <c r="AG610" s="35"/>
    </row>
    <row r="611" spans="33:33">
      <c r="AG611" s="35"/>
    </row>
    <row r="612" spans="33:33">
      <c r="AG612" s="35"/>
    </row>
    <row r="613" spans="33:33">
      <c r="AG613" s="35"/>
    </row>
    <row r="614" spans="33:33">
      <c r="AG614" s="35"/>
    </row>
    <row r="615" spans="33:33">
      <c r="AG615" s="35"/>
    </row>
    <row r="616" spans="33:33">
      <c r="AG616" s="35"/>
    </row>
    <row r="617" spans="33:33">
      <c r="AG617" s="35"/>
    </row>
    <row r="618" spans="33:33">
      <c r="AG618" s="35"/>
    </row>
    <row r="619" spans="33:33">
      <c r="AG619" s="35"/>
    </row>
    <row r="620" spans="33:33">
      <c r="AG620" s="35"/>
    </row>
    <row r="621" spans="33:33">
      <c r="AG621" s="35"/>
    </row>
    <row r="622" spans="33:33">
      <c r="AG622" s="35"/>
    </row>
    <row r="623" spans="33:33">
      <c r="AG623" s="35"/>
    </row>
    <row r="624" spans="33:33">
      <c r="AG624" s="35"/>
    </row>
    <row r="625" spans="33:33">
      <c r="AG625" s="35"/>
    </row>
    <row r="626" spans="33:33">
      <c r="AG626" s="35"/>
    </row>
    <row r="627" spans="33:33">
      <c r="AG627" s="35"/>
    </row>
    <row r="628" spans="33:33">
      <c r="AG628" s="35"/>
    </row>
    <row r="629" spans="33:33">
      <c r="AG629" s="35"/>
    </row>
    <row r="630" spans="33:33">
      <c r="AG630" s="35"/>
    </row>
    <row r="631" spans="33:33">
      <c r="AG631" s="35"/>
    </row>
    <row r="632" spans="33:33">
      <c r="AG632" s="35"/>
    </row>
    <row r="633" spans="33:33">
      <c r="AG633" s="35"/>
    </row>
    <row r="634" spans="33:33">
      <c r="AG634" s="35"/>
    </row>
    <row r="635" spans="33:33">
      <c r="AG635" s="35"/>
    </row>
    <row r="636" spans="33:33">
      <c r="AG636" s="35"/>
    </row>
    <row r="637" spans="33:33">
      <c r="AG637" s="35"/>
    </row>
    <row r="638" spans="33:33">
      <c r="AG638" s="35"/>
    </row>
    <row r="639" spans="33:33">
      <c r="AG639" s="35"/>
    </row>
    <row r="640" spans="33:33">
      <c r="AG640" s="35"/>
    </row>
    <row r="641" spans="33:33">
      <c r="AG641" s="35"/>
    </row>
    <row r="642" spans="33:33">
      <c r="AG642" s="35"/>
    </row>
    <row r="643" spans="33:33">
      <c r="AG643" s="35"/>
    </row>
    <row r="644" spans="33:33">
      <c r="AG644" s="35"/>
    </row>
    <row r="645" spans="33:33">
      <c r="AG645" s="35"/>
    </row>
    <row r="646" spans="33:33">
      <c r="AG646" s="35"/>
    </row>
    <row r="647" spans="33:33">
      <c r="AG647" s="35"/>
    </row>
    <row r="648" spans="33:33">
      <c r="AG648" s="35"/>
    </row>
    <row r="649" spans="33:33">
      <c r="AG649" s="35"/>
    </row>
    <row r="650" spans="33:33">
      <c r="AG650" s="35"/>
    </row>
    <row r="651" spans="33:33">
      <c r="AG651" s="35"/>
    </row>
    <row r="652" spans="33:33">
      <c r="AG652" s="35"/>
    </row>
    <row r="653" spans="33:33">
      <c r="AG653" s="35"/>
    </row>
    <row r="654" spans="33:33">
      <c r="AG654" s="35"/>
    </row>
    <row r="655" spans="33:33">
      <c r="AG655" s="35"/>
    </row>
    <row r="656" spans="33:33">
      <c r="AG656" s="35"/>
    </row>
    <row r="657" spans="33:33">
      <c r="AG657" s="35"/>
    </row>
    <row r="658" spans="33:33">
      <c r="AG658" s="35"/>
    </row>
    <row r="659" spans="33:33">
      <c r="AG659" s="35"/>
    </row>
    <row r="660" spans="33:33">
      <c r="AG660" s="35"/>
    </row>
    <row r="661" spans="33:33">
      <c r="AG661" s="35"/>
    </row>
    <row r="662" spans="33:33">
      <c r="AG662" s="35"/>
    </row>
    <row r="663" spans="33:33">
      <c r="AG663" s="35"/>
    </row>
    <row r="664" spans="33:33">
      <c r="AG664" s="35"/>
    </row>
    <row r="665" spans="33:33">
      <c r="AG665" s="35"/>
    </row>
    <row r="666" spans="33:33">
      <c r="AG666" s="35"/>
    </row>
    <row r="667" spans="33:33">
      <c r="AG667" s="35"/>
    </row>
    <row r="668" spans="33:33">
      <c r="AG668" s="35"/>
    </row>
    <row r="669" spans="33:33">
      <c r="AG669" s="35"/>
    </row>
    <row r="670" spans="33:33">
      <c r="AG670" s="35"/>
    </row>
    <row r="671" spans="33:33">
      <c r="AG671" s="35"/>
    </row>
    <row r="672" spans="33:33">
      <c r="AG672" s="35"/>
    </row>
    <row r="673" spans="33:33">
      <c r="AG673" s="35"/>
    </row>
    <row r="674" spans="33:33">
      <c r="AG674" s="35"/>
    </row>
    <row r="675" spans="33:33">
      <c r="AG675" s="35"/>
    </row>
    <row r="676" spans="33:33">
      <c r="AG676" s="35"/>
    </row>
    <row r="677" spans="33:33">
      <c r="AG677" s="35"/>
    </row>
    <row r="678" spans="33:33">
      <c r="AG678" s="35"/>
    </row>
    <row r="679" spans="33:33">
      <c r="AG679" s="35"/>
    </row>
    <row r="680" spans="33:33">
      <c r="AG680" s="35"/>
    </row>
    <row r="681" spans="33:33">
      <c r="AG681" s="35"/>
    </row>
    <row r="682" spans="33:33">
      <c r="AG682" s="35"/>
    </row>
    <row r="683" spans="33:33">
      <c r="AG683" s="35"/>
    </row>
    <row r="684" spans="33:33">
      <c r="AG684" s="35"/>
    </row>
    <row r="685" spans="33:33">
      <c r="AG685" s="35"/>
    </row>
    <row r="686" spans="33:33">
      <c r="AG686" s="35"/>
    </row>
    <row r="687" spans="33:33">
      <c r="AG687" s="35"/>
    </row>
    <row r="688" spans="33:33">
      <c r="AG688" s="35"/>
    </row>
    <row r="689" spans="33:33">
      <c r="AG689" s="35"/>
    </row>
    <row r="690" spans="33:33">
      <c r="AG690" s="35"/>
    </row>
    <row r="691" spans="33:33">
      <c r="AG691" s="35"/>
    </row>
    <row r="692" spans="33:33">
      <c r="AG692" s="35"/>
    </row>
    <row r="693" spans="33:33">
      <c r="AG693" s="35"/>
    </row>
    <row r="694" spans="33:33">
      <c r="AG694" s="35"/>
    </row>
    <row r="695" spans="33:33">
      <c r="AG695" s="35"/>
    </row>
    <row r="696" spans="33:33">
      <c r="AG696" s="35"/>
    </row>
    <row r="697" spans="33:33">
      <c r="AG697" s="35"/>
    </row>
    <row r="698" spans="33:33">
      <c r="AG698" s="35"/>
    </row>
    <row r="699" spans="33:33">
      <c r="AG699" s="35"/>
    </row>
    <row r="700" spans="33:33">
      <c r="AG700" s="35"/>
    </row>
    <row r="701" spans="33:33">
      <c r="AG701" s="35"/>
    </row>
    <row r="702" spans="33:33">
      <c r="AG702" s="35"/>
    </row>
    <row r="703" spans="33:33">
      <c r="AG703" s="35"/>
    </row>
    <row r="704" spans="33:33">
      <c r="AG704" s="35"/>
    </row>
    <row r="705" spans="33:33">
      <c r="AG705" s="35"/>
    </row>
    <row r="706" spans="33:33">
      <c r="AG706" s="35"/>
    </row>
    <row r="707" spans="33:33">
      <c r="AG707" s="35"/>
    </row>
    <row r="708" spans="33:33">
      <c r="AG708" s="35"/>
    </row>
    <row r="709" spans="33:33">
      <c r="AG709" s="35"/>
    </row>
    <row r="710" spans="33:33">
      <c r="AG710" s="35"/>
    </row>
    <row r="711" spans="33:33">
      <c r="AG711" s="35"/>
    </row>
    <row r="712" spans="33:33">
      <c r="AG712" s="35"/>
    </row>
    <row r="713" spans="33:33">
      <c r="AG713" s="35"/>
    </row>
    <row r="714" spans="33:33">
      <c r="AG714" s="35"/>
    </row>
    <row r="715" spans="33:33">
      <c r="AG715" s="35"/>
    </row>
    <row r="716" spans="33:33">
      <c r="AG716" s="35"/>
    </row>
    <row r="717" spans="33:33">
      <c r="AG717" s="35"/>
    </row>
    <row r="718" spans="33:33">
      <c r="AG718" s="35"/>
    </row>
    <row r="719" spans="33:33">
      <c r="AG719" s="35"/>
    </row>
    <row r="720" spans="33:33">
      <c r="AG720" s="35"/>
    </row>
    <row r="721" spans="33:33">
      <c r="AG721" s="35"/>
    </row>
    <row r="722" spans="33:33">
      <c r="AG722" s="35"/>
    </row>
    <row r="723" spans="33:33">
      <c r="AG723" s="35"/>
    </row>
    <row r="724" spans="33:33">
      <c r="AG724" s="35"/>
    </row>
    <row r="725" spans="33:33">
      <c r="AG725" s="35"/>
    </row>
    <row r="726" spans="33:33">
      <c r="AG726" s="35"/>
    </row>
    <row r="727" spans="33:33">
      <c r="AG727" s="35"/>
    </row>
    <row r="728" spans="33:33">
      <c r="AG728" s="35"/>
    </row>
    <row r="729" spans="33:33">
      <c r="AG729" s="35"/>
    </row>
    <row r="730" spans="33:33">
      <c r="AG730" s="35"/>
    </row>
    <row r="731" spans="33:33">
      <c r="AG731" s="35"/>
    </row>
  </sheetData>
  <mergeCells count="10">
    <mergeCell ref="AB2:AH3"/>
    <mergeCell ref="B49:B51"/>
    <mergeCell ref="C49:C51"/>
    <mergeCell ref="D49:O50"/>
    <mergeCell ref="P49:AA50"/>
    <mergeCell ref="B2:B4"/>
    <mergeCell ref="C2:C4"/>
    <mergeCell ref="D2:O3"/>
    <mergeCell ref="P2:AA3"/>
    <mergeCell ref="AB49:AI49"/>
  </mergeCells>
  <pageMargins left="0.7" right="0.7" top="0.75" bottom="0.75" header="0.3" footer="0.3"/>
  <pageSetup paperSize="9" scale="69" fitToWidth="0" orientation="landscape" r:id="rId1"/>
  <headerFooter>
    <oddHeader>&amp;L&amp;K8CBA97Макроекономічний та монетарний огляд&amp;R&amp;K8CBA97 Вересень 2016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showGridLines="0" topLeftCell="E1" zoomScaleNormal="100" workbookViewId="0">
      <selection sqref="A1:Y1"/>
    </sheetView>
  </sheetViews>
  <sheetFormatPr defaultColWidth="9.28515625" defaultRowHeight="12.75"/>
  <cols>
    <col min="1" max="1" width="82.42578125" style="24" customWidth="1"/>
    <col min="2" max="21" width="11.5703125" style="24" customWidth="1"/>
    <col min="22" max="22" width="13.7109375" style="24" customWidth="1"/>
    <col min="23" max="23" width="18.28515625" style="24" customWidth="1"/>
    <col min="24" max="24" width="13.42578125" style="24" customWidth="1"/>
    <col min="25" max="25" width="13.7109375" style="24" customWidth="1"/>
    <col min="26" max="16384" width="9.28515625" style="24"/>
  </cols>
  <sheetData>
    <row r="1" spans="1:26" ht="15.75">
      <c r="A1" s="438" t="s">
        <v>92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9"/>
      <c r="Y1" s="439"/>
    </row>
    <row r="2" spans="1:26" ht="27.75" customHeight="1">
      <c r="A2" s="440" t="s">
        <v>65</v>
      </c>
      <c r="B2" s="434" t="s">
        <v>151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42" t="s">
        <v>180</v>
      </c>
      <c r="O2" s="443"/>
      <c r="P2" s="443"/>
      <c r="Q2" s="443"/>
      <c r="R2" s="443"/>
      <c r="S2" s="443"/>
      <c r="T2" s="443"/>
      <c r="U2" s="437"/>
      <c r="V2" s="436" t="s">
        <v>66</v>
      </c>
      <c r="W2" s="437"/>
      <c r="X2" s="436" t="s">
        <v>95</v>
      </c>
      <c r="Y2" s="437"/>
    </row>
    <row r="3" spans="1:26" ht="69.75" customHeight="1">
      <c r="A3" s="441"/>
      <c r="B3" s="152" t="s">
        <v>91</v>
      </c>
      <c r="C3" s="153" t="s">
        <v>90</v>
      </c>
      <c r="D3" s="153" t="s">
        <v>124</v>
      </c>
      <c r="E3" s="153" t="s">
        <v>129</v>
      </c>
      <c r="F3" s="153" t="s">
        <v>188</v>
      </c>
      <c r="G3" s="153" t="s">
        <v>133</v>
      </c>
      <c r="H3" s="153" t="s">
        <v>136</v>
      </c>
      <c r="I3" s="153" t="s">
        <v>137</v>
      </c>
      <c r="J3" s="153" t="s">
        <v>140</v>
      </c>
      <c r="K3" s="153" t="s">
        <v>142</v>
      </c>
      <c r="L3" s="153" t="s">
        <v>146</v>
      </c>
      <c r="M3" s="153" t="s">
        <v>149</v>
      </c>
      <c r="N3" s="154" t="s">
        <v>91</v>
      </c>
      <c r="O3" s="155" t="s">
        <v>90</v>
      </c>
      <c r="P3" s="154" t="s">
        <v>124</v>
      </c>
      <c r="Q3" s="155" t="s">
        <v>129</v>
      </c>
      <c r="R3" s="261" t="s">
        <v>131</v>
      </c>
      <c r="S3" s="261" t="s">
        <v>133</v>
      </c>
      <c r="T3" s="261" t="s">
        <v>136</v>
      </c>
      <c r="U3" s="256" t="s">
        <v>137</v>
      </c>
      <c r="V3" s="156" t="s">
        <v>67</v>
      </c>
      <c r="W3" s="157" t="s">
        <v>68</v>
      </c>
      <c r="X3" s="156" t="s">
        <v>67</v>
      </c>
      <c r="Y3" s="157" t="s">
        <v>68</v>
      </c>
    </row>
    <row r="4" spans="1:26">
      <c r="A4" s="12" t="s">
        <v>69</v>
      </c>
      <c r="B4" s="13">
        <v>326731.86610556999</v>
      </c>
      <c r="C4" s="13">
        <v>331607.83463517</v>
      </c>
      <c r="D4" s="13">
        <v>331991.32964554999</v>
      </c>
      <c r="E4" s="14">
        <v>330359.08956698998</v>
      </c>
      <c r="F4" s="13">
        <v>329619.79473000998</v>
      </c>
      <c r="G4" s="14">
        <v>330379.08319171</v>
      </c>
      <c r="H4" s="13">
        <v>332327.08399999997</v>
      </c>
      <c r="I4" s="13">
        <v>328775.57400000002</v>
      </c>
      <c r="J4" s="13">
        <v>321206.65899999999</v>
      </c>
      <c r="K4" s="13">
        <v>318358.82900000003</v>
      </c>
      <c r="L4" s="13">
        <v>321227.51199999999</v>
      </c>
      <c r="M4" s="13">
        <v>335999.64216584002</v>
      </c>
      <c r="N4" s="14">
        <v>335079.49607619003</v>
      </c>
      <c r="O4" s="136">
        <v>328509.50259743998</v>
      </c>
      <c r="P4" s="136">
        <v>327219.86727566004</v>
      </c>
      <c r="Q4" s="136">
        <v>335870.64175814</v>
      </c>
      <c r="R4" s="13">
        <v>337402.07489443</v>
      </c>
      <c r="S4" s="13">
        <v>352649.13827149</v>
      </c>
      <c r="T4" s="13">
        <v>354665.72085873003</v>
      </c>
      <c r="U4" s="257">
        <v>357645.81755007</v>
      </c>
      <c r="V4" s="48">
        <v>2980.0966913399752</v>
      </c>
      <c r="W4" s="49">
        <v>28870.243550069979</v>
      </c>
      <c r="X4" s="50">
        <v>0.84025506725726729</v>
      </c>
      <c r="Y4" s="51">
        <v>8.7811400338609005</v>
      </c>
    </row>
    <row r="5" spans="1:26">
      <c r="A5" s="15" t="s">
        <v>70</v>
      </c>
      <c r="B5" s="16">
        <v>936216.31157585001</v>
      </c>
      <c r="C5" s="16">
        <v>1136132.6618111399</v>
      </c>
      <c r="D5" s="16">
        <v>1024941.90434101</v>
      </c>
      <c r="E5" s="17">
        <v>980233.19119716994</v>
      </c>
      <c r="F5" s="16">
        <v>963833.80929580994</v>
      </c>
      <c r="G5" s="17">
        <v>975119.04025687999</v>
      </c>
      <c r="H5" s="16">
        <v>968356.04</v>
      </c>
      <c r="I5" s="16">
        <v>948322.39399999997</v>
      </c>
      <c r="J5" s="16">
        <v>936372.98400000005</v>
      </c>
      <c r="K5" s="16">
        <v>959640.21200000006</v>
      </c>
      <c r="L5" s="16">
        <v>970186.13199999998</v>
      </c>
      <c r="M5" s="16">
        <v>994061.99078157998</v>
      </c>
      <c r="N5" s="17">
        <v>995015.36995302013</v>
      </c>
      <c r="O5" s="137">
        <v>1015507.69195701</v>
      </c>
      <c r="P5" s="137">
        <v>1007106.9228277199</v>
      </c>
      <c r="Q5" s="137">
        <v>1016038.87796925</v>
      </c>
      <c r="R5" s="16">
        <v>1020550.364743</v>
      </c>
      <c r="S5" s="16">
        <v>1036028.43057818</v>
      </c>
      <c r="T5" s="16">
        <v>1044276.08091553</v>
      </c>
      <c r="U5" s="53">
        <v>1047331.05153445</v>
      </c>
      <c r="V5" s="52">
        <v>3054.9706189200515</v>
      </c>
      <c r="W5" s="53">
        <v>99008.65753445006</v>
      </c>
      <c r="X5" s="54">
        <v>0.29254434480983083</v>
      </c>
      <c r="Y5" s="55">
        <v>10.440400665519878</v>
      </c>
      <c r="Z5" s="94"/>
    </row>
    <row r="6" spans="1:26">
      <c r="A6" s="18" t="s">
        <v>208</v>
      </c>
      <c r="B6" s="19">
        <v>274365.5933904</v>
      </c>
      <c r="C6" s="19">
        <v>283871.68865257001</v>
      </c>
      <c r="D6" s="19">
        <v>284826.18851854</v>
      </c>
      <c r="E6" s="20">
        <v>285980.09082436998</v>
      </c>
      <c r="F6" s="19">
        <v>283413.86372422997</v>
      </c>
      <c r="G6" s="20">
        <v>286124.86082846002</v>
      </c>
      <c r="H6" s="19">
        <v>284071.20799999998</v>
      </c>
      <c r="I6" s="19">
        <v>276317.07900000003</v>
      </c>
      <c r="J6" s="19">
        <v>271132.25300000003</v>
      </c>
      <c r="K6" s="19">
        <v>274927.228</v>
      </c>
      <c r="L6" s="19">
        <v>272974.609</v>
      </c>
      <c r="M6" s="19">
        <v>282672.84793054999</v>
      </c>
      <c r="N6" s="20">
        <v>271791.76245266001</v>
      </c>
      <c r="O6" s="138">
        <v>269287.59192969999</v>
      </c>
      <c r="P6" s="138">
        <v>269636.84576032002</v>
      </c>
      <c r="Q6" s="138">
        <v>279080.96805198002</v>
      </c>
      <c r="R6" s="19">
        <v>281531.13252182998</v>
      </c>
      <c r="S6" s="19">
        <v>287103.14512985997</v>
      </c>
      <c r="T6" s="19">
        <v>292883.87817077001</v>
      </c>
      <c r="U6" s="57">
        <v>289252.98518090998</v>
      </c>
      <c r="V6" s="56">
        <v>-3630.8929898600327</v>
      </c>
      <c r="W6" s="57">
        <v>12935.906180909951</v>
      </c>
      <c r="X6" s="58">
        <v>-1.2397039442857194</v>
      </c>
      <c r="Y6" s="59">
        <v>4.6815441983265815</v>
      </c>
    </row>
    <row r="7" spans="1:26">
      <c r="A7" s="12" t="s">
        <v>71</v>
      </c>
      <c r="B7" s="16">
        <v>33868.088535789997</v>
      </c>
      <c r="C7" s="16">
        <v>27467.888952910002</v>
      </c>
      <c r="D7" s="16">
        <v>26660.883682560001</v>
      </c>
      <c r="E7" s="17">
        <v>23206.356147229999</v>
      </c>
      <c r="F7" s="16">
        <v>25631.316840290001</v>
      </c>
      <c r="G7" s="17">
        <v>22372.78282955</v>
      </c>
      <c r="H7" s="16">
        <v>27787.65</v>
      </c>
      <c r="I7" s="16">
        <v>30817.271000000001</v>
      </c>
      <c r="J7" s="16">
        <v>30892.080999999998</v>
      </c>
      <c r="K7" s="16">
        <v>22375.439999999999</v>
      </c>
      <c r="L7" s="16">
        <v>26936.923999999999</v>
      </c>
      <c r="M7" s="16">
        <v>27698.463308189999</v>
      </c>
      <c r="N7" s="17">
        <v>43162.474600210007</v>
      </c>
      <c r="O7" s="137">
        <v>39409.56494728996</v>
      </c>
      <c r="P7" s="137">
        <v>39411.043085510035</v>
      </c>
      <c r="Q7" s="137">
        <v>34982.757728009994</v>
      </c>
      <c r="R7" s="16">
        <v>37009.874754780001</v>
      </c>
      <c r="S7" s="16">
        <v>45215.671106870002</v>
      </c>
      <c r="T7" s="16">
        <v>41488.741698729995</v>
      </c>
      <c r="U7" s="53">
        <v>47086.43165549</v>
      </c>
      <c r="V7" s="52">
        <v>5597.6899567600049</v>
      </c>
      <c r="W7" s="53">
        <v>16269.160655489999</v>
      </c>
      <c r="X7" s="54">
        <v>13.492069721968347</v>
      </c>
      <c r="Y7" s="55">
        <v>52.792347042961715</v>
      </c>
    </row>
    <row r="8" spans="1:26">
      <c r="A8" s="15" t="s">
        <v>209</v>
      </c>
      <c r="B8" s="16">
        <v>659660.34442040999</v>
      </c>
      <c r="C8" s="16">
        <v>850212.90796940005</v>
      </c>
      <c r="D8" s="16">
        <v>738490.93163262994</v>
      </c>
      <c r="E8" s="17">
        <v>692844.53982605995</v>
      </c>
      <c r="F8" s="16">
        <v>679072.38108619</v>
      </c>
      <c r="G8" s="17">
        <v>687712.19542641006</v>
      </c>
      <c r="H8" s="16">
        <v>683092.60806191992</v>
      </c>
      <c r="I8" s="16">
        <v>670947.92721322004</v>
      </c>
      <c r="J8" s="16">
        <v>664214.97941496992</v>
      </c>
      <c r="K8" s="16">
        <v>683660.71846855001</v>
      </c>
      <c r="L8" s="16">
        <v>696238.48984922993</v>
      </c>
      <c r="M8" s="16">
        <v>710726.1130960501</v>
      </c>
      <c r="N8" s="17">
        <v>722518.53110416001</v>
      </c>
      <c r="O8" s="137">
        <v>745505.17682035</v>
      </c>
      <c r="P8" s="137">
        <v>736764.37106050004</v>
      </c>
      <c r="Q8" s="137">
        <v>736255.06164574996</v>
      </c>
      <c r="R8" s="16">
        <v>738330.76560541999</v>
      </c>
      <c r="S8" s="16">
        <v>748245.52657973988</v>
      </c>
      <c r="T8" s="16">
        <v>750686.84300946002</v>
      </c>
      <c r="U8" s="53">
        <v>757375.27797321009</v>
      </c>
      <c r="V8" s="52">
        <v>6688.4349637500709</v>
      </c>
      <c r="W8" s="53">
        <v>86427.350759990048</v>
      </c>
      <c r="X8" s="54">
        <v>0.89097538155011868</v>
      </c>
      <c r="Y8" s="55">
        <v>12.881379799318516</v>
      </c>
    </row>
    <row r="9" spans="1:26">
      <c r="A9" s="21" t="s">
        <v>72</v>
      </c>
      <c r="B9" s="19">
        <v>357840.61760555999</v>
      </c>
      <c r="C9" s="19">
        <v>351515.75025722996</v>
      </c>
      <c r="D9" s="19">
        <v>345310.75653803995</v>
      </c>
      <c r="E9" s="20">
        <v>347096.04811768001</v>
      </c>
      <c r="F9" s="19">
        <v>345675.95321814006</v>
      </c>
      <c r="G9" s="20">
        <v>358442.79965733999</v>
      </c>
      <c r="H9" s="19">
        <v>355359.95007790998</v>
      </c>
      <c r="I9" s="19">
        <v>355125.10502605001</v>
      </c>
      <c r="J9" s="19">
        <v>355000.00398657005</v>
      </c>
      <c r="K9" s="19">
        <v>361593.03669758997</v>
      </c>
      <c r="L9" s="19">
        <v>363974.57612783008</v>
      </c>
      <c r="M9" s="19">
        <v>391476.18242120009</v>
      </c>
      <c r="N9" s="20">
        <v>386239.53540969</v>
      </c>
      <c r="O9" s="138">
        <v>385209.48221938004</v>
      </c>
      <c r="P9" s="138">
        <v>380425.01757899002</v>
      </c>
      <c r="Q9" s="138">
        <v>388197.60098944011</v>
      </c>
      <c r="R9" s="19">
        <v>396098.62439389015</v>
      </c>
      <c r="S9" s="19">
        <v>403264.45340789988</v>
      </c>
      <c r="T9" s="19">
        <v>406250.73331494001</v>
      </c>
      <c r="U9" s="57">
        <v>397302.60853760008</v>
      </c>
      <c r="V9" s="56">
        <v>-8948.1247773399227</v>
      </c>
      <c r="W9" s="57">
        <v>42177.50351155008</v>
      </c>
      <c r="X9" s="58">
        <v>-2.2026113539105996</v>
      </c>
      <c r="Y9" s="59">
        <v>11.876801418603211</v>
      </c>
    </row>
    <row r="10" spans="1:26">
      <c r="A10" s="21" t="s">
        <v>73</v>
      </c>
      <c r="B10" s="19">
        <v>301819.72681485</v>
      </c>
      <c r="C10" s="19">
        <v>498697.15771216998</v>
      </c>
      <c r="D10" s="19">
        <v>393180.17509459</v>
      </c>
      <c r="E10" s="20">
        <v>345748.49170838</v>
      </c>
      <c r="F10" s="19">
        <v>333396.42786805</v>
      </c>
      <c r="G10" s="20">
        <v>329269.39576906996</v>
      </c>
      <c r="H10" s="19">
        <v>327732.65798401006</v>
      </c>
      <c r="I10" s="19">
        <v>315822.82218717004</v>
      </c>
      <c r="J10" s="19">
        <v>309214.97542840004</v>
      </c>
      <c r="K10" s="19">
        <v>322067.68177096004</v>
      </c>
      <c r="L10" s="19">
        <v>332263.91372140008</v>
      </c>
      <c r="M10" s="19">
        <v>319249.93067485018</v>
      </c>
      <c r="N10" s="20">
        <v>336278.99569446989</v>
      </c>
      <c r="O10" s="138">
        <v>360295.69460097002</v>
      </c>
      <c r="P10" s="138">
        <v>356339.35348150996</v>
      </c>
      <c r="Q10" s="138">
        <v>348057.46065630985</v>
      </c>
      <c r="R10" s="19">
        <v>342232.14121152996</v>
      </c>
      <c r="S10" s="19">
        <v>344981.07317184011</v>
      </c>
      <c r="T10" s="19">
        <v>344436.1096945199</v>
      </c>
      <c r="U10" s="57">
        <v>360072.66943561001</v>
      </c>
      <c r="V10" s="56">
        <v>15636.55974109011</v>
      </c>
      <c r="W10" s="57">
        <v>44249.847248439968</v>
      </c>
      <c r="X10" s="58">
        <v>4.5397562279280601</v>
      </c>
      <c r="Y10" s="59">
        <v>14.010972019690083</v>
      </c>
    </row>
    <row r="11" spans="1:26">
      <c r="A11" s="21" t="s">
        <v>74</v>
      </c>
      <c r="B11" s="19">
        <v>18679.486641967163</v>
      </c>
      <c r="C11" s="19">
        <v>17962.576169831416</v>
      </c>
      <c r="D11" s="19">
        <v>16772.019988998247</v>
      </c>
      <c r="E11" s="20">
        <v>16427.578825562916</v>
      </c>
      <c r="F11" s="19">
        <v>15839.644254504192</v>
      </c>
      <c r="G11" s="20">
        <v>15668.0364792772</v>
      </c>
      <c r="H11" s="19">
        <v>15164.541458719152</v>
      </c>
      <c r="I11" s="19">
        <v>14907.540616556909</v>
      </c>
      <c r="J11" s="19">
        <v>14363.690322890528</v>
      </c>
      <c r="K11" s="19">
        <v>14061.643935365835</v>
      </c>
      <c r="L11" s="19">
        <v>13911.186902645786</v>
      </c>
      <c r="M11" s="19">
        <v>13301.710768073661</v>
      </c>
      <c r="N11" s="20">
        <v>13369.993804192056</v>
      </c>
      <c r="O11" s="138">
        <v>13317.458198777655</v>
      </c>
      <c r="P11" s="138">
        <v>13591.372048389474</v>
      </c>
      <c r="Q11" s="138">
        <v>13819.191778093029</v>
      </c>
      <c r="R11" s="19">
        <v>13598.987284970015</v>
      </c>
      <c r="S11" s="19">
        <v>13880.075489698431</v>
      </c>
      <c r="T11" s="19">
        <v>13889.558683141726</v>
      </c>
      <c r="U11" s="57">
        <v>14036.694471863491</v>
      </c>
      <c r="V11" s="56">
        <v>147.13578872176549</v>
      </c>
      <c r="W11" s="57">
        <v>-870.84614469341795</v>
      </c>
      <c r="X11" s="58">
        <v>1.0593265925745277</v>
      </c>
      <c r="Y11" s="59">
        <v>-5.8416486467675384</v>
      </c>
    </row>
    <row r="12" spans="1:26">
      <c r="A12" s="18" t="s">
        <v>189</v>
      </c>
      <c r="B12" s="19"/>
      <c r="C12" s="19"/>
      <c r="D12" s="19"/>
      <c r="E12" s="20"/>
      <c r="F12" s="19"/>
      <c r="G12" s="20"/>
      <c r="H12" s="19"/>
      <c r="I12" s="19"/>
      <c r="J12" s="19"/>
      <c r="K12" s="19"/>
      <c r="L12" s="19"/>
      <c r="M12" s="19"/>
      <c r="N12" s="20"/>
      <c r="O12" s="138"/>
      <c r="P12" s="138"/>
      <c r="Q12" s="138"/>
      <c r="R12" s="19"/>
      <c r="S12" s="19"/>
      <c r="T12" s="19"/>
      <c r="U12" s="57"/>
      <c r="V12" s="56"/>
      <c r="W12" s="57"/>
      <c r="X12" s="58"/>
      <c r="Y12" s="59"/>
    </row>
    <row r="13" spans="1:26">
      <c r="A13" s="21" t="s">
        <v>190</v>
      </c>
      <c r="B13" s="19">
        <v>216940.39162762999</v>
      </c>
      <c r="C13" s="19">
        <v>276891.81056389003</v>
      </c>
      <c r="D13" s="19">
        <v>246459.2252396</v>
      </c>
      <c r="E13" s="20">
        <v>231329.52875325998</v>
      </c>
      <c r="F13" s="19">
        <v>231882.91404358999</v>
      </c>
      <c r="G13" s="20">
        <v>240037.79178309001</v>
      </c>
      <c r="H13" s="19">
        <v>243235.07591858</v>
      </c>
      <c r="I13" s="19">
        <v>237764.66415164003</v>
      </c>
      <c r="J13" s="19">
        <v>247677.82984768</v>
      </c>
      <c r="K13" s="19">
        <v>250266.77045243001</v>
      </c>
      <c r="L13" s="19">
        <v>255562.4179381</v>
      </c>
      <c r="M13" s="19">
        <v>265447.56507448002</v>
      </c>
      <c r="N13" s="20">
        <v>273812.59953176999</v>
      </c>
      <c r="O13" s="138">
        <v>281817.83501232002</v>
      </c>
      <c r="P13" s="138">
        <v>278618.69514153001</v>
      </c>
      <c r="Q13" s="138">
        <v>285303.53397802997</v>
      </c>
      <c r="R13" s="19">
        <v>287919.16953125002</v>
      </c>
      <c r="S13" s="19">
        <v>294641.05493541999</v>
      </c>
      <c r="T13" s="19">
        <v>298831.06096154999</v>
      </c>
      <c r="U13" s="57">
        <v>298323.10698776005</v>
      </c>
      <c r="V13" s="56">
        <v>-507.95397378993221</v>
      </c>
      <c r="W13" s="57">
        <v>60558.442836120026</v>
      </c>
      <c r="X13" s="58">
        <v>-0.16998031334343189</v>
      </c>
      <c r="Y13" s="59">
        <v>25.469908681425203</v>
      </c>
    </row>
    <row r="14" spans="1:26">
      <c r="A14" s="21" t="s">
        <v>72</v>
      </c>
      <c r="B14" s="19">
        <v>136600.34013940001</v>
      </c>
      <c r="C14" s="19">
        <v>138600.66982375999</v>
      </c>
      <c r="D14" s="19">
        <v>137853.64334774</v>
      </c>
      <c r="E14" s="20">
        <v>136386.61036742001</v>
      </c>
      <c r="F14" s="19">
        <v>137964.08452504</v>
      </c>
      <c r="G14" s="20">
        <v>145978.72998242002</v>
      </c>
      <c r="H14" s="19">
        <v>148591.38227212999</v>
      </c>
      <c r="I14" s="19">
        <v>149037.41439093999</v>
      </c>
      <c r="J14" s="19">
        <v>153684.58603588989</v>
      </c>
      <c r="K14" s="19">
        <v>155864.2443720201</v>
      </c>
      <c r="L14" s="19">
        <v>155896.78392743983</v>
      </c>
      <c r="M14" s="19">
        <v>169079.92680220996</v>
      </c>
      <c r="N14" s="20">
        <v>171818.41022808995</v>
      </c>
      <c r="O14" s="138">
        <v>171815.98721479037</v>
      </c>
      <c r="P14" s="138">
        <v>164140.24281934986</v>
      </c>
      <c r="Q14" s="138">
        <v>169423.63493245977</v>
      </c>
      <c r="R14" s="19">
        <v>177069.57458431981</v>
      </c>
      <c r="S14" s="19">
        <v>178050.29702171023</v>
      </c>
      <c r="T14" s="19">
        <v>182240.72983966995</v>
      </c>
      <c r="U14" s="57">
        <v>176534.42863415022</v>
      </c>
      <c r="V14" s="56">
        <v>-5706.3012055197323</v>
      </c>
      <c r="W14" s="57">
        <v>27497.014243210229</v>
      </c>
      <c r="X14" s="58">
        <v>-3.1311887362062141</v>
      </c>
      <c r="Y14" s="59">
        <v>18.449739185009495</v>
      </c>
    </row>
    <row r="15" spans="1:26">
      <c r="A15" s="21" t="s">
        <v>73</v>
      </c>
      <c r="B15" s="19">
        <v>80340.051488229888</v>
      </c>
      <c r="C15" s="19">
        <v>138291.14074013007</v>
      </c>
      <c r="D15" s="19">
        <v>108605.58189186</v>
      </c>
      <c r="E15" s="20">
        <v>94942.918385839977</v>
      </c>
      <c r="F15" s="19">
        <v>93918.829518549988</v>
      </c>
      <c r="G15" s="20">
        <v>94059.061800669995</v>
      </c>
      <c r="H15" s="19">
        <v>94643.693646449989</v>
      </c>
      <c r="I15" s="19">
        <v>88727.249760700011</v>
      </c>
      <c r="J15" s="19">
        <v>93993.243811789973</v>
      </c>
      <c r="K15" s="19">
        <v>94402.526080410025</v>
      </c>
      <c r="L15" s="19">
        <v>99665.634010659938</v>
      </c>
      <c r="M15" s="19">
        <v>96367.638272269949</v>
      </c>
      <c r="N15" s="20">
        <v>101994.18930367994</v>
      </c>
      <c r="O15" s="138">
        <v>110001.84779753003</v>
      </c>
      <c r="P15" s="138">
        <v>114478.45232218002</v>
      </c>
      <c r="Q15" s="138">
        <v>115879.89904556994</v>
      </c>
      <c r="R15" s="19">
        <v>110849.59494693004</v>
      </c>
      <c r="S15" s="19">
        <v>116590.75791371003</v>
      </c>
      <c r="T15" s="19">
        <v>116590.33112187992</v>
      </c>
      <c r="U15" s="57">
        <v>121788.67835361011</v>
      </c>
      <c r="V15" s="56">
        <v>5198.347231730193</v>
      </c>
      <c r="W15" s="57">
        <v>33061.428592910102</v>
      </c>
      <c r="X15" s="58">
        <v>4.4586435098944888</v>
      </c>
      <c r="Y15" s="59">
        <v>37.261865641139266</v>
      </c>
    </row>
    <row r="16" spans="1:26">
      <c r="A16" s="18" t="s">
        <v>74</v>
      </c>
      <c r="B16" s="19">
        <v>4972.2095186639308</v>
      </c>
      <c r="C16" s="19">
        <v>4981.109498504853</v>
      </c>
      <c r="D16" s="19">
        <v>4632.8251162939305</v>
      </c>
      <c r="E16" s="20">
        <v>4511.0313222360492</v>
      </c>
      <c r="F16" s="19">
        <v>4462.0779469239851</v>
      </c>
      <c r="G16" s="20">
        <v>4475.7296925738774</v>
      </c>
      <c r="H16" s="19">
        <v>4379.2651758798156</v>
      </c>
      <c r="I16" s="19">
        <v>4188.1238044891306</v>
      </c>
      <c r="J16" s="19">
        <v>4366.1851910180731</v>
      </c>
      <c r="K16" s="19">
        <v>4121.6638100492137</v>
      </c>
      <c r="L16" s="19">
        <v>4172.7891752202731</v>
      </c>
      <c r="M16" s="19">
        <v>4015.2066720591538</v>
      </c>
      <c r="N16" s="20">
        <v>4055.1497313640216</v>
      </c>
      <c r="O16" s="138">
        <v>4065.9520271380011</v>
      </c>
      <c r="P16" s="138">
        <v>4366.3974293967494</v>
      </c>
      <c r="Q16" s="138">
        <v>4600.8683311002587</v>
      </c>
      <c r="R16" s="19">
        <v>4404.7359984684908</v>
      </c>
      <c r="S16" s="19">
        <v>4690.9487131120286</v>
      </c>
      <c r="T16" s="19">
        <v>4701.5635133044279</v>
      </c>
      <c r="U16" s="57">
        <v>4747.681824508436</v>
      </c>
      <c r="V16" s="56">
        <v>46.118311204008023</v>
      </c>
      <c r="W16" s="57">
        <v>559.55802001930533</v>
      </c>
      <c r="X16" s="58">
        <v>0.98091435058791365</v>
      </c>
      <c r="Y16" s="59">
        <v>13.360589279130931</v>
      </c>
    </row>
    <row r="17" spans="1:25">
      <c r="A17" s="21" t="s">
        <v>191</v>
      </c>
      <c r="B17" s="19">
        <v>410376.58803545003</v>
      </c>
      <c r="C17" s="19">
        <v>536222.97101635998</v>
      </c>
      <c r="D17" s="19">
        <v>455240.14519513998</v>
      </c>
      <c r="E17" s="20">
        <v>427472.23432669998</v>
      </c>
      <c r="F17" s="19">
        <v>412281.57122873003</v>
      </c>
      <c r="G17" s="20">
        <v>411167.14658429998</v>
      </c>
      <c r="H17" s="19">
        <v>403887.21152046998</v>
      </c>
      <c r="I17" s="19">
        <v>397033.59114749002</v>
      </c>
      <c r="J17" s="19">
        <v>382118.18605366</v>
      </c>
      <c r="K17" s="19">
        <v>399534.38061346998</v>
      </c>
      <c r="L17" s="19">
        <v>405080.00204862992</v>
      </c>
      <c r="M17" s="19">
        <v>410895.48524955002</v>
      </c>
      <c r="N17" s="20">
        <v>414018.13332984998</v>
      </c>
      <c r="O17" s="138">
        <v>429165.72573353001</v>
      </c>
      <c r="P17" s="138">
        <v>423704.56580997002</v>
      </c>
      <c r="Q17" s="138">
        <v>419349.85728502</v>
      </c>
      <c r="R17" s="19">
        <v>419030.51304659998</v>
      </c>
      <c r="S17" s="19">
        <v>422448.56800772989</v>
      </c>
      <c r="T17" s="19">
        <v>421588.51156814012</v>
      </c>
      <c r="U17" s="57">
        <v>426983.33925784001</v>
      </c>
      <c r="V17" s="56">
        <v>5394.8276896998868</v>
      </c>
      <c r="W17" s="57">
        <v>29949.748110349989</v>
      </c>
      <c r="X17" s="58">
        <v>1.2796429555523847</v>
      </c>
      <c r="Y17" s="59">
        <v>7.5433788923981115</v>
      </c>
    </row>
    <row r="18" spans="1:25">
      <c r="A18" s="21" t="s">
        <v>72</v>
      </c>
      <c r="B18" s="19">
        <v>196136.92152367</v>
      </c>
      <c r="C18" s="19">
        <v>188544.88948506999</v>
      </c>
      <c r="D18" s="19">
        <v>181551.27971674001</v>
      </c>
      <c r="E18" s="20">
        <v>186474.08205731001</v>
      </c>
      <c r="F18" s="19">
        <v>183131.94891775001</v>
      </c>
      <c r="G18" s="20">
        <v>186261.81290393</v>
      </c>
      <c r="H18" s="19">
        <v>181663.12178412999</v>
      </c>
      <c r="I18" s="19">
        <v>180848.39651990001</v>
      </c>
      <c r="J18" s="19">
        <v>177449.43758177001</v>
      </c>
      <c r="K18" s="19">
        <v>182882.35218801</v>
      </c>
      <c r="L18" s="19">
        <v>184074.05624432</v>
      </c>
      <c r="M18" s="19">
        <v>198876.49731333001</v>
      </c>
      <c r="N18" s="20">
        <v>190883.90399076999</v>
      </c>
      <c r="O18" s="138">
        <v>190389.27050881</v>
      </c>
      <c r="P18" s="138">
        <v>193164.98697924986</v>
      </c>
      <c r="Q18" s="138">
        <v>197228.63912055042</v>
      </c>
      <c r="R18" s="19">
        <v>197478.24299736012</v>
      </c>
      <c r="S18" s="19">
        <v>203725.62582557992</v>
      </c>
      <c r="T18" s="19">
        <v>203347.93978099996</v>
      </c>
      <c r="U18" s="57">
        <v>199671.95999696015</v>
      </c>
      <c r="V18" s="56">
        <v>-3675.9797840398096</v>
      </c>
      <c r="W18" s="57">
        <v>18823.563477060146</v>
      </c>
      <c r="X18" s="58">
        <v>-1.8077290519878053</v>
      </c>
      <c r="Y18" s="59">
        <v>10.408476845405069</v>
      </c>
    </row>
    <row r="19" spans="1:25">
      <c r="A19" s="21" t="s">
        <v>73</v>
      </c>
      <c r="B19" s="19">
        <v>214239.66651178</v>
      </c>
      <c r="C19" s="19">
        <v>347678.08153129002</v>
      </c>
      <c r="D19" s="19">
        <v>273688.86547839997</v>
      </c>
      <c r="E19" s="20">
        <v>240998.15226939</v>
      </c>
      <c r="F19" s="19">
        <v>229149.62231097999</v>
      </c>
      <c r="G19" s="20">
        <v>224905.33368037001</v>
      </c>
      <c r="H19" s="19">
        <v>222224.08973634001</v>
      </c>
      <c r="I19" s="19">
        <v>216185.19462759001</v>
      </c>
      <c r="J19" s="19">
        <v>204668.74847189002</v>
      </c>
      <c r="K19" s="19">
        <v>216652.02842546001</v>
      </c>
      <c r="L19" s="19">
        <v>221005.94580430997</v>
      </c>
      <c r="M19" s="19">
        <v>212018.98793622002</v>
      </c>
      <c r="N19" s="20">
        <v>223134.22933907999</v>
      </c>
      <c r="O19" s="138">
        <v>238776.45522471989</v>
      </c>
      <c r="P19" s="138">
        <v>230539.57883072004</v>
      </c>
      <c r="Q19" s="138">
        <v>222121.21816447005</v>
      </c>
      <c r="R19" s="19">
        <v>221552.27004924</v>
      </c>
      <c r="S19" s="19">
        <v>218722.94218215015</v>
      </c>
      <c r="T19" s="19">
        <v>218240.57178713992</v>
      </c>
      <c r="U19" s="57">
        <v>227311.37926087991</v>
      </c>
      <c r="V19" s="56">
        <v>9070.8074737399875</v>
      </c>
      <c r="W19" s="57">
        <v>11126.1846332899</v>
      </c>
      <c r="X19" s="58">
        <v>4.156334177215748</v>
      </c>
      <c r="Y19" s="59">
        <v>5.1465988003740692</v>
      </c>
    </row>
    <row r="20" spans="1:25">
      <c r="A20" s="21" t="s">
        <v>74</v>
      </c>
      <c r="B20" s="19">
        <v>13259.196246112948</v>
      </c>
      <c r="C20" s="19">
        <v>12523.019081835544</v>
      </c>
      <c r="D20" s="19">
        <v>11674.838695683609</v>
      </c>
      <c r="E20" s="20">
        <v>11450.566634892606</v>
      </c>
      <c r="F20" s="19">
        <v>10886.884786589388</v>
      </c>
      <c r="G20" s="20">
        <v>10701.951100731663</v>
      </c>
      <c r="H20" s="19">
        <v>10282.546886423723</v>
      </c>
      <c r="I20" s="19">
        <v>10204.422680065523</v>
      </c>
      <c r="J20" s="19">
        <v>9507.2967205125697</v>
      </c>
      <c r="K20" s="19">
        <v>9459.1412116913289</v>
      </c>
      <c r="L20" s="19">
        <v>9253.0512394363141</v>
      </c>
      <c r="M20" s="19">
        <v>8833.8789891222605</v>
      </c>
      <c r="N20" s="20">
        <v>8871.512351241774</v>
      </c>
      <c r="O20" s="138">
        <v>8825.7936715820815</v>
      </c>
      <c r="P20" s="138">
        <v>8793.1606687665953</v>
      </c>
      <c r="Q20" s="138">
        <v>8819.0487456020164</v>
      </c>
      <c r="R20" s="19">
        <v>8803.6339681304962</v>
      </c>
      <c r="S20" s="19">
        <v>8800.1666900287237</v>
      </c>
      <c r="T20" s="19">
        <v>8800.6603940809546</v>
      </c>
      <c r="U20" s="57">
        <v>8861.2678814642313</v>
      </c>
      <c r="V20" s="56">
        <v>60.607487383276748</v>
      </c>
      <c r="W20" s="57">
        <v>-1343.154798601292</v>
      </c>
      <c r="X20" s="58">
        <v>0.68866976646480005</v>
      </c>
      <c r="Y20" s="59">
        <v>-13.162477101474469</v>
      </c>
    </row>
    <row r="21" spans="1:25" s="95" customFormat="1">
      <c r="A21" s="33" t="s">
        <v>203</v>
      </c>
      <c r="B21" s="16">
        <v>1019538.45936688</v>
      </c>
      <c r="C21" s="16">
        <v>1332094.44362021</v>
      </c>
      <c r="D21" s="16">
        <v>1180623.48326668</v>
      </c>
      <c r="E21" s="17">
        <v>1102932.25072805</v>
      </c>
      <c r="F21" s="16">
        <v>1042986.5517107301</v>
      </c>
      <c r="G21" s="17">
        <v>1038977.26832891</v>
      </c>
      <c r="H21" s="16">
        <v>1046244.4469444801</v>
      </c>
      <c r="I21" s="16">
        <v>1034927.01517254</v>
      </c>
      <c r="J21" s="16">
        <v>986751.42296196998</v>
      </c>
      <c r="K21" s="16">
        <v>1015212.2249917699</v>
      </c>
      <c r="L21" s="16">
        <v>1038714.7530952001</v>
      </c>
      <c r="M21" s="16">
        <v>981627.42925634002</v>
      </c>
      <c r="N21" s="17">
        <v>1004998.90552825</v>
      </c>
      <c r="O21" s="137">
        <v>1045122.49844876</v>
      </c>
      <c r="P21" s="137">
        <v>1017519.90765192</v>
      </c>
      <c r="Q21" s="137">
        <v>989945.71882448997</v>
      </c>
      <c r="R21" s="16">
        <v>986511.39350716001</v>
      </c>
      <c r="S21" s="16">
        <v>962078.9793454</v>
      </c>
      <c r="T21" s="16">
        <v>960370.33144572005</v>
      </c>
      <c r="U21" s="53">
        <v>985727.68061308004</v>
      </c>
      <c r="V21" s="52">
        <v>25357.349167359993</v>
      </c>
      <c r="W21" s="53">
        <v>-49199.334559459938</v>
      </c>
      <c r="X21" s="54">
        <v>2.6403719832939432</v>
      </c>
      <c r="Y21" s="55">
        <v>-4.7538941237568855</v>
      </c>
    </row>
    <row r="22" spans="1:25">
      <c r="A22" s="21" t="s">
        <v>72</v>
      </c>
      <c r="B22" s="19">
        <v>544434.65975552984</v>
      </c>
      <c r="C22" s="19">
        <v>535380.32603658992</v>
      </c>
      <c r="D22" s="19">
        <v>520645.0034012</v>
      </c>
      <c r="E22" s="20">
        <v>517836.83507360006</v>
      </c>
      <c r="F22" s="19">
        <v>494558.83435497008</v>
      </c>
      <c r="G22" s="20">
        <v>492584.98617848003</v>
      </c>
      <c r="H22" s="19">
        <v>488693.3034036099</v>
      </c>
      <c r="I22" s="19">
        <v>493498.37649764004</v>
      </c>
      <c r="J22" s="19">
        <v>464794.47791477002</v>
      </c>
      <c r="K22" s="19">
        <v>465021.70136010001</v>
      </c>
      <c r="L22" s="19">
        <v>464813.01403013995</v>
      </c>
      <c r="M22" s="19">
        <v>433825.70732552995</v>
      </c>
      <c r="N22" s="20">
        <v>432437.95077347005</v>
      </c>
      <c r="O22" s="138">
        <v>435907.05655573</v>
      </c>
      <c r="P22" s="138">
        <v>433211.14718765998</v>
      </c>
      <c r="Q22" s="138">
        <v>428722.28694117005</v>
      </c>
      <c r="R22" s="19">
        <v>429718.03652408993</v>
      </c>
      <c r="S22" s="19">
        <v>426843.45707379002</v>
      </c>
      <c r="T22" s="19">
        <v>430440.12858301005</v>
      </c>
      <c r="U22" s="57">
        <v>451616.18863223994</v>
      </c>
      <c r="V22" s="56">
        <v>21176.060049229884</v>
      </c>
      <c r="W22" s="57">
        <v>-41882.187865400105</v>
      </c>
      <c r="X22" s="58">
        <v>4.9196296170016751</v>
      </c>
      <c r="Y22" s="59">
        <v>-8.4867934445171151</v>
      </c>
    </row>
    <row r="23" spans="1:25">
      <c r="A23" s="21" t="s">
        <v>73</v>
      </c>
      <c r="B23" s="19">
        <v>475103.79961135006</v>
      </c>
      <c r="C23" s="19">
        <v>796714.11758362001</v>
      </c>
      <c r="D23" s="19">
        <v>659978.47986547987</v>
      </c>
      <c r="E23" s="20">
        <v>585095.41565444996</v>
      </c>
      <c r="F23" s="19">
        <v>548427.71735575993</v>
      </c>
      <c r="G23" s="20">
        <v>546392.28215043002</v>
      </c>
      <c r="H23" s="19">
        <v>557551.14354086993</v>
      </c>
      <c r="I23" s="19">
        <v>541428.63867489994</v>
      </c>
      <c r="J23" s="19">
        <v>521956.94504720008</v>
      </c>
      <c r="K23" s="19">
        <v>550190.52363167005</v>
      </c>
      <c r="L23" s="19">
        <v>573901.73906506004</v>
      </c>
      <c r="M23" s="19">
        <v>547801.72193081002</v>
      </c>
      <c r="N23" s="20">
        <v>572560.95475478016</v>
      </c>
      <c r="O23" s="138">
        <v>609215.44189302984</v>
      </c>
      <c r="P23" s="138">
        <v>584308.76046426001</v>
      </c>
      <c r="Q23" s="138">
        <v>561223.43188331998</v>
      </c>
      <c r="R23" s="19">
        <v>556793.35698307015</v>
      </c>
      <c r="S23" s="19">
        <v>535235.52227160998</v>
      </c>
      <c r="T23" s="19">
        <v>529930.20286270999</v>
      </c>
      <c r="U23" s="57">
        <v>534111.4919808401</v>
      </c>
      <c r="V23" s="56">
        <v>4181.2891181301093</v>
      </c>
      <c r="W23" s="57">
        <v>-7317.146694059833</v>
      </c>
      <c r="X23" s="58">
        <v>0.7890263841431544</v>
      </c>
      <c r="Y23" s="59">
        <v>-1.3514517281479455</v>
      </c>
    </row>
    <row r="24" spans="1:25">
      <c r="A24" s="21" t="s">
        <v>74</v>
      </c>
      <c r="B24" s="19">
        <v>29403.95968164202</v>
      </c>
      <c r="C24" s="19">
        <v>28696.85098733932</v>
      </c>
      <c r="D24" s="19">
        <v>28152.925701173819</v>
      </c>
      <c r="E24" s="20">
        <v>27799.690502325957</v>
      </c>
      <c r="F24" s="19">
        <v>26055.767897018592</v>
      </c>
      <c r="G24" s="20">
        <v>25999.665680233949</v>
      </c>
      <c r="H24" s="19">
        <v>25798.489181979268</v>
      </c>
      <c r="I24" s="19">
        <v>25556.637630290534</v>
      </c>
      <c r="J24" s="19">
        <v>24246.005259457375</v>
      </c>
      <c r="K24" s="19">
        <v>24021.606878963205</v>
      </c>
      <c r="L24" s="19">
        <v>24028.051275474096</v>
      </c>
      <c r="M24" s="19">
        <v>22824.437417960511</v>
      </c>
      <c r="N24" s="20">
        <v>22764.241940786753</v>
      </c>
      <c r="O24" s="138">
        <v>22518.17410820218</v>
      </c>
      <c r="P24" s="138">
        <v>22286.502113820337</v>
      </c>
      <c r="Q24" s="138">
        <v>22282.683499818631</v>
      </c>
      <c r="R24" s="19">
        <v>22124.823680101043</v>
      </c>
      <c r="S24" s="19">
        <v>21534.831999892252</v>
      </c>
      <c r="T24" s="19">
        <v>21369.700921192114</v>
      </c>
      <c r="U24" s="57">
        <v>20821.240997261804</v>
      </c>
      <c r="V24" s="56">
        <v>-548.45992393030974</v>
      </c>
      <c r="W24" s="57">
        <v>-4735.3966330287294</v>
      </c>
      <c r="X24" s="58">
        <v>-2.5665306498810603</v>
      </c>
      <c r="Y24" s="59">
        <v>-18.529028354716694</v>
      </c>
    </row>
    <row r="25" spans="1:25">
      <c r="A25" s="21" t="s">
        <v>189</v>
      </c>
      <c r="B25" s="19"/>
      <c r="C25" s="19"/>
      <c r="D25" s="19"/>
      <c r="E25" s="20"/>
      <c r="F25" s="19"/>
      <c r="G25" s="20"/>
      <c r="H25" s="19"/>
      <c r="I25" s="19"/>
      <c r="J25" s="19"/>
      <c r="K25" s="19"/>
      <c r="L25" s="19"/>
      <c r="M25" s="19"/>
      <c r="N25" s="20"/>
      <c r="O25" s="138"/>
      <c r="P25" s="138"/>
      <c r="Q25" s="138"/>
      <c r="R25" s="19"/>
      <c r="S25" s="19"/>
      <c r="T25" s="19"/>
      <c r="U25" s="57"/>
      <c r="V25" s="56"/>
      <c r="W25" s="57"/>
      <c r="X25" s="58"/>
      <c r="Y25" s="59"/>
    </row>
    <row r="26" spans="1:25">
      <c r="A26" s="21" t="s">
        <v>192</v>
      </c>
      <c r="B26" s="19">
        <v>778154.08546475996</v>
      </c>
      <c r="C26" s="19">
        <v>1017550.66037137</v>
      </c>
      <c r="D26" s="19">
        <v>900508.71092692006</v>
      </c>
      <c r="E26" s="20">
        <v>841940.10239265999</v>
      </c>
      <c r="F26" s="19">
        <v>812316.84233601007</v>
      </c>
      <c r="G26" s="20">
        <v>811459.42346132</v>
      </c>
      <c r="H26" s="19">
        <v>821709.46116627997</v>
      </c>
      <c r="I26" s="19">
        <v>813482.57033860008</v>
      </c>
      <c r="J26" s="19">
        <v>791846.17255016998</v>
      </c>
      <c r="K26" s="19">
        <v>817375.28602588992</v>
      </c>
      <c r="L26" s="19">
        <v>836026.13112698006</v>
      </c>
      <c r="M26" s="19">
        <v>787795.15709314006</v>
      </c>
      <c r="N26" s="20">
        <v>808208.21965617</v>
      </c>
      <c r="O26" s="138">
        <v>841972.82575249008</v>
      </c>
      <c r="P26" s="138">
        <v>821723.26090934</v>
      </c>
      <c r="Q26" s="138">
        <v>802015.63475668</v>
      </c>
      <c r="R26" s="19">
        <v>799483.96752641001</v>
      </c>
      <c r="S26" s="19">
        <v>779362.37075220991</v>
      </c>
      <c r="T26" s="19">
        <v>783991.90736717999</v>
      </c>
      <c r="U26" s="57">
        <v>807601.56701634999</v>
      </c>
      <c r="V26" s="56">
        <v>23609.659649170004</v>
      </c>
      <c r="W26" s="57">
        <v>-5881.0033222500933</v>
      </c>
      <c r="X26" s="58">
        <v>3.0114672648160923</v>
      </c>
      <c r="Y26" s="59">
        <v>-0.72294152778248355</v>
      </c>
    </row>
    <row r="27" spans="1:25">
      <c r="A27" s="21" t="s">
        <v>72</v>
      </c>
      <c r="B27" s="19">
        <v>411106.00523335004</v>
      </c>
      <c r="C27" s="19">
        <v>403278.44158870995</v>
      </c>
      <c r="D27" s="19">
        <v>390574.26554314001</v>
      </c>
      <c r="E27" s="20">
        <v>389739.58106373</v>
      </c>
      <c r="F27" s="19">
        <v>370956.62926329998</v>
      </c>
      <c r="G27" s="20">
        <v>370436.99355931004</v>
      </c>
      <c r="H27" s="19">
        <v>369784.78991237999</v>
      </c>
      <c r="I27" s="19">
        <v>374798.71693524998</v>
      </c>
      <c r="J27" s="19">
        <v>363955.23142803996</v>
      </c>
      <c r="K27" s="19">
        <v>365737.44979296002</v>
      </c>
      <c r="L27" s="19">
        <v>365676.43233394995</v>
      </c>
      <c r="M27" s="19">
        <v>338621.02937339002</v>
      </c>
      <c r="N27" s="20">
        <v>338257.35469120002</v>
      </c>
      <c r="O27" s="138">
        <v>341574.32453218004</v>
      </c>
      <c r="P27" s="138">
        <v>338733.31442313001</v>
      </c>
      <c r="Q27" s="138">
        <v>336294.57058962004</v>
      </c>
      <c r="R27" s="19">
        <v>336749.51642190001</v>
      </c>
      <c r="S27" s="19">
        <v>334394.33681682002</v>
      </c>
      <c r="T27" s="19">
        <v>341686.33485629997</v>
      </c>
      <c r="U27" s="57">
        <v>362760.66355168005</v>
      </c>
      <c r="V27" s="56">
        <v>21074.328695380071</v>
      </c>
      <c r="W27" s="57">
        <v>-12038.053383569932</v>
      </c>
      <c r="X27" s="58">
        <v>6.1677411548352046</v>
      </c>
      <c r="Y27" s="59">
        <v>-3.2118715565532807</v>
      </c>
    </row>
    <row r="28" spans="1:25">
      <c r="A28" s="21" t="s">
        <v>73</v>
      </c>
      <c r="B28" s="19">
        <v>367048.08023141004</v>
      </c>
      <c r="C28" s="19">
        <v>614272.21878266009</v>
      </c>
      <c r="D28" s="19">
        <v>509934.44538378005</v>
      </c>
      <c r="E28" s="20">
        <v>452200.52132892999</v>
      </c>
      <c r="F28" s="19">
        <v>441360.21307271003</v>
      </c>
      <c r="G28" s="20">
        <v>441022.42990201002</v>
      </c>
      <c r="H28" s="19">
        <v>451924.67125389999</v>
      </c>
      <c r="I28" s="19">
        <v>438683.85340335005</v>
      </c>
      <c r="J28" s="19">
        <v>427890.94112212997</v>
      </c>
      <c r="K28" s="19">
        <v>451637.83623292996</v>
      </c>
      <c r="L28" s="19">
        <v>470349.69879302999</v>
      </c>
      <c r="M28" s="19">
        <v>449174.12771974999</v>
      </c>
      <c r="N28" s="20">
        <v>469950.86496496998</v>
      </c>
      <c r="O28" s="138">
        <v>500398.50122031005</v>
      </c>
      <c r="P28" s="138">
        <v>482989.94648621004</v>
      </c>
      <c r="Q28" s="138">
        <v>465721.06416706002</v>
      </c>
      <c r="R28" s="19">
        <v>462734.45110450999</v>
      </c>
      <c r="S28" s="19">
        <v>444968.03393539001</v>
      </c>
      <c r="T28" s="19">
        <v>442305.57251088001</v>
      </c>
      <c r="U28" s="57">
        <v>444840.90346467</v>
      </c>
      <c r="V28" s="56">
        <v>2535.3309537899913</v>
      </c>
      <c r="W28" s="57">
        <v>6157.0500613199547</v>
      </c>
      <c r="X28" s="58">
        <v>0.57320800626530222</v>
      </c>
      <c r="Y28" s="59">
        <v>1.4035278512197324</v>
      </c>
    </row>
    <row r="29" spans="1:25">
      <c r="A29" s="21" t="s">
        <v>74</v>
      </c>
      <c r="B29" s="19">
        <v>22716.439988855549</v>
      </c>
      <c r="C29" s="19">
        <v>22125.475046848485</v>
      </c>
      <c r="D29" s="19">
        <v>21752.446468080263</v>
      </c>
      <c r="E29" s="20">
        <v>21485.443573119697</v>
      </c>
      <c r="F29" s="19">
        <v>20968.997202125862</v>
      </c>
      <c r="G29" s="20">
        <v>20985.720533621647</v>
      </c>
      <c r="H29" s="19">
        <v>20911.039063376331</v>
      </c>
      <c r="I29" s="19">
        <v>20706.854929446596</v>
      </c>
      <c r="J29" s="19">
        <v>19876.440207119307</v>
      </c>
      <c r="K29" s="19">
        <v>19718.744848677205</v>
      </c>
      <c r="L29" s="19">
        <v>19692.546494830403</v>
      </c>
      <c r="M29" s="19">
        <v>18715.068532043297</v>
      </c>
      <c r="N29" s="20">
        <v>18684.604846878559</v>
      </c>
      <c r="O29" s="138">
        <v>18496.01930467955</v>
      </c>
      <c r="P29" s="138">
        <v>18422.035046618636</v>
      </c>
      <c r="Q29" s="138">
        <v>18490.879892895919</v>
      </c>
      <c r="R29" s="19">
        <v>18387.285000792341</v>
      </c>
      <c r="S29" s="19">
        <v>17902.981878804279</v>
      </c>
      <c r="T29" s="19">
        <v>17836.193803022186</v>
      </c>
      <c r="U29" s="57">
        <v>17341.210207118747</v>
      </c>
      <c r="V29" s="56">
        <v>-494.98359590343898</v>
      </c>
      <c r="W29" s="57">
        <v>-3365.6447223278483</v>
      </c>
      <c r="X29" s="58">
        <v>-2.7751638122454625</v>
      </c>
      <c r="Y29" s="59">
        <v>-16.253770714072402</v>
      </c>
    </row>
    <row r="30" spans="1:25">
      <c r="A30" s="21" t="s">
        <v>193</v>
      </c>
      <c r="B30" s="19">
        <v>211841.6593193</v>
      </c>
      <c r="C30" s="19">
        <v>281189.56427849998</v>
      </c>
      <c r="D30" s="19">
        <v>249381.13861657999</v>
      </c>
      <c r="E30" s="20">
        <v>233481.34146975001</v>
      </c>
      <c r="F30" s="19">
        <v>204156.69154251</v>
      </c>
      <c r="G30" s="20">
        <v>203277.46851703001</v>
      </c>
      <c r="H30" s="19">
        <v>203322.46218857</v>
      </c>
      <c r="I30" s="19">
        <v>200333.83497376999</v>
      </c>
      <c r="J30" s="19">
        <v>173520.12698736999</v>
      </c>
      <c r="K30" s="19">
        <v>177547.67318851</v>
      </c>
      <c r="L30" s="19">
        <v>182527.15290583001</v>
      </c>
      <c r="M30" s="19">
        <v>174868.68097669</v>
      </c>
      <c r="N30" s="20">
        <v>178440.11103090999</v>
      </c>
      <c r="O30" s="138">
        <v>184457.79975616999</v>
      </c>
      <c r="P30" s="138">
        <v>176878.30547326</v>
      </c>
      <c r="Q30" s="138">
        <v>170598.16983368999</v>
      </c>
      <c r="R30" s="19">
        <v>169711.94608535999</v>
      </c>
      <c r="S30" s="19">
        <v>165611.3371256</v>
      </c>
      <c r="T30" s="19">
        <v>161164.59014988001</v>
      </c>
      <c r="U30" s="57">
        <v>164137.64186048001</v>
      </c>
      <c r="V30" s="56">
        <v>2973.0517106000043</v>
      </c>
      <c r="W30" s="57">
        <v>-36196.193113289977</v>
      </c>
      <c r="X30" s="58">
        <v>1.8447301034520747</v>
      </c>
      <c r="Y30" s="59">
        <v>-18.067938008589113</v>
      </c>
    </row>
    <row r="31" spans="1:25">
      <c r="A31" s="21" t="s">
        <v>75</v>
      </c>
      <c r="B31" s="19">
        <v>109426.94380738</v>
      </c>
      <c r="C31" s="19">
        <v>108491.38470135999</v>
      </c>
      <c r="D31" s="19">
        <v>107471.18982604</v>
      </c>
      <c r="E31" s="20">
        <v>107283.62114473</v>
      </c>
      <c r="F31" s="19">
        <v>103196.34308040999</v>
      </c>
      <c r="G31" s="20">
        <v>102735.25714977001</v>
      </c>
      <c r="H31" s="19">
        <v>101221.19511813999</v>
      </c>
      <c r="I31" s="19">
        <v>101043.46197887999</v>
      </c>
      <c r="J31" s="19">
        <v>82677.837224650008</v>
      </c>
      <c r="K31" s="19">
        <v>82296.419658960003</v>
      </c>
      <c r="L31" s="19">
        <v>82452.835950669993</v>
      </c>
      <c r="M31" s="19">
        <v>80051.165590529999</v>
      </c>
      <c r="N31" s="20">
        <v>79814.796657600004</v>
      </c>
      <c r="O31" s="138">
        <v>80000.269801990013</v>
      </c>
      <c r="P31" s="138">
        <v>79691.291599260003</v>
      </c>
      <c r="Q31" s="138">
        <v>78576.680803419993</v>
      </c>
      <c r="R31" s="19">
        <v>78804.863241159997</v>
      </c>
      <c r="S31" s="19">
        <v>77737.552848299994</v>
      </c>
      <c r="T31" s="19">
        <v>75908.45715727999</v>
      </c>
      <c r="U31" s="57">
        <v>77218.623168260005</v>
      </c>
      <c r="V31" s="56">
        <v>1310.1660109800141</v>
      </c>
      <c r="W31" s="57">
        <v>-23824.838810619985</v>
      </c>
      <c r="X31" s="58">
        <v>1.7259816100140046</v>
      </c>
      <c r="Y31" s="59">
        <v>-23.578802966588608</v>
      </c>
    </row>
    <row r="32" spans="1:25" s="96" customFormat="1">
      <c r="A32" s="21" t="s">
        <v>73</v>
      </c>
      <c r="B32" s="19">
        <v>102414.71551191999</v>
      </c>
      <c r="C32" s="19">
        <v>172698.17957713999</v>
      </c>
      <c r="D32" s="19">
        <v>141909.94879054002</v>
      </c>
      <c r="E32" s="20">
        <v>126197.72032502001</v>
      </c>
      <c r="F32" s="19">
        <v>100960.3484621</v>
      </c>
      <c r="G32" s="20">
        <v>100542.21136725998</v>
      </c>
      <c r="H32" s="19">
        <v>102101.26707043001</v>
      </c>
      <c r="I32" s="19">
        <v>99290.372994889985</v>
      </c>
      <c r="J32" s="19">
        <v>90842.289762720029</v>
      </c>
      <c r="K32" s="19">
        <v>95251.253529549984</v>
      </c>
      <c r="L32" s="19">
        <v>100074.31695515999</v>
      </c>
      <c r="M32" s="19">
        <v>94817.515386160012</v>
      </c>
      <c r="N32" s="20">
        <v>98625.314373309986</v>
      </c>
      <c r="O32" s="138">
        <v>104457.52995417999</v>
      </c>
      <c r="P32" s="138">
        <v>97187.013874000026</v>
      </c>
      <c r="Q32" s="138">
        <v>92021.489030270008</v>
      </c>
      <c r="R32" s="19">
        <v>90907.082844199991</v>
      </c>
      <c r="S32" s="19">
        <v>87873.784277300016</v>
      </c>
      <c r="T32" s="19">
        <v>85256.132992599989</v>
      </c>
      <c r="U32" s="57">
        <v>86919.018692219979</v>
      </c>
      <c r="V32" s="56">
        <v>1662.8856996199902</v>
      </c>
      <c r="W32" s="57">
        <v>-12371.354302670006</v>
      </c>
      <c r="X32" s="58">
        <v>1.9504587426740549</v>
      </c>
      <c r="Y32" s="59">
        <v>-12.459772211054842</v>
      </c>
    </row>
    <row r="33" spans="1:25" s="96" customFormat="1">
      <c r="A33" s="21" t="s">
        <v>74</v>
      </c>
      <c r="B33" s="19">
        <v>6338.4005099154165</v>
      </c>
      <c r="C33" s="19">
        <v>6220.4168543427395</v>
      </c>
      <c r="D33" s="19">
        <v>6053.5007828918488</v>
      </c>
      <c r="E33" s="20">
        <v>5996.0435055033468</v>
      </c>
      <c r="F33" s="19">
        <v>4796.6200888131807</v>
      </c>
      <c r="G33" s="20">
        <v>4784.2254872488957</v>
      </c>
      <c r="H33" s="19">
        <v>4724.3350937361702</v>
      </c>
      <c r="I33" s="19">
        <v>4686.7267476230481</v>
      </c>
      <c r="J33" s="19">
        <v>4219.8167037874846</v>
      </c>
      <c r="K33" s="19">
        <v>4158.7196957014248</v>
      </c>
      <c r="L33" s="19">
        <v>4189.8998652172331</v>
      </c>
      <c r="M33" s="19">
        <v>3950.6200134421269</v>
      </c>
      <c r="N33" s="20">
        <v>3921.207863085494</v>
      </c>
      <c r="O33" s="138">
        <v>3861.0197389480868</v>
      </c>
      <c r="P33" s="138">
        <v>3706.8733804672638</v>
      </c>
      <c r="Q33" s="138">
        <v>3653.5996160435457</v>
      </c>
      <c r="R33" s="19">
        <v>3612.2973702457784</v>
      </c>
      <c r="S33" s="19">
        <v>3535.5410896030567</v>
      </c>
      <c r="T33" s="19">
        <v>3437.9962755609231</v>
      </c>
      <c r="U33" s="57">
        <v>3388.3596638679628</v>
      </c>
      <c r="V33" s="56">
        <v>-49.636611692960287</v>
      </c>
      <c r="W33" s="57">
        <v>-1298.3670837550853</v>
      </c>
      <c r="X33" s="58">
        <v>-1.4437657203355103</v>
      </c>
      <c r="Y33" s="59">
        <v>-27.70306769887052</v>
      </c>
    </row>
    <row r="34" spans="1:25" s="95" customFormat="1">
      <c r="A34" s="12" t="s">
        <v>201</v>
      </c>
      <c r="B34" s="16">
        <v>19132</v>
      </c>
      <c r="C34" s="16">
        <v>18115</v>
      </c>
      <c r="D34" s="16">
        <v>14124</v>
      </c>
      <c r="E34" s="17">
        <v>23239</v>
      </c>
      <c r="F34" s="16">
        <v>26063</v>
      </c>
      <c r="G34" s="17">
        <v>39224</v>
      </c>
      <c r="H34" s="16">
        <v>40333</v>
      </c>
      <c r="I34" s="16">
        <v>37785</v>
      </c>
      <c r="J34" s="16">
        <v>47240</v>
      </c>
      <c r="K34" s="16">
        <v>63982</v>
      </c>
      <c r="L34" s="16">
        <v>61357</v>
      </c>
      <c r="M34" s="16">
        <v>89265</v>
      </c>
      <c r="N34" s="17">
        <v>75881</v>
      </c>
      <c r="O34" s="137">
        <v>69429</v>
      </c>
      <c r="P34" s="137">
        <v>63048</v>
      </c>
      <c r="Q34" s="137">
        <v>62590</v>
      </c>
      <c r="R34" s="16">
        <v>57139</v>
      </c>
      <c r="S34" s="16">
        <v>49556</v>
      </c>
      <c r="T34" s="16">
        <v>57598</v>
      </c>
      <c r="U34" s="53">
        <v>32572</v>
      </c>
      <c r="V34" s="52">
        <v>-25026</v>
      </c>
      <c r="W34" s="53">
        <v>-5213</v>
      </c>
      <c r="X34" s="54">
        <v>-43.449425327268308</v>
      </c>
      <c r="Y34" s="55">
        <v>-13.796480084689689</v>
      </c>
    </row>
    <row r="35" spans="1:25" s="95" customFormat="1">
      <c r="A35" s="12" t="s">
        <v>200</v>
      </c>
      <c r="B35" s="16">
        <v>120401.55392388</v>
      </c>
      <c r="C35" s="16">
        <v>129266.95615627</v>
      </c>
      <c r="D35" s="16">
        <v>130260.45308631001</v>
      </c>
      <c r="E35" s="17">
        <v>136619.22240919</v>
      </c>
      <c r="F35" s="16">
        <v>131916.28375164999</v>
      </c>
      <c r="G35" s="17">
        <v>128368.91855559</v>
      </c>
      <c r="H35" s="16">
        <v>128187.095552</v>
      </c>
      <c r="I35" s="16">
        <v>128133.89461455001</v>
      </c>
      <c r="J35" s="16">
        <v>124876.55137419001</v>
      </c>
      <c r="K35" s="16">
        <v>124671.75384712001</v>
      </c>
      <c r="L35" s="16">
        <v>121432.43281391001</v>
      </c>
      <c r="M35" s="16">
        <v>109090.99209227</v>
      </c>
      <c r="N35" s="17">
        <v>105540.21082157</v>
      </c>
      <c r="O35" s="137">
        <v>101238.96977253999</v>
      </c>
      <c r="P35" s="137">
        <v>100600.07236547999</v>
      </c>
      <c r="Q35" s="137">
        <v>95146.421524810008</v>
      </c>
      <c r="R35" s="16">
        <v>91238.955216399991</v>
      </c>
      <c r="S35" s="16">
        <v>88056.462972299996</v>
      </c>
      <c r="T35" s="16">
        <v>86213.26740574</v>
      </c>
      <c r="U35" s="53">
        <v>83423.161186009995</v>
      </c>
      <c r="V35" s="60">
        <v>-2790.1062197300053</v>
      </c>
      <c r="W35" s="61">
        <v>-44710.733428540014</v>
      </c>
      <c r="X35" s="54">
        <v>-3.2362840473254662</v>
      </c>
      <c r="Y35" s="249">
        <v>-34.893759815104353</v>
      </c>
    </row>
    <row r="36" spans="1:25" s="95" customFormat="1">
      <c r="A36" s="12" t="s">
        <v>76</v>
      </c>
      <c r="B36" s="63"/>
      <c r="C36" s="63"/>
      <c r="D36" s="63"/>
      <c r="E36" s="64"/>
      <c r="F36" s="63"/>
      <c r="G36" s="64"/>
      <c r="H36" s="63"/>
      <c r="I36" s="63"/>
      <c r="J36" s="63"/>
      <c r="K36" s="63"/>
      <c r="L36" s="63"/>
      <c r="M36" s="63"/>
      <c r="N36" s="64"/>
      <c r="O36" s="139"/>
      <c r="P36" s="139"/>
      <c r="Q36" s="139"/>
      <c r="R36" s="63"/>
      <c r="S36" s="63"/>
      <c r="T36" s="63"/>
      <c r="U36" s="55"/>
      <c r="V36" s="65"/>
      <c r="W36" s="66"/>
      <c r="X36" s="54"/>
      <c r="Y36" s="62"/>
    </row>
    <row r="37" spans="1:25">
      <c r="A37" s="21" t="s">
        <v>77</v>
      </c>
      <c r="B37" s="19">
        <v>45.753807905496352</v>
      </c>
      <c r="C37" s="19">
        <v>58.655561805481149</v>
      </c>
      <c r="D37" s="19">
        <v>53.241029544582354</v>
      </c>
      <c r="E37" s="20">
        <v>49.902751892247124</v>
      </c>
      <c r="F37" s="19">
        <v>49.095860346252877</v>
      </c>
      <c r="G37" s="20">
        <v>47.878952555859399</v>
      </c>
      <c r="H37" s="19">
        <v>47.977778432394082</v>
      </c>
      <c r="I37" s="19">
        <v>47.071137621505002</v>
      </c>
      <c r="J37" s="19">
        <v>46.553448056945619</v>
      </c>
      <c r="K37" s="19">
        <v>47.109285800771936</v>
      </c>
      <c r="L37" s="19">
        <v>47.722715501315022</v>
      </c>
      <c r="M37" s="19">
        <v>44.918840716874797</v>
      </c>
      <c r="N37" s="20">
        <v>46.542611880219184</v>
      </c>
      <c r="O37" s="138">
        <v>48.329066759491219</v>
      </c>
      <c r="P37" s="138">
        <v>48.36544321064202</v>
      </c>
      <c r="Q37" s="138">
        <v>47.274032979589634</v>
      </c>
      <c r="R37" s="19">
        <v>46.352144208822835</v>
      </c>
      <c r="S37" s="19">
        <v>46.105330525497742</v>
      </c>
      <c r="T37" s="19">
        <v>45.882795589395911</v>
      </c>
      <c r="U37" s="57">
        <v>47.542173597108949</v>
      </c>
      <c r="V37" s="67">
        <v>1.6593780077130376</v>
      </c>
      <c r="W37" s="68">
        <v>0.47103597560394661</v>
      </c>
      <c r="X37" s="58">
        <v>3.6165582031286281</v>
      </c>
      <c r="Y37" s="59">
        <v>1.0006895932524573</v>
      </c>
    </row>
    <row r="38" spans="1:25">
      <c r="A38" s="21" t="s">
        <v>78</v>
      </c>
      <c r="B38" s="19">
        <v>46.599889905711187</v>
      </c>
      <c r="C38" s="19">
        <v>59.809131507102741</v>
      </c>
      <c r="D38" s="19">
        <v>55.900843005373581</v>
      </c>
      <c r="E38" s="20">
        <v>53.049080328209286</v>
      </c>
      <c r="F38" s="19">
        <v>52.582434208400521</v>
      </c>
      <c r="G38" s="20">
        <v>52.589435669679943</v>
      </c>
      <c r="H38" s="19">
        <v>53.290714724381893</v>
      </c>
      <c r="I38" s="19">
        <v>52.315634893793408</v>
      </c>
      <c r="J38" s="19">
        <v>52.89649783127971</v>
      </c>
      <c r="K38" s="19">
        <v>54.19463143641029</v>
      </c>
      <c r="L38" s="19">
        <v>55.251139675731643</v>
      </c>
      <c r="M38" s="19">
        <v>55.805461991400641</v>
      </c>
      <c r="N38" s="20">
        <v>56.971301322346143</v>
      </c>
      <c r="O38" s="138">
        <v>58.291295307226441</v>
      </c>
      <c r="P38" s="138">
        <v>57.424798873236817</v>
      </c>
      <c r="Q38" s="138">
        <v>56.692343954953827</v>
      </c>
      <c r="R38" s="19">
        <v>56.440641298992652</v>
      </c>
      <c r="S38" s="19">
        <v>55.633220739921484</v>
      </c>
      <c r="T38" s="19">
        <v>55.179776541510286</v>
      </c>
      <c r="U38" s="57">
        <v>54.184487509638146</v>
      </c>
      <c r="V38" s="67">
        <v>-0.99528903187214013</v>
      </c>
      <c r="W38" s="68">
        <v>1.8688526158447374</v>
      </c>
      <c r="X38" s="58">
        <v>-1.8037206640795445</v>
      </c>
      <c r="Y38" s="59">
        <v>3.572264046185647</v>
      </c>
    </row>
    <row r="39" spans="1:25" s="95" customFormat="1">
      <c r="A39" s="12" t="s">
        <v>202</v>
      </c>
      <c r="B39" s="16">
        <v>6419.66</v>
      </c>
      <c r="C39" s="16">
        <v>5625.31</v>
      </c>
      <c r="D39" s="16">
        <v>9969.9141772020394</v>
      </c>
      <c r="E39" s="17">
        <v>9630.98</v>
      </c>
      <c r="F39" s="16">
        <v>9918.09</v>
      </c>
      <c r="G39" s="17">
        <v>10263.700000000001</v>
      </c>
      <c r="H39" s="16">
        <v>10375.392600000001</v>
      </c>
      <c r="I39" s="16">
        <v>12616.67</v>
      </c>
      <c r="J39" s="16">
        <v>12773.86</v>
      </c>
      <c r="K39" s="16">
        <v>12962.03</v>
      </c>
      <c r="L39" s="16">
        <v>13147.96</v>
      </c>
      <c r="M39" s="16">
        <v>13300.0342</v>
      </c>
      <c r="N39" s="17">
        <v>13441.594899999998</v>
      </c>
      <c r="O39" s="137">
        <v>13489.495800000001</v>
      </c>
      <c r="P39" s="137">
        <v>12721.5144</v>
      </c>
      <c r="Q39" s="137">
        <v>13240.9501</v>
      </c>
      <c r="R39" s="16">
        <v>13536.5681</v>
      </c>
      <c r="S39" s="16">
        <v>13981.7011924787</v>
      </c>
      <c r="T39" s="16">
        <v>14082.00381728494</v>
      </c>
      <c r="U39" s="53">
        <v>14103.630079170211</v>
      </c>
      <c r="V39" s="69">
        <v>21.626261885270651</v>
      </c>
      <c r="W39" s="70">
        <v>1486.9600791702105</v>
      </c>
      <c r="X39" s="54">
        <v>0.15357375389093431</v>
      </c>
      <c r="Y39" s="55">
        <v>11.785677830760498</v>
      </c>
    </row>
    <row r="40" spans="1:25" s="95" customFormat="1">
      <c r="A40" s="12" t="s">
        <v>210</v>
      </c>
      <c r="B40" s="16">
        <v>-518.19147611999995</v>
      </c>
      <c r="C40" s="16">
        <v>-506.59718056723398</v>
      </c>
      <c r="D40" s="16">
        <v>208.86635366000007</v>
      </c>
      <c r="E40" s="17">
        <v>-81.471481229999995</v>
      </c>
      <c r="F40" s="16">
        <v>68.648181609999995</v>
      </c>
      <c r="G40" s="17">
        <v>209.23360579000001</v>
      </c>
      <c r="H40" s="16">
        <v>88.853966620000008</v>
      </c>
      <c r="I40" s="16">
        <v>9.1570510300000016</v>
      </c>
      <c r="J40" s="16">
        <v>152.24849999999998</v>
      </c>
      <c r="K40" s="16">
        <v>253.99561</v>
      </c>
      <c r="L40" s="16">
        <v>-133.61461</v>
      </c>
      <c r="M40" s="16">
        <v>91.390999999999991</v>
      </c>
      <c r="N40" s="17">
        <v>-74.300000000000011</v>
      </c>
      <c r="O40" s="137">
        <v>-158.80000000000001</v>
      </c>
      <c r="P40" s="137">
        <v>-2.097000000000012</v>
      </c>
      <c r="Q40" s="137">
        <v>675.81700000000001</v>
      </c>
      <c r="R40" s="16">
        <v>332.69299999999998</v>
      </c>
      <c r="S40" s="16">
        <v>429.59700000000004</v>
      </c>
      <c r="T40" s="16">
        <v>257.8</v>
      </c>
      <c r="U40" s="53">
        <v>-13.398</v>
      </c>
      <c r="V40" s="69">
        <v>-271.19800000000004</v>
      </c>
      <c r="W40" s="70">
        <v>-22.555051030000001</v>
      </c>
      <c r="X40" s="54">
        <v>-105.19705197827773</v>
      </c>
      <c r="Y40" s="55">
        <v>-246.31347970111725</v>
      </c>
    </row>
    <row r="41" spans="1:25">
      <c r="A41" s="97" t="s">
        <v>80</v>
      </c>
      <c r="B41" s="19">
        <v>0</v>
      </c>
      <c r="C41" s="19">
        <v>144.71043867</v>
      </c>
      <c r="D41" s="19">
        <v>581.36289913000007</v>
      </c>
      <c r="E41" s="20">
        <v>158.17691273</v>
      </c>
      <c r="F41" s="19">
        <v>168.64818160999999</v>
      </c>
      <c r="G41" s="20">
        <v>239.23360579000001</v>
      </c>
      <c r="H41" s="19">
        <v>163.20296662000001</v>
      </c>
      <c r="I41" s="19">
        <v>9.1570510300000016</v>
      </c>
      <c r="J41" s="19">
        <v>152.24849999999998</v>
      </c>
      <c r="K41" s="19">
        <v>300.476</v>
      </c>
      <c r="L41" s="19">
        <v>9.5</v>
      </c>
      <c r="M41" s="19">
        <v>119.991</v>
      </c>
      <c r="N41" s="20">
        <v>43.5</v>
      </c>
      <c r="O41" s="138">
        <v>22.200000000000003</v>
      </c>
      <c r="P41" s="138">
        <v>129.1</v>
      </c>
      <c r="Q41" s="138">
        <v>675.81700000000001</v>
      </c>
      <c r="R41" s="19">
        <v>332.69299999999998</v>
      </c>
      <c r="S41" s="19">
        <v>429.59700000000004</v>
      </c>
      <c r="T41" s="19">
        <v>257.8</v>
      </c>
      <c r="U41" s="57">
        <v>16.600000000000001</v>
      </c>
      <c r="V41" s="67">
        <v>-241.20000000000002</v>
      </c>
      <c r="W41" s="68">
        <v>7.4429489699999998</v>
      </c>
      <c r="X41" s="58">
        <v>-93.560899922420475</v>
      </c>
      <c r="Y41" s="59">
        <v>81.281069043032275</v>
      </c>
    </row>
    <row r="42" spans="1:25">
      <c r="A42" s="21" t="s">
        <v>79</v>
      </c>
      <c r="B42" s="19">
        <v>518.19147611999995</v>
      </c>
      <c r="C42" s="19">
        <v>651.30761923723401</v>
      </c>
      <c r="D42" s="19">
        <v>372.49654547</v>
      </c>
      <c r="E42" s="20">
        <v>239.64839395999999</v>
      </c>
      <c r="F42" s="19">
        <v>100</v>
      </c>
      <c r="G42" s="20">
        <v>30</v>
      </c>
      <c r="H42" s="19">
        <v>74.349000000000004</v>
      </c>
      <c r="I42" s="19">
        <v>0</v>
      </c>
      <c r="J42" s="19">
        <v>0</v>
      </c>
      <c r="K42" s="19">
        <v>46.48039</v>
      </c>
      <c r="L42" s="19">
        <v>143.11461</v>
      </c>
      <c r="M42" s="19">
        <v>28.6</v>
      </c>
      <c r="N42" s="20">
        <v>117.80000000000001</v>
      </c>
      <c r="O42" s="138">
        <v>181</v>
      </c>
      <c r="P42" s="138">
        <v>131.197</v>
      </c>
      <c r="Q42" s="138">
        <v>0</v>
      </c>
      <c r="R42" s="19">
        <v>0</v>
      </c>
      <c r="S42" s="19">
        <v>0</v>
      </c>
      <c r="T42" s="19">
        <v>0</v>
      </c>
      <c r="U42" s="57">
        <v>29.998000000000001</v>
      </c>
      <c r="V42" s="67">
        <v>29.998000000000001</v>
      </c>
      <c r="W42" s="68">
        <v>29.998000000000001</v>
      </c>
      <c r="X42" s="58"/>
      <c r="Y42" s="59"/>
    </row>
    <row r="43" spans="1:25">
      <c r="A43" s="21" t="s">
        <v>126</v>
      </c>
      <c r="B43" s="19">
        <v>464.22147611999998</v>
      </c>
      <c r="C43" s="19">
        <v>560.41761923723402</v>
      </c>
      <c r="D43" s="19">
        <v>281.26900000000001</v>
      </c>
      <c r="E43" s="20">
        <v>140</v>
      </c>
      <c r="F43" s="19">
        <v>100</v>
      </c>
      <c r="G43" s="20">
        <v>30</v>
      </c>
      <c r="H43" s="19">
        <v>74.349000000000004</v>
      </c>
      <c r="I43" s="19">
        <v>0</v>
      </c>
      <c r="J43" s="19">
        <v>0</v>
      </c>
      <c r="K43" s="19">
        <v>8.9803899999999999</v>
      </c>
      <c r="L43" s="19">
        <v>12.720610000000001</v>
      </c>
      <c r="M43" s="19">
        <v>0</v>
      </c>
      <c r="N43" s="20">
        <v>0</v>
      </c>
      <c r="O43" s="138">
        <v>0</v>
      </c>
      <c r="P43" s="138">
        <v>0</v>
      </c>
      <c r="Q43" s="138">
        <v>0</v>
      </c>
      <c r="R43" s="19">
        <v>0</v>
      </c>
      <c r="S43" s="19">
        <v>0</v>
      </c>
      <c r="T43" s="19">
        <v>0</v>
      </c>
      <c r="U43" s="57">
        <v>0</v>
      </c>
      <c r="V43" s="67"/>
      <c r="W43" s="68"/>
      <c r="X43" s="58"/>
      <c r="Y43" s="59"/>
    </row>
    <row r="44" spans="1:25" s="95" customFormat="1">
      <c r="A44" s="12" t="s">
        <v>194</v>
      </c>
      <c r="B44" s="16"/>
      <c r="C44" s="16"/>
      <c r="D44" s="16"/>
      <c r="E44" s="17"/>
      <c r="F44" s="16"/>
      <c r="G44" s="17"/>
      <c r="H44" s="16"/>
      <c r="I44" s="16"/>
      <c r="J44" s="16"/>
      <c r="K44" s="16"/>
      <c r="L44" s="16"/>
      <c r="M44" s="16"/>
      <c r="N44" s="17"/>
      <c r="O44" s="137"/>
      <c r="P44" s="137"/>
      <c r="Q44" s="137"/>
      <c r="R44" s="16"/>
      <c r="S44" s="16"/>
      <c r="T44" s="16"/>
      <c r="U44" s="53"/>
      <c r="V44" s="69"/>
      <c r="W44" s="70"/>
      <c r="X44" s="54"/>
      <c r="Y44" s="55"/>
    </row>
    <row r="45" spans="1:25">
      <c r="A45" s="21" t="s">
        <v>79</v>
      </c>
      <c r="B45" s="19">
        <v>109.04206496747599</v>
      </c>
      <c r="C45" s="19">
        <v>67.905564181356951</v>
      </c>
      <c r="D45" s="19">
        <v>39.893146578831086</v>
      </c>
      <c r="E45" s="20">
        <v>32.560720363958566</v>
      </c>
      <c r="F45" s="19">
        <v>30.046594805229777</v>
      </c>
      <c r="G45" s="20">
        <v>44.344685941495015</v>
      </c>
      <c r="H45" s="19">
        <v>72.332670480008801</v>
      </c>
      <c r="I45" s="19">
        <v>49.070429454282007</v>
      </c>
      <c r="J45" s="19">
        <v>47.642436427353985</v>
      </c>
      <c r="K45" s="19">
        <v>68.708903917047579</v>
      </c>
      <c r="L45" s="19">
        <v>62.925363386669204</v>
      </c>
      <c r="M45" s="19">
        <v>59.63219719750586</v>
      </c>
      <c r="N45" s="20">
        <v>39.469949837537598</v>
      </c>
      <c r="O45" s="138">
        <v>39.318895442413321</v>
      </c>
      <c r="P45" s="138">
        <v>39.827665892892014</v>
      </c>
      <c r="Q45" s="138">
        <v>40.692983646239213</v>
      </c>
      <c r="R45" s="19">
        <v>35.980246525337449</v>
      </c>
      <c r="S45" s="19">
        <v>44.47316905054565</v>
      </c>
      <c r="T45" s="19">
        <v>58.866003574449245</v>
      </c>
      <c r="U45" s="57">
        <v>105.00691549575988</v>
      </c>
      <c r="V45" s="71">
        <v>46.140911921310639</v>
      </c>
      <c r="W45" s="143">
        <v>55.936486041477878</v>
      </c>
      <c r="X45" s="72">
        <v>78.382953011163934</v>
      </c>
      <c r="Y45" s="73">
        <v>113.99224882185482</v>
      </c>
    </row>
    <row r="46" spans="1:25">
      <c r="A46" s="21" t="s">
        <v>80</v>
      </c>
      <c r="B46" s="19">
        <v>89.599948450273658</v>
      </c>
      <c r="C46" s="19">
        <v>194.2764973996542</v>
      </c>
      <c r="D46" s="19">
        <v>169.09652967145018</v>
      </c>
      <c r="E46" s="20">
        <v>237.96270128889014</v>
      </c>
      <c r="F46" s="19">
        <v>207.28033282521514</v>
      </c>
      <c r="G46" s="20">
        <v>223.60610567841127</v>
      </c>
      <c r="H46" s="19">
        <v>207.8769407454549</v>
      </c>
      <c r="I46" s="19">
        <v>201.22839658964583</v>
      </c>
      <c r="J46" s="19">
        <v>214.46114224971322</v>
      </c>
      <c r="K46" s="19">
        <v>173.35208745979935</v>
      </c>
      <c r="L46" s="19">
        <v>133.05574894671832</v>
      </c>
      <c r="M46" s="19">
        <v>180.28724239337214</v>
      </c>
      <c r="N46" s="20">
        <v>154.23490321373583</v>
      </c>
      <c r="O46" s="138">
        <v>185.91006884541036</v>
      </c>
      <c r="P46" s="138">
        <v>299.59133037743919</v>
      </c>
      <c r="Q46" s="138">
        <v>384.45437754205119</v>
      </c>
      <c r="R46" s="19">
        <v>355.13947580067224</v>
      </c>
      <c r="S46" s="19">
        <v>425.47103521706936</v>
      </c>
      <c r="T46" s="19">
        <v>385.26547779485975</v>
      </c>
      <c r="U46" s="57">
        <v>236.90208496099504</v>
      </c>
      <c r="V46" s="74">
        <v>-148.36339283386471</v>
      </c>
      <c r="W46" s="75">
        <v>35.673688371349215</v>
      </c>
      <c r="X46" s="72">
        <v>-38.50939193489404</v>
      </c>
      <c r="Y46" s="73">
        <v>17.727959361568946</v>
      </c>
    </row>
    <row r="47" spans="1:25" s="95" customFormat="1">
      <c r="A47" s="12" t="s">
        <v>81</v>
      </c>
      <c r="B47" s="76">
        <v>14</v>
      </c>
      <c r="C47" s="76">
        <v>19.5</v>
      </c>
      <c r="D47" s="76">
        <v>30</v>
      </c>
      <c r="E47" s="77">
        <v>30</v>
      </c>
      <c r="F47" s="76">
        <v>30</v>
      </c>
      <c r="G47" s="77">
        <v>30</v>
      </c>
      <c r="H47" s="76">
        <v>30</v>
      </c>
      <c r="I47" s="76">
        <v>27</v>
      </c>
      <c r="J47" s="76">
        <v>22</v>
      </c>
      <c r="K47" s="76">
        <v>22</v>
      </c>
      <c r="L47" s="76">
        <v>22</v>
      </c>
      <c r="M47" s="76">
        <v>22</v>
      </c>
      <c r="N47" s="77">
        <v>22</v>
      </c>
      <c r="O47" s="140">
        <v>22</v>
      </c>
      <c r="P47" s="140">
        <v>22</v>
      </c>
      <c r="Q47" s="140">
        <v>19</v>
      </c>
      <c r="R47" s="76">
        <v>18</v>
      </c>
      <c r="S47" s="76">
        <v>16.5</v>
      </c>
      <c r="T47" s="76">
        <v>15.5</v>
      </c>
      <c r="U47" s="258">
        <v>15.5</v>
      </c>
      <c r="V47" s="78"/>
      <c r="W47" s="79"/>
      <c r="X47" s="80"/>
      <c r="Y47" s="81"/>
    </row>
    <row r="48" spans="1:25" s="95" customFormat="1" ht="27.75" customHeight="1">
      <c r="A48" s="33" t="s">
        <v>198</v>
      </c>
      <c r="B48" s="76">
        <v>14.3131</v>
      </c>
      <c r="C48" s="76">
        <v>14.637700000000001</v>
      </c>
      <c r="D48" s="76">
        <v>15.5352</v>
      </c>
      <c r="E48" s="77">
        <v>18.002700000000001</v>
      </c>
      <c r="F48" s="76">
        <v>17.862400000000001</v>
      </c>
      <c r="G48" s="77">
        <v>17.260899999999999</v>
      </c>
      <c r="H48" s="76">
        <v>17.056899999999999</v>
      </c>
      <c r="I48" s="76">
        <v>16.933199999999999</v>
      </c>
      <c r="J48" s="76">
        <v>17.3992</v>
      </c>
      <c r="K48" s="76">
        <v>16.8598</v>
      </c>
      <c r="L48" s="76">
        <v>16.539899999999999</v>
      </c>
      <c r="M48" s="76">
        <v>17.2563</v>
      </c>
      <c r="N48" s="77">
        <v>16.322500000000002</v>
      </c>
      <c r="O48" s="140">
        <v>15.8919</v>
      </c>
      <c r="P48" s="140">
        <v>16.12404090834368</v>
      </c>
      <c r="Q48" s="140">
        <v>16.200945390543513</v>
      </c>
      <c r="R48" s="76">
        <v>16.456956968588731</v>
      </c>
      <c r="S48" s="76">
        <v>15.960448626186471</v>
      </c>
      <c r="T48" s="76">
        <v>14.976533873868703</v>
      </c>
      <c r="U48" s="258">
        <v>14.878303445003256</v>
      </c>
      <c r="V48" s="78"/>
      <c r="W48" s="79"/>
      <c r="X48" s="80"/>
      <c r="Y48" s="81"/>
    </row>
    <row r="49" spans="1:25">
      <c r="A49" s="98" t="s">
        <v>195</v>
      </c>
      <c r="B49" s="82">
        <v>17.1935</v>
      </c>
      <c r="C49" s="82">
        <v>18.839300000000001</v>
      </c>
      <c r="D49" s="82">
        <v>23.636299999999999</v>
      </c>
      <c r="E49" s="83">
        <v>23.806100000000001</v>
      </c>
      <c r="F49" s="82">
        <v>23.339500000000001</v>
      </c>
      <c r="G49" s="83">
        <v>22.011700000000001</v>
      </c>
      <c r="H49" s="82">
        <v>21.1554</v>
      </c>
      <c r="I49" s="82">
        <v>21.2301</v>
      </c>
      <c r="J49" s="82">
        <v>21.047899999999998</v>
      </c>
      <c r="K49" s="82">
        <v>20.883700000000001</v>
      </c>
      <c r="L49" s="82">
        <v>20.748799999999999</v>
      </c>
      <c r="M49" s="82">
        <v>20.364100000000001</v>
      </c>
      <c r="N49" s="83">
        <v>20.0364</v>
      </c>
      <c r="O49" s="141">
        <v>19.808499999999999</v>
      </c>
      <c r="P49" s="141">
        <v>20.256219040926869</v>
      </c>
      <c r="Q49" s="141">
        <v>20.882999424970034</v>
      </c>
      <c r="R49" s="82">
        <v>21.090233980829591</v>
      </c>
      <c r="S49" s="82">
        <v>20.589978469459538</v>
      </c>
      <c r="T49" s="82">
        <v>17.95906162546423</v>
      </c>
      <c r="U49" s="259">
        <v>16.964631712778829</v>
      </c>
      <c r="V49" s="84"/>
      <c r="W49" s="85"/>
      <c r="X49" s="86"/>
      <c r="Y49" s="87"/>
    </row>
    <row r="50" spans="1:25">
      <c r="A50" s="98" t="s">
        <v>196</v>
      </c>
      <c r="B50" s="82">
        <v>8.4972999999999992</v>
      </c>
      <c r="C50" s="82">
        <v>8.7666000000000004</v>
      </c>
      <c r="D50" s="82">
        <v>7.3112000000000004</v>
      </c>
      <c r="E50" s="83">
        <v>8.9770000000000003</v>
      </c>
      <c r="F50" s="82">
        <v>9.7573000000000008</v>
      </c>
      <c r="G50" s="83">
        <v>9.2906999999999993</v>
      </c>
      <c r="H50" s="82">
        <v>8.5298999999999996</v>
      </c>
      <c r="I50" s="82">
        <v>8.5542999999999996</v>
      </c>
      <c r="J50" s="82">
        <v>10.4269</v>
      </c>
      <c r="K50" s="82">
        <v>8.8102999999999998</v>
      </c>
      <c r="L50" s="82">
        <v>9.3998000000000008</v>
      </c>
      <c r="M50" s="82">
        <v>9.0372000000000003</v>
      </c>
      <c r="N50" s="83">
        <v>8.9239999999999995</v>
      </c>
      <c r="O50" s="141">
        <v>8.7373999999999992</v>
      </c>
      <c r="P50" s="141">
        <v>8.9263614365128117</v>
      </c>
      <c r="Q50" s="141">
        <v>9.0884223665487252</v>
      </c>
      <c r="R50" s="82">
        <v>9.0305669831536459</v>
      </c>
      <c r="S50" s="82">
        <v>9.3173848010088012</v>
      </c>
      <c r="T50" s="82">
        <v>8.6227079145659964</v>
      </c>
      <c r="U50" s="259">
        <v>8.5289329938309919</v>
      </c>
      <c r="V50" s="84"/>
      <c r="W50" s="85"/>
      <c r="X50" s="86"/>
      <c r="Y50" s="87"/>
    </row>
    <row r="51" spans="1:25">
      <c r="A51" s="99" t="s">
        <v>189</v>
      </c>
      <c r="B51" s="82"/>
      <c r="C51" s="82"/>
      <c r="D51" s="82"/>
      <c r="E51" s="83"/>
      <c r="F51" s="82"/>
      <c r="G51" s="83"/>
      <c r="H51" s="82"/>
      <c r="I51" s="82"/>
      <c r="J51" s="82"/>
      <c r="K51" s="82"/>
      <c r="L51" s="82"/>
      <c r="M51" s="82"/>
      <c r="N51" s="83"/>
      <c r="O51" s="141"/>
      <c r="P51" s="141"/>
      <c r="Q51" s="141"/>
      <c r="R51" s="82"/>
      <c r="S51" s="82"/>
      <c r="T51" s="82"/>
      <c r="U51" s="259"/>
      <c r="V51" s="84"/>
      <c r="W51" s="85"/>
      <c r="X51" s="86"/>
      <c r="Y51" s="87"/>
    </row>
    <row r="52" spans="1:25">
      <c r="A52" s="99" t="s">
        <v>211</v>
      </c>
      <c r="B52" s="82">
        <v>13.702299999999999</v>
      </c>
      <c r="C52" s="82">
        <v>14.2239</v>
      </c>
      <c r="D52" s="82">
        <v>15.238099999999999</v>
      </c>
      <c r="E52" s="83">
        <v>17.754799999999999</v>
      </c>
      <c r="F52" s="82">
        <v>17.560199999999998</v>
      </c>
      <c r="G52" s="83">
        <v>16.789899999999999</v>
      </c>
      <c r="H52" s="82">
        <v>16.674900000000001</v>
      </c>
      <c r="I52" s="82">
        <v>16.4709</v>
      </c>
      <c r="J52" s="82">
        <v>16.990300000000001</v>
      </c>
      <c r="K52" s="82">
        <v>16.327500000000001</v>
      </c>
      <c r="L52" s="82">
        <v>16.02</v>
      </c>
      <c r="M52" s="82">
        <v>16.783799999999999</v>
      </c>
      <c r="N52" s="83">
        <v>15.769299999999999</v>
      </c>
      <c r="O52" s="141">
        <v>15.348800000000001</v>
      </c>
      <c r="P52" s="141">
        <v>15.530583108647088</v>
      </c>
      <c r="Q52" s="141">
        <v>15.719205658149608</v>
      </c>
      <c r="R52" s="82">
        <v>15.771683063091821</v>
      </c>
      <c r="S52" s="82">
        <v>15.075697272768183</v>
      </c>
      <c r="T52" s="82">
        <v>14.242391725663353</v>
      </c>
      <c r="U52" s="259">
        <v>14.064219688085306</v>
      </c>
      <c r="V52" s="84"/>
      <c r="W52" s="85"/>
      <c r="X52" s="86"/>
      <c r="Y52" s="87"/>
    </row>
    <row r="53" spans="1:25">
      <c r="A53" s="98" t="s">
        <v>195</v>
      </c>
      <c r="B53" s="82">
        <v>16.5077</v>
      </c>
      <c r="C53" s="82">
        <v>18.424900000000001</v>
      </c>
      <c r="D53" s="82">
        <v>23.705200000000001</v>
      </c>
      <c r="E53" s="83">
        <v>23.725000000000001</v>
      </c>
      <c r="F53" s="82">
        <v>23.1755</v>
      </c>
      <c r="G53" s="83">
        <v>21.622800000000002</v>
      </c>
      <c r="H53" s="82">
        <v>20.839300000000001</v>
      </c>
      <c r="I53" s="82">
        <v>20.8188</v>
      </c>
      <c r="J53" s="82">
        <v>20.680099999999999</v>
      </c>
      <c r="K53" s="82">
        <v>20.3521</v>
      </c>
      <c r="L53" s="82">
        <v>20.197700000000001</v>
      </c>
      <c r="M53" s="82">
        <v>19.9359</v>
      </c>
      <c r="N53" s="83">
        <v>19.421800000000001</v>
      </c>
      <c r="O53" s="141">
        <v>19.1965</v>
      </c>
      <c r="P53" s="141">
        <v>19.613925128030807</v>
      </c>
      <c r="Q53" s="141">
        <v>20.338320326753234</v>
      </c>
      <c r="R53" s="82">
        <v>20.317444035641984</v>
      </c>
      <c r="S53" s="82">
        <v>19.599457203219963</v>
      </c>
      <c r="T53" s="82">
        <v>17.122524396460594</v>
      </c>
      <c r="U53" s="259">
        <v>16.051058307497843</v>
      </c>
      <c r="V53" s="84"/>
      <c r="W53" s="85"/>
      <c r="X53" s="86"/>
      <c r="Y53" s="87"/>
    </row>
    <row r="54" spans="1:25">
      <c r="A54" s="98" t="s">
        <v>196</v>
      </c>
      <c r="B54" s="82">
        <v>8.4745000000000008</v>
      </c>
      <c r="C54" s="82">
        <v>8.7544000000000004</v>
      </c>
      <c r="D54" s="82">
        <v>7.3007999999999997</v>
      </c>
      <c r="E54" s="83">
        <v>8.9382000000000001</v>
      </c>
      <c r="F54" s="82">
        <v>9.7407000000000004</v>
      </c>
      <c r="G54" s="83">
        <v>9.2942999999999998</v>
      </c>
      <c r="H54" s="82">
        <v>8.5239999999999991</v>
      </c>
      <c r="I54" s="82">
        <v>8.5505999999999993</v>
      </c>
      <c r="J54" s="82">
        <v>10.430300000000001</v>
      </c>
      <c r="K54" s="82">
        <v>8.8104999999999993</v>
      </c>
      <c r="L54" s="82">
        <v>9.4074000000000009</v>
      </c>
      <c r="M54" s="82">
        <v>9.0070999999999994</v>
      </c>
      <c r="N54" s="83">
        <v>8.9186999999999994</v>
      </c>
      <c r="O54" s="141">
        <v>8.7515000000000001</v>
      </c>
      <c r="P54" s="141">
        <v>8.8921366588537154</v>
      </c>
      <c r="Q54" s="141">
        <v>9.0633373200728151</v>
      </c>
      <c r="R54" s="82">
        <v>9.0311110141975792</v>
      </c>
      <c r="S54" s="82">
        <v>9.2720355934121343</v>
      </c>
      <c r="T54" s="82">
        <v>8.602851023441298</v>
      </c>
      <c r="U54" s="259">
        <v>8.4922078320528218</v>
      </c>
      <c r="V54" s="84"/>
      <c r="W54" s="85"/>
      <c r="X54" s="86"/>
      <c r="Y54" s="87"/>
    </row>
    <row r="55" spans="1:25">
      <c r="A55" s="99" t="s">
        <v>212</v>
      </c>
      <c r="B55" s="82">
        <v>26.976400000000002</v>
      </c>
      <c r="C55" s="82">
        <v>25.055499999999999</v>
      </c>
      <c r="D55" s="82">
        <v>24.541399999999999</v>
      </c>
      <c r="E55" s="83">
        <v>25.613399999999999</v>
      </c>
      <c r="F55" s="82">
        <v>26.9329</v>
      </c>
      <c r="G55" s="83">
        <v>26.895399999999999</v>
      </c>
      <c r="H55" s="82">
        <v>27.6525</v>
      </c>
      <c r="I55" s="82">
        <v>28.005800000000001</v>
      </c>
      <c r="J55" s="82">
        <v>28.2195</v>
      </c>
      <c r="K55" s="82">
        <v>29.082699999999999</v>
      </c>
      <c r="L55" s="82">
        <v>29.273399999999999</v>
      </c>
      <c r="M55" s="82">
        <v>25.914000000000001</v>
      </c>
      <c r="N55" s="83">
        <v>30.533100000000001</v>
      </c>
      <c r="O55" s="141">
        <v>28.472100000000001</v>
      </c>
      <c r="P55" s="141">
        <v>29.517953234156607</v>
      </c>
      <c r="Q55" s="141">
        <v>28.939929884042833</v>
      </c>
      <c r="R55" s="82">
        <v>32.060506351972187</v>
      </c>
      <c r="S55" s="82">
        <v>33.193888894449174</v>
      </c>
      <c r="T55" s="82">
        <v>31.308285478833302</v>
      </c>
      <c r="U55" s="259">
        <v>30.903351007409949</v>
      </c>
      <c r="V55" s="84"/>
      <c r="W55" s="85"/>
      <c r="X55" s="86"/>
      <c r="Y55" s="87"/>
    </row>
    <row r="56" spans="1:25">
      <c r="A56" s="98" t="s">
        <v>195</v>
      </c>
      <c r="B56" s="82">
        <v>27.600200000000001</v>
      </c>
      <c r="C56" s="82">
        <v>25.277699999999999</v>
      </c>
      <c r="D56" s="82">
        <v>24.716000000000001</v>
      </c>
      <c r="E56" s="83">
        <v>25.725300000000001</v>
      </c>
      <c r="F56" s="82">
        <v>27.358499999999999</v>
      </c>
      <c r="G56" s="83">
        <v>27.067799999999998</v>
      </c>
      <c r="H56" s="82">
        <v>27.861599999999999</v>
      </c>
      <c r="I56" s="82">
        <v>28.1038</v>
      </c>
      <c r="J56" s="82">
        <v>28.347899999999999</v>
      </c>
      <c r="K56" s="82">
        <v>29.3797</v>
      </c>
      <c r="L56" s="82">
        <v>29.450399999999998</v>
      </c>
      <c r="M56" s="82">
        <v>26.062899999999999</v>
      </c>
      <c r="N56" s="83">
        <v>30.777100000000001</v>
      </c>
      <c r="O56" s="141">
        <v>28.655000000000001</v>
      </c>
      <c r="P56" s="141">
        <v>29.738837700346785</v>
      </c>
      <c r="Q56" s="141">
        <v>29.103395997378083</v>
      </c>
      <c r="R56" s="82">
        <v>32.145648751229707</v>
      </c>
      <c r="S56" s="82">
        <v>33.304745975130302</v>
      </c>
      <c r="T56" s="82">
        <v>31.341341510202653</v>
      </c>
      <c r="U56" s="259">
        <v>31.298027795433658</v>
      </c>
      <c r="V56" s="84"/>
      <c r="W56" s="85"/>
      <c r="X56" s="86"/>
      <c r="Y56" s="87"/>
    </row>
    <row r="57" spans="1:25">
      <c r="A57" s="98" t="s">
        <v>196</v>
      </c>
      <c r="B57" s="82">
        <v>11.315099999999999</v>
      </c>
      <c r="C57" s="82">
        <v>10.3765</v>
      </c>
      <c r="D57" s="82">
        <v>11.9482</v>
      </c>
      <c r="E57" s="83">
        <v>10.8367</v>
      </c>
      <c r="F57" s="82">
        <v>13.3454</v>
      </c>
      <c r="G57" s="83">
        <v>9.3661999999999992</v>
      </c>
      <c r="H57" s="82">
        <v>12.505699999999999</v>
      </c>
      <c r="I57" s="82">
        <v>13.2415</v>
      </c>
      <c r="J57" s="82">
        <v>7.8226000000000004</v>
      </c>
      <c r="K57" s="82">
        <v>8.5983000000000001</v>
      </c>
      <c r="L57" s="82">
        <v>7.3395000000000001</v>
      </c>
      <c r="M57" s="82">
        <v>8.4047000000000001</v>
      </c>
      <c r="N57" s="83">
        <v>10.283899999999999</v>
      </c>
      <c r="O57" s="141">
        <v>7.2031999999999998</v>
      </c>
      <c r="P57" s="141">
        <v>8.0954424117510939</v>
      </c>
      <c r="Q57" s="141">
        <v>7.0462513132314806</v>
      </c>
      <c r="R57" s="82">
        <v>7.5184212428762907</v>
      </c>
      <c r="S57" s="82">
        <v>11.423333332557776</v>
      </c>
      <c r="T57" s="82">
        <v>9.7439236444011446</v>
      </c>
      <c r="U57" s="259">
        <v>1.8118047687338672</v>
      </c>
      <c r="V57" s="84"/>
      <c r="W57" s="85"/>
      <c r="X57" s="86"/>
      <c r="Y57" s="87"/>
    </row>
    <row r="58" spans="1:25" s="95" customFormat="1" ht="25.5">
      <c r="A58" s="33" t="s">
        <v>199</v>
      </c>
      <c r="B58" s="76">
        <v>8.4026999999999994</v>
      </c>
      <c r="C58" s="76">
        <v>8.5449999999999999</v>
      </c>
      <c r="D58" s="76">
        <v>10.8269</v>
      </c>
      <c r="E58" s="77">
        <v>13.401899999999999</v>
      </c>
      <c r="F58" s="76">
        <v>13.938700000000001</v>
      </c>
      <c r="G58" s="77">
        <v>13.514799999999999</v>
      </c>
      <c r="H58" s="76">
        <v>13.151400000000001</v>
      </c>
      <c r="I58" s="76">
        <v>12.178800000000001</v>
      </c>
      <c r="J58" s="76">
        <v>12.145799999999999</v>
      </c>
      <c r="K58" s="76">
        <v>11.752000000000001</v>
      </c>
      <c r="L58" s="76">
        <v>11.411099999999999</v>
      </c>
      <c r="M58" s="76">
        <v>10.501300000000001</v>
      </c>
      <c r="N58" s="77">
        <v>10.045999999999999</v>
      </c>
      <c r="O58" s="140">
        <v>10.469099999999999</v>
      </c>
      <c r="P58" s="140">
        <v>11.692636781580733</v>
      </c>
      <c r="Q58" s="140">
        <v>12.302656458261916</v>
      </c>
      <c r="R58" s="76">
        <v>12.278179310344459</v>
      </c>
      <c r="S58" s="76">
        <v>11.479580603941868</v>
      </c>
      <c r="T58" s="76">
        <v>10.484389498262086</v>
      </c>
      <c r="U58" s="258">
        <v>9.353339042327617</v>
      </c>
      <c r="V58" s="78"/>
      <c r="W58" s="79"/>
      <c r="X58" s="80"/>
      <c r="Y58" s="81"/>
    </row>
    <row r="59" spans="1:25">
      <c r="A59" s="100" t="s">
        <v>195</v>
      </c>
      <c r="B59" s="82">
        <v>8.7179000000000002</v>
      </c>
      <c r="C59" s="82">
        <v>9.4303000000000008</v>
      </c>
      <c r="D59" s="82">
        <v>12.620799999999999</v>
      </c>
      <c r="E59" s="83">
        <v>15.4801</v>
      </c>
      <c r="F59" s="82">
        <v>15.5832</v>
      </c>
      <c r="G59" s="83">
        <v>15.264099999999999</v>
      </c>
      <c r="H59" s="82">
        <v>14.6775</v>
      </c>
      <c r="I59" s="82">
        <v>13.634499999999999</v>
      </c>
      <c r="J59" s="82">
        <v>13.5565</v>
      </c>
      <c r="K59" s="82">
        <v>13.0946</v>
      </c>
      <c r="L59" s="82">
        <v>12.5046</v>
      </c>
      <c r="M59" s="82">
        <v>11.5617</v>
      </c>
      <c r="N59" s="83">
        <v>10.894</v>
      </c>
      <c r="O59" s="141">
        <v>11.3438</v>
      </c>
      <c r="P59" s="141">
        <v>12.907397541087063</v>
      </c>
      <c r="Q59" s="141">
        <v>13.698696374424241</v>
      </c>
      <c r="R59" s="82">
        <v>13.553798993934352</v>
      </c>
      <c r="S59" s="82">
        <v>12.679594739803081</v>
      </c>
      <c r="T59" s="82">
        <v>11.433368760312275</v>
      </c>
      <c r="U59" s="259">
        <v>10.320764246444783</v>
      </c>
      <c r="V59" s="84"/>
      <c r="W59" s="85"/>
      <c r="X59" s="86"/>
      <c r="Y59" s="87"/>
    </row>
    <row r="60" spans="1:25">
      <c r="A60" s="101" t="s">
        <v>196</v>
      </c>
      <c r="B60" s="82">
        <v>7.3773</v>
      </c>
      <c r="C60" s="82">
        <v>6.7805999999999997</v>
      </c>
      <c r="D60" s="82">
        <v>6.5464000000000002</v>
      </c>
      <c r="E60" s="83">
        <v>7.4484000000000004</v>
      </c>
      <c r="F60" s="82">
        <v>7.9005000000000001</v>
      </c>
      <c r="G60" s="83">
        <v>7.2252000000000001</v>
      </c>
      <c r="H60" s="82">
        <v>6.6275000000000004</v>
      </c>
      <c r="I60" s="82">
        <v>6.1558000000000002</v>
      </c>
      <c r="J60" s="82">
        <v>6.3834</v>
      </c>
      <c r="K60" s="82">
        <v>6.0445000000000002</v>
      </c>
      <c r="L60" s="82">
        <v>6.1891999999999996</v>
      </c>
      <c r="M60" s="82">
        <v>5.8379000000000003</v>
      </c>
      <c r="N60" s="83">
        <v>5.5801999999999996</v>
      </c>
      <c r="O60" s="141">
        <v>5.4414999999999996</v>
      </c>
      <c r="P60" s="141">
        <v>5.4135978618378573</v>
      </c>
      <c r="Q60" s="141">
        <v>4.891976016539977</v>
      </c>
      <c r="R60" s="82">
        <v>4.8026000985864474</v>
      </c>
      <c r="S60" s="82">
        <v>4.2764312160905407</v>
      </c>
      <c r="T60" s="82">
        <v>4.0493767134156693</v>
      </c>
      <c r="U60" s="259">
        <v>3.6273139557478995</v>
      </c>
      <c r="V60" s="84"/>
      <c r="W60" s="85"/>
      <c r="X60" s="86"/>
      <c r="Y60" s="87"/>
    </row>
    <row r="61" spans="1:25">
      <c r="A61" s="99" t="s">
        <v>189</v>
      </c>
      <c r="B61" s="82"/>
      <c r="C61" s="82"/>
      <c r="D61" s="82"/>
      <c r="E61" s="83"/>
      <c r="F61" s="82"/>
      <c r="G61" s="83"/>
      <c r="H61" s="82"/>
      <c r="I61" s="82"/>
      <c r="J61" s="82"/>
      <c r="K61" s="82"/>
      <c r="L61" s="82"/>
      <c r="M61" s="82"/>
      <c r="N61" s="83"/>
      <c r="O61" s="141"/>
      <c r="P61" s="141"/>
      <c r="Q61" s="141"/>
      <c r="R61" s="82"/>
      <c r="S61" s="82"/>
      <c r="T61" s="82"/>
      <c r="U61" s="259"/>
      <c r="V61" s="84"/>
      <c r="W61" s="85"/>
      <c r="X61" s="86"/>
      <c r="Y61" s="87"/>
    </row>
    <row r="62" spans="1:25">
      <c r="A62" s="99" t="s">
        <v>211</v>
      </c>
      <c r="B62" s="82">
        <v>6.0303000000000004</v>
      </c>
      <c r="C62" s="82">
        <v>6.9762000000000004</v>
      </c>
      <c r="D62" s="82">
        <v>10.036</v>
      </c>
      <c r="E62" s="83">
        <v>12.9002</v>
      </c>
      <c r="F62" s="82">
        <v>13.789099999999999</v>
      </c>
      <c r="G62" s="83">
        <v>13.5656</v>
      </c>
      <c r="H62" s="82">
        <v>13.252000000000001</v>
      </c>
      <c r="I62" s="82">
        <v>12.122999999999999</v>
      </c>
      <c r="J62" s="82">
        <v>12.2712</v>
      </c>
      <c r="K62" s="82">
        <v>11.8207</v>
      </c>
      <c r="L62" s="82">
        <v>11.3507</v>
      </c>
      <c r="M62" s="82">
        <v>10.2547</v>
      </c>
      <c r="N62" s="83">
        <v>9.7041000000000004</v>
      </c>
      <c r="O62" s="141">
        <v>10.163399999999999</v>
      </c>
      <c r="P62" s="141">
        <v>11.54048580427701</v>
      </c>
      <c r="Q62" s="141">
        <v>12.246040011314168</v>
      </c>
      <c r="R62" s="82">
        <v>12.465132368492771</v>
      </c>
      <c r="S62" s="82">
        <v>11.612275029743259</v>
      </c>
      <c r="T62" s="82">
        <v>10.443286357116886</v>
      </c>
      <c r="U62" s="259">
        <v>9.2066350159557562</v>
      </c>
      <c r="V62" s="84"/>
      <c r="W62" s="85"/>
      <c r="X62" s="86"/>
      <c r="Y62" s="87"/>
    </row>
    <row r="63" spans="1:25">
      <c r="A63" s="100" t="s">
        <v>195</v>
      </c>
      <c r="B63" s="82">
        <v>6.0698999999999996</v>
      </c>
      <c r="C63" s="82">
        <v>7.3208000000000002</v>
      </c>
      <c r="D63" s="82">
        <v>11.1668</v>
      </c>
      <c r="E63" s="83">
        <v>14.0806</v>
      </c>
      <c r="F63" s="82">
        <v>14.541</v>
      </c>
      <c r="G63" s="83">
        <v>14.2666</v>
      </c>
      <c r="H63" s="82">
        <v>13.952400000000001</v>
      </c>
      <c r="I63" s="82">
        <v>12.805199999999999</v>
      </c>
      <c r="J63" s="82">
        <v>12.7096</v>
      </c>
      <c r="K63" s="82">
        <v>12.269</v>
      </c>
      <c r="L63" s="82">
        <v>11.669600000000001</v>
      </c>
      <c r="M63" s="82">
        <v>10.6616</v>
      </c>
      <c r="N63" s="83">
        <v>9.9990000000000006</v>
      </c>
      <c r="O63" s="141">
        <v>10.5587</v>
      </c>
      <c r="P63" s="141">
        <v>12.206016770343028</v>
      </c>
      <c r="Q63" s="141">
        <v>13.127982207724195</v>
      </c>
      <c r="R63" s="82">
        <v>13.128039621602252</v>
      </c>
      <c r="S63" s="82">
        <v>12.196698009695918</v>
      </c>
      <c r="T63" s="82">
        <v>10.966848614758579</v>
      </c>
      <c r="U63" s="259">
        <v>9.7619312699902423</v>
      </c>
      <c r="V63" s="84"/>
      <c r="W63" s="85"/>
      <c r="X63" s="86"/>
      <c r="Y63" s="87"/>
    </row>
    <row r="64" spans="1:25">
      <c r="A64" s="100" t="s">
        <v>196</v>
      </c>
      <c r="B64" s="82">
        <v>5.6573000000000002</v>
      </c>
      <c r="C64" s="82">
        <v>5.3757999999999999</v>
      </c>
      <c r="D64" s="82">
        <v>4.5392999999999999</v>
      </c>
      <c r="E64" s="83">
        <v>4.1124999999999998</v>
      </c>
      <c r="F64" s="82">
        <v>5.1531000000000002</v>
      </c>
      <c r="G64" s="83">
        <v>4.8023999999999996</v>
      </c>
      <c r="H64" s="82">
        <v>4.5479000000000003</v>
      </c>
      <c r="I64" s="82">
        <v>3.6808000000000001</v>
      </c>
      <c r="J64" s="82">
        <v>4.4843000000000002</v>
      </c>
      <c r="K64" s="82">
        <v>4.1623000000000001</v>
      </c>
      <c r="L64" s="82">
        <v>5.1444999999999999</v>
      </c>
      <c r="M64" s="82">
        <v>4.3422000000000001</v>
      </c>
      <c r="N64" s="83">
        <v>3.9933999999999998</v>
      </c>
      <c r="O64" s="141">
        <v>3.3614000000000002</v>
      </c>
      <c r="P64" s="141">
        <v>3.7860466535692621</v>
      </c>
      <c r="Q64" s="141">
        <v>3.3052615236589502</v>
      </c>
      <c r="R64" s="82">
        <v>2.9810542431186695</v>
      </c>
      <c r="S64" s="82">
        <v>2.5536599137060527</v>
      </c>
      <c r="T64" s="82">
        <v>2.6741230839923977</v>
      </c>
      <c r="U64" s="259">
        <v>2.1889337539234068</v>
      </c>
      <c r="V64" s="84"/>
      <c r="W64" s="85"/>
      <c r="X64" s="86"/>
      <c r="Y64" s="87"/>
    </row>
    <row r="65" spans="1:25">
      <c r="A65" s="99" t="s">
        <v>212</v>
      </c>
      <c r="B65" s="82">
        <v>12.5425</v>
      </c>
      <c r="C65" s="82">
        <v>10.9223</v>
      </c>
      <c r="D65" s="82">
        <v>12.0143</v>
      </c>
      <c r="E65" s="83">
        <v>13.945600000000001</v>
      </c>
      <c r="F65" s="82">
        <v>14.126099999999999</v>
      </c>
      <c r="G65" s="83">
        <v>13.1341</v>
      </c>
      <c r="H65" s="82">
        <v>12.501200000000001</v>
      </c>
      <c r="I65" s="82">
        <v>12.0288</v>
      </c>
      <c r="J65" s="82">
        <v>11.499599999999999</v>
      </c>
      <c r="K65" s="82">
        <v>11.713800000000001</v>
      </c>
      <c r="L65" s="82">
        <v>11.342599999999999</v>
      </c>
      <c r="M65" s="82">
        <v>11.269600000000001</v>
      </c>
      <c r="N65" s="83">
        <v>10.516299999999999</v>
      </c>
      <c r="O65" s="141">
        <v>11.0814</v>
      </c>
      <c r="P65" s="141">
        <v>11.685080028698961</v>
      </c>
      <c r="Q65" s="141">
        <v>11.961784834474601</v>
      </c>
      <c r="R65" s="82">
        <v>11.330774149411218</v>
      </c>
      <c r="S65" s="82">
        <v>10.458860965703828</v>
      </c>
      <c r="T65" s="82">
        <v>10.404649295112149</v>
      </c>
      <c r="U65" s="259">
        <v>9.5113681504693606</v>
      </c>
      <c r="V65" s="84"/>
      <c r="W65" s="85"/>
      <c r="X65" s="86"/>
      <c r="Y65" s="87"/>
    </row>
    <row r="66" spans="1:25">
      <c r="A66" s="100" t="s">
        <v>195</v>
      </c>
      <c r="B66" s="82">
        <v>17.241499999999998</v>
      </c>
      <c r="C66" s="82">
        <v>16.5655</v>
      </c>
      <c r="D66" s="82">
        <v>17.665400000000002</v>
      </c>
      <c r="E66" s="83">
        <v>19.8902</v>
      </c>
      <c r="F66" s="82">
        <v>19.338000000000001</v>
      </c>
      <c r="G66" s="83">
        <v>18.644200000000001</v>
      </c>
      <c r="H66" s="82">
        <v>17.806999999999999</v>
      </c>
      <c r="I66" s="82">
        <v>17.39</v>
      </c>
      <c r="J66" s="82">
        <v>17.523900000000001</v>
      </c>
      <c r="K66" s="82">
        <v>17.085100000000001</v>
      </c>
      <c r="L66" s="82">
        <v>16.8188</v>
      </c>
      <c r="M66" s="82">
        <v>16.6995</v>
      </c>
      <c r="N66" s="83">
        <v>15.6126</v>
      </c>
      <c r="O66" s="141">
        <v>17.229299999999999</v>
      </c>
      <c r="P66" s="141">
        <v>17.279491344452413</v>
      </c>
      <c r="Q66" s="141">
        <v>17.023541984778682</v>
      </c>
      <c r="R66" s="82">
        <v>16.290928598911794</v>
      </c>
      <c r="S66" s="82">
        <v>16.093026847194768</v>
      </c>
      <c r="T66" s="82">
        <v>15.348669350956182</v>
      </c>
      <c r="U66" s="259">
        <v>14.440951972136897</v>
      </c>
      <c r="V66" s="84"/>
      <c r="W66" s="85"/>
      <c r="X66" s="86"/>
      <c r="Y66" s="87"/>
    </row>
    <row r="67" spans="1:25">
      <c r="A67" s="100" t="s">
        <v>196</v>
      </c>
      <c r="B67" s="82">
        <v>8.0576000000000008</v>
      </c>
      <c r="C67" s="82">
        <v>7.5208000000000004</v>
      </c>
      <c r="D67" s="82">
        <v>7.8662000000000001</v>
      </c>
      <c r="E67" s="83">
        <v>8.9253999999999998</v>
      </c>
      <c r="F67" s="82">
        <v>8.9116</v>
      </c>
      <c r="G67" s="83">
        <v>7.9626999999999999</v>
      </c>
      <c r="H67" s="82">
        <v>7.4682000000000004</v>
      </c>
      <c r="I67" s="82">
        <v>7.1317000000000004</v>
      </c>
      <c r="J67" s="82">
        <v>6.8193000000000001</v>
      </c>
      <c r="K67" s="82">
        <v>6.7378</v>
      </c>
      <c r="L67" s="82">
        <v>6.5016999999999996</v>
      </c>
      <c r="M67" s="82">
        <v>6.4715999999999996</v>
      </c>
      <c r="N67" s="83">
        <v>6.0003000000000002</v>
      </c>
      <c r="O67" s="141">
        <v>6.3033999999999999</v>
      </c>
      <c r="P67" s="141">
        <v>6.4660802877565375</v>
      </c>
      <c r="Q67" s="141">
        <v>6.2061617548090835</v>
      </c>
      <c r="R67" s="82">
        <v>5.7986019935525617</v>
      </c>
      <c r="S67" s="82">
        <v>5.1516688527319703</v>
      </c>
      <c r="T67" s="82">
        <v>5.0064505307280092</v>
      </c>
      <c r="U67" s="259">
        <v>4.5738072472388396</v>
      </c>
      <c r="V67" s="84"/>
      <c r="W67" s="85"/>
      <c r="X67" s="86"/>
      <c r="Y67" s="87"/>
    </row>
    <row r="68" spans="1:25" s="95" customFormat="1">
      <c r="A68" s="33" t="s">
        <v>197</v>
      </c>
      <c r="B68" s="76">
        <v>17.362500000000001</v>
      </c>
      <c r="C68" s="76">
        <v>22.532599999999999</v>
      </c>
      <c r="D68" s="76">
        <v>26.273</v>
      </c>
      <c r="E68" s="77">
        <v>27.032399999999999</v>
      </c>
      <c r="F68" s="76">
        <v>24.728300000000001</v>
      </c>
      <c r="G68" s="77">
        <v>23.3614</v>
      </c>
      <c r="H68" s="76">
        <v>21.749700000000001</v>
      </c>
      <c r="I68" s="76">
        <v>19.935300000000002</v>
      </c>
      <c r="J68" s="76">
        <v>21.0837</v>
      </c>
      <c r="K68" s="76">
        <v>19.654399999999999</v>
      </c>
      <c r="L68" s="76">
        <v>19.5593</v>
      </c>
      <c r="M68" s="76">
        <v>19.3215</v>
      </c>
      <c r="N68" s="77">
        <v>18.9695</v>
      </c>
      <c r="O68" s="140">
        <v>19.5565</v>
      </c>
      <c r="P68" s="140">
        <v>20.598585054616109</v>
      </c>
      <c r="Q68" s="140">
        <v>20.958289518079717</v>
      </c>
      <c r="R68" s="76">
        <v>19.501520170012633</v>
      </c>
      <c r="S68" s="76">
        <v>17.649634190313058</v>
      </c>
      <c r="T68" s="76">
        <v>16.293940982020484</v>
      </c>
      <c r="U68" s="258">
        <v>15.571896918489278</v>
      </c>
      <c r="V68" s="78"/>
      <c r="W68" s="79"/>
      <c r="X68" s="80"/>
      <c r="Y68" s="81"/>
    </row>
    <row r="69" spans="1:25">
      <c r="A69" s="124" t="s">
        <v>213</v>
      </c>
      <c r="B69" s="125">
        <v>16.985499999999998</v>
      </c>
      <c r="C69" s="125">
        <v>22.4604</v>
      </c>
      <c r="D69" s="125">
        <v>26.026900000000001</v>
      </c>
      <c r="E69" s="126">
        <v>26.785599999999999</v>
      </c>
      <c r="F69" s="125">
        <v>23.654299999999999</v>
      </c>
      <c r="G69" s="126">
        <v>22.2072</v>
      </c>
      <c r="H69" s="125">
        <v>20.545999999999999</v>
      </c>
      <c r="I69" s="125">
        <v>19.0534</v>
      </c>
      <c r="J69" s="125">
        <v>19.401800000000001</v>
      </c>
      <c r="K69" s="125">
        <v>18.661100000000001</v>
      </c>
      <c r="L69" s="125">
        <v>19.1006</v>
      </c>
      <c r="M69" s="125">
        <v>18.830500000000001</v>
      </c>
      <c r="N69" s="126">
        <v>18.7486</v>
      </c>
      <c r="O69" s="142">
        <v>19.106200000000001</v>
      </c>
      <c r="P69" s="142">
        <v>20.484928086418449</v>
      </c>
      <c r="Q69" s="142">
        <v>21.132473704304122</v>
      </c>
      <c r="R69" s="125">
        <v>19.218329602950416</v>
      </c>
      <c r="S69" s="125">
        <v>17.53083329002607</v>
      </c>
      <c r="T69" s="125">
        <v>15.766676320374289</v>
      </c>
      <c r="U69" s="260">
        <v>15.262738731163651</v>
      </c>
      <c r="V69" s="127"/>
      <c r="W69" s="128"/>
      <c r="X69" s="129"/>
      <c r="Y69" s="130"/>
    </row>
    <row r="70" spans="1:25">
      <c r="A70" s="102" t="s">
        <v>82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</row>
    <row r="71" spans="1:25">
      <c r="A71" s="102" t="s">
        <v>83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</row>
  </sheetData>
  <mergeCells count="6">
    <mergeCell ref="B2:M2"/>
    <mergeCell ref="X2:Y2"/>
    <mergeCell ref="A1:Y1"/>
    <mergeCell ref="A2:A3"/>
    <mergeCell ref="V2:W2"/>
    <mergeCell ref="N2:U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огляд&amp;R&amp;"-,звичайний"&amp;12&amp;K7CBE87Вересень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tabSelected="1" topLeftCell="A22" zoomScale="115" zoomScaleNormal="115" zoomScaleSheetLayoutView="100" zoomScalePageLayoutView="85" workbookViewId="0">
      <selection activeCell="A2" sqref="A2:I2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28515625" style="3" customWidth="1"/>
    <col min="11" max="11" width="9.28515625" style="3"/>
    <col min="12" max="12" width="17.42578125" style="3" customWidth="1"/>
    <col min="13" max="254" width="9.28515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28515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28515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28515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28515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28515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28515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28515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28515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28515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28515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28515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28515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28515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28515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28515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28515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28515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28515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28515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28515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28515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28515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28515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28515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28515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28515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28515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28515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28515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28515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28515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28515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28515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28515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28515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28515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28515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28515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28515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28515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28515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28515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28515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28515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28515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28515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28515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28515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28515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28515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28515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28515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28515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28515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28515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28515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28515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28515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28515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28515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28515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28515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28515625" style="3"/>
  </cols>
  <sheetData>
    <row r="1" spans="1:22">
      <c r="A1" s="9"/>
      <c r="B1" s="9"/>
      <c r="C1" s="9"/>
      <c r="D1" s="9"/>
      <c r="E1" s="9"/>
      <c r="F1" s="9"/>
      <c r="G1" s="9"/>
      <c r="H1" s="9"/>
      <c r="I1" s="9"/>
    </row>
    <row r="2" spans="1:22" ht="18.75">
      <c r="A2" s="444" t="s">
        <v>217</v>
      </c>
      <c r="B2" s="444"/>
      <c r="C2" s="444"/>
      <c r="D2" s="444"/>
      <c r="E2" s="444"/>
      <c r="F2" s="444"/>
      <c r="G2" s="444"/>
      <c r="H2" s="444"/>
      <c r="I2" s="444"/>
      <c r="M2" s="252"/>
      <c r="N2" s="252"/>
      <c r="O2" s="252"/>
      <c r="P2" s="252"/>
      <c r="Q2" s="252"/>
      <c r="R2" s="252"/>
      <c r="S2" s="252"/>
      <c r="T2" s="252"/>
      <c r="U2" s="252"/>
      <c r="V2" s="252"/>
    </row>
    <row r="3" spans="1:22" ht="13.5" thickBot="1">
      <c r="L3" s="4"/>
      <c r="M3" s="250"/>
      <c r="N3" s="250"/>
      <c r="O3" s="252"/>
      <c r="P3" s="252"/>
      <c r="Q3" s="252"/>
      <c r="R3" s="252"/>
      <c r="S3" s="252"/>
      <c r="T3" s="252"/>
      <c r="U3" s="252"/>
      <c r="V3" s="252"/>
    </row>
    <row r="4" spans="1:22" ht="25.5">
      <c r="A4" s="159"/>
      <c r="B4" s="159"/>
      <c r="C4" s="159"/>
      <c r="D4" s="159"/>
      <c r="E4" s="160"/>
      <c r="F4" s="161"/>
      <c r="G4" s="161"/>
      <c r="H4" s="161" t="s">
        <v>335</v>
      </c>
      <c r="I4" s="161" t="s">
        <v>336</v>
      </c>
      <c r="J4" s="161" t="s">
        <v>335</v>
      </c>
      <c r="K4" s="161" t="s">
        <v>336</v>
      </c>
      <c r="M4" s="252"/>
      <c r="N4" s="252"/>
      <c r="O4" s="252"/>
      <c r="P4" s="251"/>
      <c r="Q4" s="250"/>
      <c r="R4" s="253"/>
      <c r="S4" s="250"/>
      <c r="T4" s="253"/>
      <c r="U4" s="250"/>
      <c r="V4" s="253"/>
    </row>
    <row r="5" spans="1:22">
      <c r="A5" s="162"/>
      <c r="B5" s="163">
        <v>2010</v>
      </c>
      <c r="C5" s="163">
        <v>2011</v>
      </c>
      <c r="D5" s="163">
        <v>2012</v>
      </c>
      <c r="E5" s="163">
        <v>2013</v>
      </c>
      <c r="F5" s="163">
        <v>2014</v>
      </c>
      <c r="G5" s="163">
        <v>2015</v>
      </c>
      <c r="H5" s="163">
        <v>2015</v>
      </c>
      <c r="I5" s="163">
        <v>2015</v>
      </c>
      <c r="J5" s="163">
        <v>2016</v>
      </c>
      <c r="K5" s="163">
        <v>2016</v>
      </c>
      <c r="M5" s="251"/>
      <c r="N5" s="251"/>
      <c r="O5" s="251"/>
      <c r="P5" s="251"/>
      <c r="Q5" s="251"/>
      <c r="R5" s="250"/>
      <c r="S5" s="251"/>
      <c r="T5" s="250"/>
      <c r="U5" s="251"/>
      <c r="V5" s="250"/>
    </row>
    <row r="6" spans="1:22">
      <c r="A6" s="10" t="s">
        <v>152</v>
      </c>
      <c r="B6" s="111">
        <v>-3.016</v>
      </c>
      <c r="C6" s="111">
        <v>-10.233000000000001</v>
      </c>
      <c r="D6" s="111">
        <v>-14.335000000000001</v>
      </c>
      <c r="E6" s="112">
        <v>-16.518000000000001</v>
      </c>
      <c r="F6" s="112">
        <v>-4.5960000000000001</v>
      </c>
      <c r="G6" s="112">
        <v>-0.189</v>
      </c>
      <c r="H6" s="112">
        <v>3.7999999999999999E-2</v>
      </c>
      <c r="I6" s="112">
        <v>-1.7999999999999999E-2</v>
      </c>
      <c r="J6" s="112">
        <v>-0.41399999999999998</v>
      </c>
      <c r="K6" s="112">
        <v>-1.375</v>
      </c>
      <c r="M6" s="252"/>
      <c r="N6" s="252"/>
      <c r="O6" s="252"/>
      <c r="P6" s="252"/>
      <c r="Q6" s="252"/>
      <c r="R6" s="252"/>
      <c r="S6" s="252"/>
      <c r="T6" s="252"/>
      <c r="U6" s="252"/>
      <c r="V6" s="252"/>
    </row>
    <row r="7" spans="1:22">
      <c r="A7" s="164" t="s">
        <v>153</v>
      </c>
      <c r="B7" s="165">
        <v>65.626000000000005</v>
      </c>
      <c r="C7" s="165">
        <v>83.652000000000001</v>
      </c>
      <c r="D7" s="165">
        <v>86.516000000000005</v>
      </c>
      <c r="E7" s="165">
        <v>81.718999999999994</v>
      </c>
      <c r="F7" s="165">
        <v>65.436000000000007</v>
      </c>
      <c r="G7" s="165">
        <v>47.862000000000002</v>
      </c>
      <c r="H7" s="165">
        <v>3.9849999999999999</v>
      </c>
      <c r="I7" s="165">
        <v>31.449000000000002</v>
      </c>
      <c r="J7" s="165">
        <v>4.0389999999999997</v>
      </c>
      <c r="K7" s="165">
        <v>28.789000000000001</v>
      </c>
      <c r="M7" s="252"/>
      <c r="N7" s="252"/>
      <c r="O7" s="252"/>
      <c r="P7" s="252"/>
      <c r="Q7" s="252"/>
      <c r="R7" s="252"/>
      <c r="S7" s="252"/>
      <c r="T7" s="252"/>
      <c r="U7" s="252"/>
      <c r="V7" s="252"/>
    </row>
    <row r="8" spans="1:22">
      <c r="A8" s="11" t="s">
        <v>154</v>
      </c>
      <c r="B8" s="93">
        <v>69.608000000000004</v>
      </c>
      <c r="C8" s="93">
        <v>93.796999999999997</v>
      </c>
      <c r="D8" s="93">
        <v>100.86199999999999</v>
      </c>
      <c r="E8" s="93">
        <v>97.352999999999994</v>
      </c>
      <c r="F8" s="113">
        <v>70.042000000000002</v>
      </c>
      <c r="G8" s="113">
        <v>49.566000000000003</v>
      </c>
      <c r="H8" s="113">
        <v>4.1550000000000002</v>
      </c>
      <c r="I8" s="113">
        <v>32.381</v>
      </c>
      <c r="J8" s="113">
        <v>4.7110000000000003</v>
      </c>
      <c r="K8" s="113">
        <v>31.741</v>
      </c>
      <c r="M8" s="252"/>
      <c r="N8" s="252"/>
      <c r="O8" s="252"/>
      <c r="P8" s="252"/>
      <c r="Q8" s="252"/>
      <c r="R8" s="252"/>
      <c r="S8" s="252"/>
      <c r="T8" s="252"/>
      <c r="U8" s="252"/>
      <c r="V8" s="252"/>
    </row>
    <row r="9" spans="1:22">
      <c r="A9" s="164" t="s">
        <v>155</v>
      </c>
      <c r="B9" s="166">
        <v>47.298999999999999</v>
      </c>
      <c r="C9" s="166">
        <v>62.383000000000003</v>
      </c>
      <c r="D9" s="166">
        <v>64.427000000000007</v>
      </c>
      <c r="E9" s="166">
        <v>59.106000000000002</v>
      </c>
      <c r="F9" s="166">
        <v>50.552</v>
      </c>
      <c r="G9" s="166">
        <v>35.42</v>
      </c>
      <c r="H9" s="166">
        <v>2.9220000000000002</v>
      </c>
      <c r="I9" s="166">
        <v>23.202999999999999</v>
      </c>
      <c r="J9" s="166">
        <v>2.9510000000000001</v>
      </c>
      <c r="K9" s="166">
        <v>20.869</v>
      </c>
    </row>
    <row r="10" spans="1:22">
      <c r="A10" s="29" t="s">
        <v>156</v>
      </c>
      <c r="B10" s="114">
        <v>14.428891976999999</v>
      </c>
      <c r="C10" s="114">
        <v>18.282189051</v>
      </c>
      <c r="D10" s="114">
        <v>15.019202219</v>
      </c>
      <c r="E10" s="115">
        <v>13.995690250000001</v>
      </c>
      <c r="F10" s="116">
        <v>12.673965292</v>
      </c>
      <c r="G10" s="114">
        <v>7.8330000000000002</v>
      </c>
      <c r="H10" s="114">
        <v>0.63590000000000002</v>
      </c>
      <c r="I10" s="114">
        <v>5.5675999999999997</v>
      </c>
      <c r="J10" s="114">
        <v>0.68269999999999997</v>
      </c>
      <c r="K10" s="114">
        <v>4.60975</v>
      </c>
    </row>
    <row r="11" spans="1:22">
      <c r="A11" s="167" t="s">
        <v>157</v>
      </c>
      <c r="B11" s="168">
        <v>26.903095928839999</v>
      </c>
      <c r="C11" s="168">
        <v>27.510229603999999</v>
      </c>
      <c r="D11" s="168">
        <v>25.422750106999999</v>
      </c>
      <c r="E11" s="168">
        <v>26.376581744999999</v>
      </c>
      <c r="F11" s="168">
        <v>24.461779490000001</v>
      </c>
      <c r="G11" s="168">
        <v>21.257000000000001</v>
      </c>
      <c r="H11" s="168">
        <v>1.7989999999999999</v>
      </c>
      <c r="I11" s="168">
        <v>14.067</v>
      </c>
      <c r="J11" s="168">
        <v>1.9179999999999999</v>
      </c>
      <c r="K11" s="168">
        <v>14.542</v>
      </c>
    </row>
    <row r="12" spans="1:22">
      <c r="A12" s="29" t="s">
        <v>158</v>
      </c>
      <c r="B12" s="117">
        <v>541.14616821582649</v>
      </c>
      <c r="C12" s="117">
        <v>667.85998684583467</v>
      </c>
      <c r="D12" s="117">
        <v>590.77802974842416</v>
      </c>
      <c r="E12" s="116">
        <v>530.61046292145318</v>
      </c>
      <c r="F12" s="116">
        <v>518.11297281872442</v>
      </c>
      <c r="G12" s="116">
        <v>368.4903796396481</v>
      </c>
      <c r="H12" s="116">
        <v>353.47415230683714</v>
      </c>
      <c r="I12" s="116">
        <v>395.79156892016778</v>
      </c>
      <c r="J12" s="116">
        <v>355.94369134515119</v>
      </c>
      <c r="K12" s="116">
        <v>316.99559895475176</v>
      </c>
    </row>
    <row r="13" spans="1:22">
      <c r="A13" s="167" t="s">
        <v>159</v>
      </c>
      <c r="B13" s="169">
        <v>42.679392218829349</v>
      </c>
      <c r="C13" s="169">
        <v>26.705426030926333</v>
      </c>
      <c r="D13" s="169">
        <v>-17.847900067642712</v>
      </c>
      <c r="E13" s="169">
        <v>-6.8146893162221858</v>
      </c>
      <c r="F13" s="169">
        <v>-9.4437997297060861</v>
      </c>
      <c r="G13" s="169">
        <v>-38.19613814987872</v>
      </c>
      <c r="H13" s="169">
        <v>-34.299999999999997</v>
      </c>
      <c r="I13" s="169">
        <v>-40.6</v>
      </c>
      <c r="J13" s="169">
        <v>7.3596477433558647</v>
      </c>
      <c r="K13" s="169">
        <v>-17.204001724261801</v>
      </c>
    </row>
    <row r="14" spans="1:22">
      <c r="A14" s="29" t="s">
        <v>160</v>
      </c>
      <c r="B14" s="117">
        <v>5.797102773981976</v>
      </c>
      <c r="C14" s="117">
        <v>2.2567427807041156</v>
      </c>
      <c r="D14" s="117">
        <v>-7.5880119033847677</v>
      </c>
      <c r="E14" s="116">
        <v>3.7518822078079097</v>
      </c>
      <c r="F14" s="116">
        <v>-7.2594784021359118</v>
      </c>
      <c r="G14" s="116">
        <v>-13.101170711272729</v>
      </c>
      <c r="H14" s="116">
        <v>-1.8</v>
      </c>
      <c r="I14" s="116">
        <v>-21.9</v>
      </c>
      <c r="J14" s="116">
        <v>6.6147859922179038</v>
      </c>
      <c r="K14" s="116">
        <v>3.3766972346626716</v>
      </c>
    </row>
    <row r="15" spans="1:22">
      <c r="A15" s="167" t="s">
        <v>161</v>
      </c>
      <c r="B15" s="169">
        <v>34.861341641500559</v>
      </c>
      <c r="C15" s="169">
        <v>23.415821098352609</v>
      </c>
      <c r="D15" s="169">
        <v>-11.541634267004483</v>
      </c>
      <c r="E15" s="169">
        <v>-10.1844624879826</v>
      </c>
      <c r="F15" s="169">
        <v>-2.3553041215809429</v>
      </c>
      <c r="G15" s="169">
        <v>-28.878372291099879</v>
      </c>
      <c r="H15" s="169">
        <v>-33</v>
      </c>
      <c r="I15" s="169">
        <v>-23.9</v>
      </c>
      <c r="J15" s="169">
        <v>0.6986477008848766</v>
      </c>
      <c r="K15" s="169">
        <v>-19.908450849621147</v>
      </c>
    </row>
    <row r="16" spans="1:22">
      <c r="A16" s="29" t="s">
        <v>162</v>
      </c>
      <c r="B16" s="113">
        <v>2.4670606669999997</v>
      </c>
      <c r="C16" s="113">
        <v>3.6172122110000005</v>
      </c>
      <c r="D16" s="113">
        <v>6.9998710539999989</v>
      </c>
      <c r="E16" s="118">
        <v>6.3713256890000007</v>
      </c>
      <c r="F16" s="118">
        <v>6.5439999999999996</v>
      </c>
      <c r="G16" s="113">
        <v>6.0566494342499997</v>
      </c>
      <c r="H16" s="113">
        <v>0.52400000000000002</v>
      </c>
      <c r="I16" s="113">
        <v>3.6088</v>
      </c>
      <c r="J16" s="113">
        <v>0.63690000000000002</v>
      </c>
      <c r="K16" s="113">
        <v>3.6720000000000002</v>
      </c>
    </row>
    <row r="17" spans="1:11">
      <c r="A17" s="167" t="s">
        <v>157</v>
      </c>
      <c r="B17" s="169">
        <v>13.905363301000001</v>
      </c>
      <c r="C17" s="169">
        <v>14.097614675999999</v>
      </c>
      <c r="D17" s="169">
        <v>26.980016645999999</v>
      </c>
      <c r="E17" s="169">
        <v>27.029030922</v>
      </c>
      <c r="F17" s="169">
        <v>32.58087352023</v>
      </c>
      <c r="G17" s="169">
        <v>37.423610397000004</v>
      </c>
      <c r="H17" s="169">
        <v>3.2280000000000002</v>
      </c>
      <c r="I17" s="169">
        <v>21.65</v>
      </c>
      <c r="J17" s="169">
        <v>4.6059999999999999</v>
      </c>
      <c r="K17" s="169">
        <v>24.2</v>
      </c>
    </row>
    <row r="18" spans="1:11">
      <c r="A18" s="29" t="s">
        <v>158</v>
      </c>
      <c r="B18" s="117">
        <v>177.41792239420178</v>
      </c>
      <c r="C18" s="117">
        <v>256.58327980534182</v>
      </c>
      <c r="D18" s="117">
        <v>259.44650612503551</v>
      </c>
      <c r="E18" s="116">
        <v>235.72157312580993</v>
      </c>
      <c r="F18" s="116">
        <v>200.85403775121995</v>
      </c>
      <c r="G18" s="116">
        <v>161.84032940700772</v>
      </c>
      <c r="H18" s="116">
        <v>162.32961586121436</v>
      </c>
      <c r="I18" s="116">
        <v>166.68822170900694</v>
      </c>
      <c r="J18" s="116">
        <v>138.27616152844115</v>
      </c>
      <c r="K18" s="116">
        <v>151.73553719008265</v>
      </c>
    </row>
    <row r="19" spans="1:11">
      <c r="A19" s="164" t="s">
        <v>163</v>
      </c>
      <c r="B19" s="166">
        <v>56.896000000000001</v>
      </c>
      <c r="C19" s="166">
        <v>80.414000000000001</v>
      </c>
      <c r="D19" s="166">
        <v>86.272999999999996</v>
      </c>
      <c r="E19" s="166">
        <v>81.233999999999995</v>
      </c>
      <c r="F19" s="166">
        <v>57.68</v>
      </c>
      <c r="G19" s="166">
        <v>38.875</v>
      </c>
      <c r="H19" s="166">
        <v>3.1960000000000002</v>
      </c>
      <c r="I19" s="166">
        <v>25.356999999999999</v>
      </c>
      <c r="J19" s="166">
        <v>3.6720000000000002</v>
      </c>
      <c r="K19" s="166">
        <v>24.436</v>
      </c>
    </row>
    <row r="20" spans="1:11" ht="25.5">
      <c r="A20" s="30" t="s">
        <v>164</v>
      </c>
      <c r="B20" s="111">
        <v>-7.859</v>
      </c>
      <c r="C20" s="111">
        <v>-7.6769999999999996</v>
      </c>
      <c r="D20" s="111">
        <v>-10.119999999999999</v>
      </c>
      <c r="E20" s="111">
        <v>-18.600999999999999</v>
      </c>
      <c r="F20" s="112">
        <v>9.1110000000000007</v>
      </c>
      <c r="G20" s="112">
        <v>-0.58199999999999996</v>
      </c>
      <c r="H20" s="112">
        <v>-0.46700000000000003</v>
      </c>
      <c r="I20" s="112">
        <v>0.77700000000000002</v>
      </c>
      <c r="J20" s="112">
        <v>-0.41699999999999998</v>
      </c>
      <c r="K20" s="112">
        <v>-1.835</v>
      </c>
    </row>
    <row r="21" spans="1:11">
      <c r="A21" s="164" t="s">
        <v>165</v>
      </c>
      <c r="B21" s="165">
        <v>-5.7590000000000003</v>
      </c>
      <c r="C21" s="165">
        <v>-7.0149999999999997</v>
      </c>
      <c r="D21" s="165">
        <v>-7.1950000000000003</v>
      </c>
      <c r="E21" s="165">
        <v>-4.0789999999999997</v>
      </c>
      <c r="F21" s="165">
        <v>-0.29899999999999999</v>
      </c>
      <c r="G21" s="165">
        <v>-3.012</v>
      </c>
      <c r="H21" s="165">
        <v>-0.66500000000000004</v>
      </c>
      <c r="I21" s="165">
        <v>-2.145</v>
      </c>
      <c r="J21" s="165">
        <v>-0.129</v>
      </c>
      <c r="K21" s="165">
        <v>-2.5459999999999998</v>
      </c>
    </row>
    <row r="22" spans="1:11">
      <c r="A22" s="31" t="s">
        <v>166</v>
      </c>
      <c r="B22" s="113">
        <v>-5.6</v>
      </c>
      <c r="C22" s="113">
        <v>-11.407999999999999</v>
      </c>
      <c r="D22" s="113">
        <v>-7.9610000000000003</v>
      </c>
      <c r="E22" s="113">
        <v>-2.6909999999999998</v>
      </c>
      <c r="F22" s="113">
        <v>3.452</v>
      </c>
      <c r="G22" s="113">
        <v>-1.778</v>
      </c>
      <c r="H22" s="113">
        <v>-0.29599999999999999</v>
      </c>
      <c r="I22" s="113">
        <v>-0.67600000000000005</v>
      </c>
      <c r="J22" s="113">
        <v>-0.31</v>
      </c>
      <c r="K22" s="113">
        <v>-3.6640000000000001</v>
      </c>
    </row>
    <row r="23" spans="1:11">
      <c r="A23" s="170" t="s">
        <v>167</v>
      </c>
      <c r="B23" s="166">
        <v>5.0309999999999997</v>
      </c>
      <c r="C23" s="166">
        <v>-2.4550000000000001</v>
      </c>
      <c r="D23" s="166">
        <v>-4.1749999999999998</v>
      </c>
      <c r="E23" s="166">
        <v>2.0230000000000001</v>
      </c>
      <c r="F23" s="166">
        <v>-13.307</v>
      </c>
      <c r="G23" s="166">
        <v>0.84899999999999998</v>
      </c>
      <c r="H23" s="166">
        <v>0.51300000000000001</v>
      </c>
      <c r="I23" s="166">
        <v>-0.34899999999999998</v>
      </c>
      <c r="J23" s="166">
        <v>1.6E-2</v>
      </c>
      <c r="K23" s="166">
        <v>0.53300000000000003</v>
      </c>
    </row>
    <row r="24" spans="1:11">
      <c r="A24" s="32" t="s">
        <v>168</v>
      </c>
      <c r="B24" s="113">
        <v>3.4289999999999998</v>
      </c>
      <c r="C24" s="113">
        <v>0</v>
      </c>
      <c r="D24" s="113">
        <v>-3.419</v>
      </c>
      <c r="E24" s="118">
        <v>-5.5750000000000002</v>
      </c>
      <c r="F24" s="118">
        <v>0.90300000000000002</v>
      </c>
      <c r="G24" s="113">
        <v>5.1669999999999998</v>
      </c>
      <c r="H24" s="118">
        <v>1.65</v>
      </c>
      <c r="I24" s="118">
        <v>5.5149999999999997</v>
      </c>
      <c r="J24" s="118">
        <v>0</v>
      </c>
      <c r="K24" s="118">
        <v>0</v>
      </c>
    </row>
    <row r="25" spans="1:11" ht="25.5">
      <c r="A25" s="171" t="s">
        <v>183</v>
      </c>
      <c r="B25" s="172">
        <v>8.4600000000000009</v>
      </c>
      <c r="C25" s="172">
        <v>-2.4550000000000001</v>
      </c>
      <c r="D25" s="172">
        <v>-7.5940000000000003</v>
      </c>
      <c r="E25" s="172">
        <v>-3.552</v>
      </c>
      <c r="F25" s="172">
        <v>-12.404</v>
      </c>
      <c r="G25" s="172">
        <v>6.016</v>
      </c>
      <c r="H25" s="172">
        <v>2.1629999999999998</v>
      </c>
      <c r="I25" s="172">
        <v>5.1660000000000004</v>
      </c>
      <c r="J25" s="173">
        <v>1.6E-2</v>
      </c>
      <c r="K25" s="173">
        <v>0.53300000000000003</v>
      </c>
    </row>
    <row r="26" spans="1:11" s="9" customFormat="1">
      <c r="A26" s="88"/>
      <c r="B26" s="88"/>
      <c r="C26" s="88"/>
      <c r="D26" s="88"/>
      <c r="E26" s="88"/>
      <c r="F26" s="119"/>
      <c r="G26" s="119"/>
      <c r="H26" s="119"/>
      <c r="I26" s="119"/>
    </row>
    <row r="27" spans="1:11" s="9" customFormat="1">
      <c r="A27" s="170" t="s">
        <v>169</v>
      </c>
      <c r="B27" s="166">
        <v>-2.1349351571207746</v>
      </c>
      <c r="C27" s="166">
        <v>-6.0443600136302029</v>
      </c>
      <c r="D27" s="166">
        <v>-7.8510545118927029</v>
      </c>
      <c r="E27" s="166">
        <v>-8.6709259346825558</v>
      </c>
      <c r="F27" s="166">
        <v>-3.4167582116107975</v>
      </c>
      <c r="G27" s="166">
        <v>-0.20922818048974892</v>
      </c>
      <c r="H27" s="166">
        <v>0.43517147473886841</v>
      </c>
      <c r="I27" s="166">
        <v>-3.2018328714392946E-2</v>
      </c>
      <c r="J27" s="166">
        <v>-4.6065976715540362</v>
      </c>
      <c r="K27" s="166">
        <v>-2.4378135914756305</v>
      </c>
    </row>
    <row r="28" spans="1:11" s="9" customFormat="1" ht="12.75" customHeight="1">
      <c r="A28" s="11" t="s">
        <v>170</v>
      </c>
      <c r="B28" s="93">
        <v>46.454660020294412</v>
      </c>
      <c r="C28" s="93">
        <v>49.41100399298287</v>
      </c>
      <c r="D28" s="93">
        <v>47.383455329676252</v>
      </c>
      <c r="E28" s="93">
        <v>42.897408672740262</v>
      </c>
      <c r="F28" s="120">
        <v>48.64642957679812</v>
      </c>
      <c r="G28" s="120">
        <v>52.984545897356419</v>
      </c>
      <c r="H28" s="120">
        <v>45.635745443010279</v>
      </c>
      <c r="I28" s="120">
        <v>55.941356652163549</v>
      </c>
      <c r="J28" s="120">
        <v>44.942144916441428</v>
      </c>
      <c r="K28" s="120">
        <v>51.041611261812314</v>
      </c>
    </row>
    <row r="29" spans="1:11" s="9" customFormat="1" ht="12.75" customHeight="1">
      <c r="A29" s="164" t="s">
        <v>171</v>
      </c>
      <c r="B29" s="165">
        <v>49.273397353071253</v>
      </c>
      <c r="C29" s="165">
        <v>55.403384755054439</v>
      </c>
      <c r="D29" s="165">
        <v>55.24053436892374</v>
      </c>
      <c r="E29" s="165">
        <v>51.104289412710422</v>
      </c>
      <c r="F29" s="165">
        <v>52.07062198817308</v>
      </c>
      <c r="G29" s="165">
        <v>54.870920603994158</v>
      </c>
      <c r="H29" s="165">
        <v>47.582565198421015</v>
      </c>
      <c r="I29" s="165">
        <v>57.599194561153233</v>
      </c>
      <c r="J29" s="165">
        <v>52.419520847079873</v>
      </c>
      <c r="K29" s="165">
        <v>56.275375423293085</v>
      </c>
    </row>
    <row r="30" spans="1:11" s="9" customFormat="1">
      <c r="A30" s="89" t="s">
        <v>172</v>
      </c>
      <c r="B30" s="93">
        <v>-5.563148342112787</v>
      </c>
      <c r="C30" s="93">
        <v>-4.5345990251772763</v>
      </c>
      <c r="D30" s="93">
        <v>-5.5425651664007081</v>
      </c>
      <c r="E30" s="93">
        <v>-9.7643717950738704</v>
      </c>
      <c r="F30" s="120">
        <v>6.7732994051318496</v>
      </c>
      <c r="G30" s="120">
        <v>-0.64428995261922684</v>
      </c>
      <c r="H30" s="120">
        <v>-5.3480283869224099</v>
      </c>
      <c r="I30" s="120">
        <v>1.3821245228379622</v>
      </c>
      <c r="J30" s="120">
        <v>-4.6399788141015295</v>
      </c>
      <c r="K30" s="120">
        <v>-3.253373047532933</v>
      </c>
    </row>
    <row r="31" spans="1:11" s="9" customFormat="1">
      <c r="A31" s="164" t="s">
        <v>173</v>
      </c>
      <c r="B31" s="165">
        <v>-4.0766218732952719</v>
      </c>
      <c r="C31" s="165">
        <v>-4.1435732918612205</v>
      </c>
      <c r="D31" s="165">
        <v>-3.9405885743333102</v>
      </c>
      <c r="E31" s="165">
        <v>-2.141222114515688</v>
      </c>
      <c r="F31" s="165">
        <v>-0.22228257294857015</v>
      </c>
      <c r="G31" s="165">
        <v>-3.334366558915999</v>
      </c>
      <c r="H31" s="165">
        <v>-7.6155008079301991</v>
      </c>
      <c r="I31" s="165">
        <v>-3.8155175051318264</v>
      </c>
      <c r="J31" s="165">
        <v>-1.4353891295421999</v>
      </c>
      <c r="K31" s="165">
        <v>-4.5139442937432399</v>
      </c>
    </row>
    <row r="32" spans="1:11" s="9" customFormat="1">
      <c r="A32" s="90" t="s">
        <v>174</v>
      </c>
      <c r="B32" s="121">
        <v>3.5612926974385331</v>
      </c>
      <c r="C32" s="121">
        <v>-1.4501029838231356</v>
      </c>
      <c r="D32" s="121">
        <v>-2.2865819732927823</v>
      </c>
      <c r="E32" s="121">
        <v>1.061949580207217</v>
      </c>
      <c r="F32" s="122">
        <v>-9.8926896261759971</v>
      </c>
      <c r="G32" s="122">
        <v>0.93986627108887211</v>
      </c>
      <c r="H32" s="122">
        <v>5.8748149089747246</v>
      </c>
      <c r="I32" s="122">
        <v>-0.62079981785128546</v>
      </c>
      <c r="J32" s="122">
        <v>0.17803276025329612</v>
      </c>
      <c r="K32" s="122">
        <v>0.94498519582291729</v>
      </c>
    </row>
    <row r="33" spans="1:11" s="9" customFormat="1">
      <c r="A33" s="164"/>
      <c r="B33" s="162"/>
      <c r="C33" s="162"/>
      <c r="D33" s="162"/>
      <c r="E33" s="162"/>
      <c r="F33" s="162"/>
      <c r="G33" s="162"/>
      <c r="H33" s="162"/>
      <c r="I33" s="162"/>
      <c r="J33" s="162"/>
      <c r="K33" s="162"/>
    </row>
    <row r="34" spans="1:11" s="9" customFormat="1" ht="12.75" customHeight="1">
      <c r="A34" s="91" t="s">
        <v>175</v>
      </c>
      <c r="B34" s="93">
        <v>27.373835299186737</v>
      </c>
      <c r="C34" s="93">
        <v>31.890737647730418</v>
      </c>
      <c r="D34" s="93">
        <v>3.2765336710321833</v>
      </c>
      <c r="E34" s="93">
        <v>-8.2589597528986332</v>
      </c>
      <c r="F34" s="118">
        <v>-14.472303996210201</v>
      </c>
      <c r="G34" s="118">
        <v>-29.933533786991603</v>
      </c>
      <c r="H34" s="118">
        <v>-27.3</v>
      </c>
      <c r="I34" s="118">
        <v>-32.9</v>
      </c>
      <c r="J34" s="118">
        <v>0.99247091033538481</v>
      </c>
      <c r="K34" s="118">
        <v>-10.059044089126402</v>
      </c>
    </row>
    <row r="35" spans="1:11" s="9" customFormat="1" ht="12.75" customHeight="1">
      <c r="A35" s="262" t="s">
        <v>176</v>
      </c>
      <c r="B35" s="263">
        <v>33.945429291145786</v>
      </c>
      <c r="C35" s="263">
        <v>41.335067491563535</v>
      </c>
      <c r="D35" s="263">
        <v>7.2860447185813371</v>
      </c>
      <c r="E35" s="263">
        <v>-5.8407613042319184</v>
      </c>
      <c r="F35" s="263">
        <v>-28.995248295048867</v>
      </c>
      <c r="G35" s="263">
        <v>-32.602288488210817</v>
      </c>
      <c r="H35" s="263">
        <v>-25.4</v>
      </c>
      <c r="I35" s="263">
        <v>-35.200000000000003</v>
      </c>
      <c r="J35" s="264">
        <v>14.893617021276583</v>
      </c>
      <c r="K35" s="264">
        <v>-3.6321331387782436</v>
      </c>
    </row>
    <row r="36" spans="1:11" s="9" customFormat="1">
      <c r="A36" s="88"/>
      <c r="B36" s="88"/>
      <c r="C36" s="88"/>
      <c r="D36" s="88"/>
      <c r="E36" s="123"/>
      <c r="F36" s="119"/>
      <c r="G36" s="119"/>
      <c r="H36" s="119"/>
      <c r="I36" s="119"/>
      <c r="J36" s="119"/>
      <c r="K36" s="119"/>
    </row>
    <row r="37" spans="1:11" s="9" customFormat="1">
      <c r="A37" s="171" t="s">
        <v>177</v>
      </c>
      <c r="B37" s="166">
        <v>34.576349999999998</v>
      </c>
      <c r="C37" s="166">
        <v>31.794610000000002</v>
      </c>
      <c r="D37" s="166">
        <v>24.546189999999999</v>
      </c>
      <c r="E37" s="174">
        <v>20.415700000000001</v>
      </c>
      <c r="F37" s="174">
        <v>7.5332299999999996</v>
      </c>
      <c r="G37" s="174">
        <v>13.3</v>
      </c>
      <c r="H37" s="174">
        <v>12.616</v>
      </c>
      <c r="I37" s="174">
        <v>12.616</v>
      </c>
      <c r="J37" s="174">
        <v>14.1</v>
      </c>
      <c r="K37" s="174">
        <v>14.1</v>
      </c>
    </row>
    <row r="38" spans="1:11" s="9" customFormat="1" ht="25.5">
      <c r="A38" s="92" t="s">
        <v>178</v>
      </c>
      <c r="B38" s="117">
        <v>4.4000000000000004</v>
      </c>
      <c r="C38" s="117">
        <v>3.7827923301144142</v>
      </c>
      <c r="D38" s="117">
        <v>3.0256224251717847</v>
      </c>
      <c r="E38" s="117">
        <v>3.4977520109326736</v>
      </c>
      <c r="F38" s="116">
        <v>1.8</v>
      </c>
      <c r="G38" s="116">
        <v>3.4</v>
      </c>
      <c r="H38" s="116">
        <v>3.2</v>
      </c>
      <c r="I38" s="116">
        <v>3.2</v>
      </c>
      <c r="J38" s="113">
        <v>3.6</v>
      </c>
      <c r="K38" s="113">
        <v>3.6</v>
      </c>
    </row>
    <row r="39" spans="1:11" s="9" customFormat="1">
      <c r="B39" s="93"/>
      <c r="C39" s="93"/>
      <c r="D39" s="93"/>
      <c r="E39" s="93"/>
    </row>
    <row r="40" spans="1:11">
      <c r="A40" s="158" t="s">
        <v>179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5">
      <c r="B41" s="5"/>
      <c r="C41" s="5"/>
      <c r="D41" s="5"/>
      <c r="E41" s="5"/>
      <c r="F41" s="5"/>
      <c r="G41" s="5"/>
      <c r="H41" s="5"/>
      <c r="I41" s="5"/>
      <c r="J41" s="6"/>
    </row>
    <row r="42" spans="1:11" ht="15">
      <c r="B42" s="5"/>
      <c r="C42" s="5"/>
      <c r="D42" s="5"/>
      <c r="E42" s="5"/>
      <c r="F42" s="5"/>
      <c r="G42" s="7"/>
      <c r="H42" s="7"/>
      <c r="I42" s="7"/>
      <c r="J42" s="6"/>
    </row>
    <row r="43" spans="1:11">
      <c r="F43" s="8"/>
      <c r="G43" s="8"/>
      <c r="H43" s="8"/>
      <c r="I43" s="8"/>
      <c r="J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5" orientation="portrait" r:id="rId1"/>
  <headerFooter>
    <oddHeader>&amp;L&amp;"-,звичайний"&amp;12&amp;K8CBA97Макроекономічний та монетарний огляд&amp;R&amp;"-,звичайний"&amp;12&amp;K7CBE87Вересень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Інфляція'!Область_печати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Колесніченко Наталія Олександрівна</cp:lastModifiedBy>
  <cp:lastPrinted>2016-09-30T11:57:45Z</cp:lastPrinted>
  <dcterms:created xsi:type="dcterms:W3CDTF">2015-03-23T16:40:36Z</dcterms:created>
  <dcterms:modified xsi:type="dcterms:W3CDTF">2016-09-30T14:11:15Z</dcterms:modified>
</cp:coreProperties>
</file>