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7.09\"/>
    </mc:Choice>
  </mc:AlternateContent>
  <bookViews>
    <workbookView xWindow="27210" yWindow="-15" windowWidth="14400" windowHeight="11985" activeTab="4"/>
  </bookViews>
  <sheets>
    <sheet name=" Інфляція" sheetId="38" r:id="rId1"/>
    <sheet name="Економічна активність" sheetId="2" r:id="rId2"/>
    <sheet name="Ринок праці" sheetId="40" r:id="rId3"/>
    <sheet name="Фіскальний сектор" sheetId="39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0">[4]Links!$B$2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>[3]Links!$B$64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[4]C!$H$7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[19]C!#REF!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[20]labels!#REF!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#REF!,[23]Contents!$A$87:$H$247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#REF!,[25]Contents!$A$87:$H$247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[4]Links!$B$7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[19]C!#REF!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[19]C!#REF!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Інфляція'!$A$1:$C$50</definedName>
    <definedName name="_xlnm.Print_Area" localSheetId="1">'Економічна активність'!$B$1:$G$1</definedName>
    <definedName name="_xlnm.Print_Area" localSheetId="5">'Зовнішній сектор'!$A$1:$L$40</definedName>
    <definedName name="_xlnm.Print_Area" localSheetId="4">'Монетарний сектор'!$A$1:$Z$70</definedName>
    <definedName name="_xlnm.Print_Area" localSheetId="2">'Ринок праці'!$A$1:$AW$29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BA14" i="40" l="1"/>
  <c r="AZ14" i="40"/>
  <c r="AZ15" i="40"/>
  <c r="AU41" i="39" l="1"/>
  <c r="AU38" i="39"/>
  <c r="AU36" i="39"/>
  <c r="AU52" i="39"/>
  <c r="AU53" i="39"/>
  <c r="AU54" i="39"/>
  <c r="AU55" i="39"/>
  <c r="AU56" i="39"/>
  <c r="AU57" i="39"/>
  <c r="AU58" i="39"/>
  <c r="AU59" i="39"/>
  <c r="AU62" i="39"/>
  <c r="AU64" i="39"/>
  <c r="AU65" i="39"/>
  <c r="AU66" i="39"/>
  <c r="AU67" i="39"/>
  <c r="AU68" i="39"/>
  <c r="AU69" i="39"/>
  <c r="AU70" i="39"/>
  <c r="AU71" i="39"/>
  <c r="AU72" i="39"/>
  <c r="AU73" i="39"/>
  <c r="AU74" i="39"/>
  <c r="AU77" i="39"/>
  <c r="AU78" i="39"/>
  <c r="AU79" i="39"/>
  <c r="AU13" i="39"/>
  <c r="AU60" i="39" s="1"/>
  <c r="BA19" i="40" l="1"/>
  <c r="AZ19" i="40"/>
  <c r="BA18" i="40"/>
  <c r="AZ18" i="40"/>
  <c r="BA17" i="40"/>
  <c r="AZ17" i="40"/>
  <c r="BA16" i="40"/>
  <c r="AZ16" i="40"/>
  <c r="AD16" i="40"/>
  <c r="BA15" i="40"/>
  <c r="BA13" i="40"/>
  <c r="AZ13" i="40"/>
  <c r="F12" i="40"/>
  <c r="E12" i="40"/>
  <c r="S11" i="40"/>
  <c r="R11" i="40"/>
  <c r="Q11" i="40"/>
  <c r="F10" i="40"/>
  <c r="BA7" i="40"/>
  <c r="AZ7" i="40"/>
  <c r="BA5" i="40"/>
  <c r="AZ5" i="40"/>
  <c r="BA4" i="40"/>
  <c r="AZ4" i="40"/>
  <c r="AT41" i="39" l="1"/>
  <c r="AT38" i="39"/>
  <c r="AT36" i="39"/>
  <c r="AT52" i="39"/>
  <c r="AT53" i="39"/>
  <c r="AT54" i="39"/>
  <c r="AT55" i="39"/>
  <c r="AT56" i="39"/>
  <c r="AT57" i="39"/>
  <c r="AT58" i="39"/>
  <c r="AT59" i="39"/>
  <c r="AT62" i="39"/>
  <c r="AT64" i="39"/>
  <c r="AT65" i="39"/>
  <c r="AT66" i="39"/>
  <c r="AT67" i="39"/>
  <c r="AT68" i="39"/>
  <c r="AT69" i="39"/>
  <c r="AT70" i="39"/>
  <c r="AT71" i="39"/>
  <c r="AT72" i="39"/>
  <c r="AT73" i="39"/>
  <c r="AT74" i="39"/>
  <c r="AT77" i="39"/>
  <c r="AT78" i="39"/>
  <c r="AT79" i="39"/>
  <c r="AT13" i="39"/>
  <c r="AT60" i="39" s="1"/>
  <c r="AS52" i="39" l="1"/>
  <c r="AS53" i="39"/>
  <c r="AS54" i="39"/>
  <c r="AS55" i="39"/>
  <c r="AS56" i="39"/>
  <c r="AS57" i="39"/>
  <c r="AS58" i="39"/>
  <c r="AS59" i="39"/>
  <c r="AS62" i="39"/>
  <c r="AS64" i="39"/>
  <c r="AS65" i="39"/>
  <c r="AS66" i="39"/>
  <c r="AS67" i="39"/>
  <c r="AS68" i="39"/>
  <c r="AS69" i="39"/>
  <c r="AS70" i="39"/>
  <c r="AS71" i="39"/>
  <c r="AS72" i="39"/>
  <c r="AS73" i="39"/>
  <c r="AS74" i="39"/>
  <c r="AS77" i="39"/>
  <c r="AS78" i="39"/>
  <c r="AS79" i="39"/>
  <c r="AS41" i="39"/>
  <c r="AS38" i="39"/>
  <c r="AS36" i="39"/>
  <c r="AS13" i="39"/>
  <c r="AS60" i="39" s="1"/>
  <c r="AR57" i="39" l="1"/>
  <c r="AR13" i="39"/>
  <c r="AR60" i="39" s="1"/>
  <c r="AR36" i="39"/>
  <c r="AR41" i="39"/>
  <c r="AR38" i="39"/>
  <c r="AR52" i="39"/>
  <c r="AR53" i="39"/>
  <c r="AR54" i="39"/>
  <c r="AR55" i="39"/>
  <c r="AR56" i="39"/>
  <c r="AR58" i="39"/>
  <c r="AR59" i="39"/>
  <c r="AR62" i="39"/>
  <c r="AR64" i="39"/>
  <c r="AR65" i="39"/>
  <c r="AR66" i="39"/>
  <c r="AR67" i="39"/>
  <c r="AR68" i="39"/>
  <c r="AR69" i="39"/>
  <c r="AR70" i="39"/>
  <c r="AR71" i="39"/>
  <c r="AR72" i="39"/>
  <c r="AR73" i="39"/>
  <c r="AR74" i="39"/>
  <c r="AR77" i="39"/>
  <c r="AR78" i="39"/>
  <c r="AR79" i="39"/>
  <c r="AQ52" i="39" l="1"/>
  <c r="AQ53" i="39"/>
  <c r="AQ54" i="39"/>
  <c r="AQ55" i="39"/>
  <c r="AQ56" i="39"/>
  <c r="AQ57" i="39"/>
  <c r="AQ58" i="39"/>
  <c r="AQ59" i="39"/>
  <c r="AQ64" i="39"/>
  <c r="AQ65" i="39"/>
  <c r="AQ66" i="39"/>
  <c r="AQ67" i="39"/>
  <c r="AQ68" i="39"/>
  <c r="AQ69" i="39"/>
  <c r="AQ70" i="39"/>
  <c r="AQ71" i="39"/>
  <c r="AQ72" i="39"/>
  <c r="AQ73" i="39"/>
  <c r="AQ74" i="39"/>
  <c r="AQ77" i="39"/>
  <c r="AQ78" i="39"/>
  <c r="AQ79" i="39"/>
  <c r="AQ41" i="39"/>
  <c r="AQ38" i="39"/>
  <c r="AQ36" i="39"/>
  <c r="AQ13" i="39"/>
  <c r="AP52" i="39" l="1"/>
  <c r="AP53" i="39"/>
  <c r="AP54" i="39"/>
  <c r="AP55" i="39"/>
  <c r="AP56" i="39"/>
  <c r="AP57" i="39"/>
  <c r="AP58" i="39"/>
  <c r="AP59" i="39"/>
  <c r="AP64" i="39"/>
  <c r="AP65" i="39"/>
  <c r="AP66" i="39"/>
  <c r="AP67" i="39"/>
  <c r="AP68" i="39"/>
  <c r="AP69" i="39"/>
  <c r="AP70" i="39"/>
  <c r="AP71" i="39"/>
  <c r="AP72" i="39"/>
  <c r="AP73" i="39"/>
  <c r="AP74" i="39"/>
  <c r="AP77" i="39"/>
  <c r="AP78" i="39"/>
  <c r="AP79" i="39"/>
  <c r="AP41" i="39"/>
  <c r="AP38" i="39"/>
  <c r="AP36" i="39"/>
  <c r="AP13" i="39"/>
  <c r="AO41" i="39" l="1"/>
  <c r="AO38" i="39"/>
  <c r="AO36" i="39"/>
  <c r="AO13" i="39"/>
  <c r="AO52" i="39"/>
  <c r="AO53" i="39"/>
  <c r="AO54" i="39"/>
  <c r="AO55" i="39"/>
  <c r="AO56" i="39"/>
  <c r="AO57" i="39"/>
  <c r="AO58" i="39"/>
  <c r="AO59" i="39"/>
  <c r="AO64" i="39"/>
  <c r="AO65" i="39"/>
  <c r="AO66" i="39"/>
  <c r="AO67" i="39"/>
  <c r="AO68" i="39"/>
  <c r="AO69" i="39"/>
  <c r="AO70" i="39"/>
  <c r="AO71" i="39"/>
  <c r="AO72" i="39"/>
  <c r="AO73" i="39"/>
  <c r="AO74" i="39"/>
  <c r="AO77" i="39"/>
  <c r="AO78" i="39"/>
  <c r="AO79" i="39"/>
  <c r="AN41" i="39" l="1"/>
  <c r="AN38" i="39"/>
  <c r="AN36" i="39"/>
  <c r="AN13" i="39"/>
  <c r="AN52" i="39"/>
  <c r="AN53" i="39"/>
  <c r="AN54" i="39"/>
  <c r="AN55" i="39"/>
  <c r="AN56" i="39"/>
  <c r="AN57" i="39"/>
  <c r="AN58" i="39"/>
  <c r="AN59" i="39"/>
  <c r="AN64" i="39"/>
  <c r="AN65" i="39"/>
  <c r="AN66" i="39"/>
  <c r="AN67" i="39"/>
  <c r="AN68" i="39"/>
  <c r="AN69" i="39"/>
  <c r="AN70" i="39"/>
  <c r="AN71" i="39"/>
  <c r="AN72" i="39"/>
  <c r="AN73" i="39"/>
  <c r="AN74" i="39"/>
  <c r="AN77" i="39"/>
  <c r="AN78" i="39"/>
  <c r="AN79" i="39"/>
  <c r="AM64" i="39" l="1"/>
  <c r="AM65" i="39"/>
  <c r="AM66" i="39"/>
  <c r="AM67" i="39"/>
  <c r="AM68" i="39"/>
  <c r="AM69" i="39"/>
  <c r="AM70" i="39"/>
  <c r="AM71" i="39"/>
  <c r="AM72" i="39"/>
  <c r="AM73" i="39"/>
  <c r="AM74" i="39"/>
  <c r="AM77" i="39"/>
  <c r="AM78" i="39"/>
  <c r="AM79" i="39"/>
  <c r="AM53" i="39"/>
  <c r="AM54" i="39"/>
  <c r="AM55" i="39"/>
  <c r="AM56" i="39"/>
  <c r="AM57" i="39"/>
  <c r="AM58" i="39"/>
  <c r="AM59" i="39"/>
  <c r="AM52" i="39"/>
  <c r="AM41" i="39"/>
  <c r="AM38" i="39"/>
  <c r="AM36" i="39"/>
  <c r="AM13" i="39"/>
  <c r="AL41" i="39" l="1"/>
  <c r="AL38" i="39"/>
  <c r="AL52" i="39"/>
  <c r="AL53" i="39"/>
  <c r="AL54" i="39"/>
  <c r="AL55" i="39"/>
  <c r="AL56" i="39"/>
  <c r="AL57" i="39"/>
  <c r="AL58" i="39"/>
  <c r="AL59" i="39"/>
  <c r="AL64" i="39"/>
  <c r="AL65" i="39"/>
  <c r="AL66" i="39"/>
  <c r="AL67" i="39"/>
  <c r="AL68" i="39"/>
  <c r="AL69" i="39"/>
  <c r="AL70" i="39"/>
  <c r="AL71" i="39"/>
  <c r="AL72" i="39"/>
  <c r="AL73" i="39"/>
  <c r="AL74" i="39"/>
  <c r="AL77" i="39"/>
  <c r="AL78" i="39"/>
  <c r="AL79" i="39"/>
  <c r="AL36" i="39"/>
  <c r="AL13" i="39"/>
  <c r="AJ41" i="39" l="1"/>
  <c r="AK52" i="39" l="1"/>
  <c r="AK53" i="39"/>
  <c r="AK54" i="39"/>
  <c r="AK55" i="39"/>
  <c r="AK56" i="39"/>
  <c r="AK57" i="39"/>
  <c r="AK58" i="39"/>
  <c r="AK59" i="39"/>
  <c r="AK64" i="39"/>
  <c r="AK65" i="39"/>
  <c r="AK66" i="39"/>
  <c r="AK67" i="39"/>
  <c r="AK68" i="39"/>
  <c r="AK69" i="39"/>
  <c r="AK70" i="39"/>
  <c r="AK71" i="39"/>
  <c r="AK72" i="39"/>
  <c r="AK73" i="39"/>
  <c r="AK74" i="39"/>
  <c r="AK77" i="39"/>
  <c r="AK78" i="39"/>
  <c r="AK79" i="39"/>
  <c r="AK41" i="39"/>
  <c r="AK38" i="39"/>
  <c r="AK36" i="39"/>
  <c r="AK13" i="39"/>
  <c r="AJ52" i="39" l="1"/>
  <c r="AJ53" i="39"/>
  <c r="AJ54" i="39"/>
  <c r="AJ55" i="39"/>
  <c r="AJ56" i="39"/>
  <c r="AJ57" i="39"/>
  <c r="AJ58" i="39"/>
  <c r="AJ59" i="39"/>
  <c r="AJ64" i="39"/>
  <c r="AJ65" i="39"/>
  <c r="AJ66" i="39"/>
  <c r="AJ67" i="39"/>
  <c r="AJ68" i="39"/>
  <c r="AJ69" i="39"/>
  <c r="AJ70" i="39"/>
  <c r="AJ71" i="39"/>
  <c r="AJ72" i="39"/>
  <c r="AJ73" i="39"/>
  <c r="AJ74" i="39"/>
  <c r="AJ77" i="39"/>
  <c r="AJ78" i="39"/>
  <c r="AJ79" i="39"/>
  <c r="AJ38" i="39"/>
  <c r="AJ36" i="39"/>
  <c r="AJ13" i="39"/>
  <c r="AI15" i="39" l="1"/>
  <c r="AI41" i="39" l="1"/>
  <c r="AI38" i="39"/>
  <c r="AI36" i="39"/>
  <c r="AI13" i="39"/>
  <c r="AI52" i="39"/>
  <c r="AI53" i="39"/>
  <c r="AI54" i="39"/>
  <c r="AI55" i="39"/>
  <c r="AI56" i="39"/>
  <c r="AI57" i="39"/>
  <c r="AI58" i="39"/>
  <c r="AI59" i="39"/>
  <c r="AI64" i="39"/>
  <c r="AI65" i="39"/>
  <c r="AI66" i="39"/>
  <c r="AI67" i="39"/>
  <c r="AI68" i="39"/>
  <c r="AI69" i="39"/>
  <c r="AI70" i="39"/>
  <c r="AI71" i="39"/>
  <c r="AI72" i="39"/>
  <c r="AI73" i="39"/>
  <c r="AI74" i="39"/>
  <c r="AI77" i="39"/>
  <c r="AI78" i="39"/>
  <c r="AI79" i="39"/>
  <c r="AH79" i="39" l="1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AH36" i="39"/>
  <c r="C36" i="39"/>
  <c r="AG15" i="39"/>
  <c r="AG36" i="39" s="1"/>
  <c r="AF15" i="39"/>
  <c r="AF36" i="39" s="1"/>
  <c r="AE15" i="39"/>
  <c r="AD15" i="39"/>
  <c r="AP62" i="39" s="1"/>
  <c r="AC15" i="39"/>
  <c r="AB15" i="39"/>
  <c r="AA15" i="39"/>
  <c r="Z15" i="39"/>
  <c r="AL62" i="39" s="1"/>
  <c r="Y15" i="39"/>
  <c r="X15" i="39"/>
  <c r="W15" i="39"/>
  <c r="V15" i="39"/>
  <c r="AH62" i="39" s="1"/>
  <c r="U15" i="39"/>
  <c r="U36" i="39" s="1"/>
  <c r="T15" i="39"/>
  <c r="T36" i="39" s="1"/>
  <c r="S15" i="39"/>
  <c r="S36" i="39" s="1"/>
  <c r="R15" i="39"/>
  <c r="Q15" i="39"/>
  <c r="Q36" i="39" s="1"/>
  <c r="P15" i="39"/>
  <c r="AB62" i="39" s="1"/>
  <c r="O15" i="39"/>
  <c r="O36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AH13" i="39"/>
  <c r="AG13" i="39"/>
  <c r="AF13" i="39"/>
  <c r="AE13" i="39"/>
  <c r="AQ60" i="39" s="1"/>
  <c r="AD13" i="39"/>
  <c r="AP60" i="39" s="1"/>
  <c r="AC13" i="39"/>
  <c r="AO60" i="39" s="1"/>
  <c r="AB13" i="39"/>
  <c r="AN60" i="39" s="1"/>
  <c r="AA13" i="39"/>
  <c r="AM60" i="39" s="1"/>
  <c r="Z13" i="39"/>
  <c r="AL60" i="39" s="1"/>
  <c r="Y13" i="39"/>
  <c r="AK60" i="39" s="1"/>
  <c r="X13" i="39"/>
  <c r="AJ60" i="39" s="1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AE36" i="39" l="1"/>
  <c r="AQ62" i="39"/>
  <c r="Y36" i="39"/>
  <c r="AK62" i="39"/>
  <c r="AA36" i="39"/>
  <c r="AM62" i="39"/>
  <c r="AC36" i="39"/>
  <c r="AO62" i="39"/>
  <c r="AB36" i="39"/>
  <c r="AN62" i="39"/>
  <c r="Q60" i="39"/>
  <c r="X36" i="39"/>
  <c r="AJ62" i="39"/>
  <c r="AG60" i="39"/>
  <c r="Y60" i="39"/>
  <c r="U60" i="39"/>
  <c r="AC60" i="39"/>
  <c r="W36" i="39"/>
  <c r="AI62" i="39"/>
  <c r="O60" i="39"/>
  <c r="S60" i="39"/>
  <c r="W60" i="39"/>
  <c r="AI60" i="39"/>
  <c r="AA60" i="39"/>
  <c r="AE60" i="39"/>
  <c r="P36" i="39"/>
  <c r="P60" i="39"/>
  <c r="R60" i="39"/>
  <c r="T60" i="39"/>
  <c r="V60" i="39"/>
  <c r="X60" i="39"/>
  <c r="Z60" i="39"/>
  <c r="AB60" i="39"/>
  <c r="AD60" i="39"/>
  <c r="AF60" i="39"/>
  <c r="AH60" i="39"/>
  <c r="R62" i="39"/>
  <c r="T62" i="39"/>
  <c r="X62" i="39"/>
  <c r="Z62" i="39"/>
  <c r="AD62" i="39"/>
  <c r="AF62" i="39"/>
  <c r="R36" i="39"/>
  <c r="V36" i="39"/>
  <c r="Z36" i="39"/>
  <c r="AD36" i="39"/>
  <c r="O62" i="39"/>
  <c r="Q62" i="39"/>
  <c r="S62" i="39"/>
  <c r="U62" i="39"/>
  <c r="W62" i="39"/>
  <c r="Y62" i="39"/>
  <c r="AA62" i="39"/>
  <c r="AC62" i="39"/>
  <c r="AE62" i="39"/>
  <c r="AG62" i="39"/>
  <c r="P62" i="39"/>
  <c r="V62" i="39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</commentList>
</comments>
</file>

<file path=xl/sharedStrings.xml><?xml version="1.0" encoding="utf-8"?>
<sst xmlns="http://schemas.openxmlformats.org/spreadsheetml/2006/main" count="897" uniqueCount="328">
  <si>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</si>
  <si>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</si>
  <si>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</si>
  <si>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</si>
  <si>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</si>
  <si>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</si>
  <si>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</si>
  <si>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</si>
  <si>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</si>
  <si>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</si>
  <si>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</si>
  <si>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</si>
  <si>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</si>
  <si>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</si>
  <si>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</si>
  <si>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</si>
  <si>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</si>
  <si>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</si>
  <si>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</si>
  <si>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</si>
  <si>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</si>
  <si>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</si>
  <si>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</si>
  <si>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</si>
  <si>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</si>
  <si>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</si>
  <si>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</si>
  <si>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</si>
  <si>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</si>
  <si>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</si>
  <si>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</si>
  <si>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</si>
  <si>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</si>
  <si>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</si>
  <si>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</si>
  <si>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</si>
  <si>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</si>
  <si>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</si>
  <si>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</si>
  <si>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</si>
  <si>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</si>
  <si>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</si>
  <si>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</si>
  <si>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</si>
  <si>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</si>
  <si>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</si>
  <si>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</si>
  <si>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</si>
  <si>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</si>
  <si>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</si>
  <si>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</si>
  <si>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</si>
  <si>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</si>
  <si>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</si>
  <si>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</si>
  <si>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</si>
  <si>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</si>
  <si>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</si>
  <si>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</si>
  <si>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</si>
  <si>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</si>
  <si>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</si>
  <si>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</si>
  <si>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</si>
  <si>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</si>
  <si>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</si>
  <si>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</si>
  <si>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</si>
  <si>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</si>
  <si>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</si>
  <si>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</si>
  <si>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</si>
  <si>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</si>
  <si>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</si>
  <si>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</si>
  <si>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</si>
  <si>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</si>
  <si>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</si>
  <si>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</si>
  <si>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</si>
  <si>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</si>
  <si>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</si>
  <si>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t>січень</t>
  </si>
  <si>
    <t xml:space="preserve">                                   Основні показники, що характеризують стан грошово-кредитного ринку, млн. грн.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</si>
  <si>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</si>
  <si>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</si>
  <si>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</si>
  <si>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</si>
  <si>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</si>
  <si>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</si>
  <si>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</si>
  <si>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</si>
  <si>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</si>
  <si>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</si>
  <si>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</si>
  <si>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</si>
  <si>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</si>
  <si>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</si>
  <si>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</si>
  <si>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</si>
  <si>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</si>
  <si>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</si>
  <si>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</si>
  <si>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</si>
  <si>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</si>
  <si>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</si>
  <si>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</si>
  <si>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</si>
  <si>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</si>
  <si>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</si>
  <si>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</si>
  <si>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</si>
  <si>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</si>
  <si>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</si>
  <si>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</si>
  <si>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</si>
  <si>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податкові надходження, у тому числі </t>
  </si>
  <si>
    <t>ІВБГ у цілому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</si>
  <si>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</si>
  <si>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</si>
  <si>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</si>
  <si>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</si>
  <si>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</si>
  <si>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</si>
  <si>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</si>
  <si>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</si>
  <si>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</si>
  <si>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</si>
  <si>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у річному вимірі, %</t>
  </si>
  <si>
    <t>жовтень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</si>
  <si>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</si>
  <si>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</si>
  <si>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</si>
  <si>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</si>
  <si>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</si>
  <si>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</si>
  <si>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>2015 рік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</si>
  <si>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</si>
  <si>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</si>
  <si>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</si>
  <si>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</si>
  <si>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</si>
  <si>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</si>
  <si>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</si>
  <si>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</si>
  <si>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</si>
  <si>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</si>
  <si>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</si>
  <si>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</si>
  <si>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</si>
  <si>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</si>
  <si>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</si>
  <si>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</si>
  <si>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</si>
  <si>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</si>
  <si>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</si>
  <si>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</si>
  <si>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</si>
  <si>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</si>
  <si>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</si>
  <si>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</si>
  <si>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</si>
  <si>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1 -  Попередні дані, використовується статистика за методологією КПБ6</t>
  </si>
  <si>
    <t>2016 рік</t>
  </si>
  <si>
    <t>водопостачання</t>
  </si>
  <si>
    <t>річна зміна, %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</si>
  <si>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</si>
  <si>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</si>
  <si>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</si>
  <si>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</si>
  <si>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</si>
  <si>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Готівковий валютний ринок, млн. дол.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</si>
  <si>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</si>
  <si>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</si>
  <si>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</si>
  <si>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</si>
  <si>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</si>
  <si>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</si>
  <si>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</si>
  <si>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</si>
  <si>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 xml:space="preserve">Кредити, надані депозитними корпораціями (крім Національного банку України)   </t>
  </si>
  <si>
    <t xml:space="preserve">         у тому числі готівка (М0)</t>
  </si>
  <si>
    <t>Інтервенції Національного банку України, млн. дол.</t>
  </si>
  <si>
    <t>нефінансові корпорації</t>
  </si>
  <si>
    <t>домашні господарства</t>
  </si>
  <si>
    <t>у тому числі овернайт</t>
  </si>
  <si>
    <r>
      <t>2014 рік</t>
    </r>
    <r>
      <rPr>
        <b/>
        <vertAlign val="superscript"/>
        <sz val="10"/>
        <rFont val="Calibri"/>
        <family val="2"/>
        <charset val="204"/>
      </rPr>
      <t>5</t>
    </r>
  </si>
  <si>
    <r>
      <t>2015 рік</t>
    </r>
    <r>
      <rPr>
        <b/>
        <vertAlign val="superscript"/>
        <sz val="10"/>
        <rFont val="Calibri"/>
        <family val="2"/>
        <charset val="204"/>
      </rPr>
      <t>5</t>
    </r>
  </si>
  <si>
    <r>
      <t>2016</t>
    </r>
    <r>
      <rPr>
        <b/>
        <vertAlign val="superscript"/>
        <sz val="10"/>
        <rFont val="Calibri"/>
        <family val="2"/>
        <charset val="204"/>
      </rPr>
      <t>6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</si>
  <si>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</si>
  <si>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</rPr>
      <t xml:space="preserve">2 </t>
    </r>
  </si>
  <si>
    <r>
      <t>9.6</t>
    </r>
    <r>
      <rPr>
        <vertAlign val="superscript"/>
        <sz val="10"/>
        <rFont val="Calibri"/>
        <family val="2"/>
        <charset val="204"/>
      </rPr>
      <t>6</t>
    </r>
  </si>
  <si>
    <r>
      <t>8.8</t>
    </r>
    <r>
      <rPr>
        <vertAlign val="superscript"/>
        <sz val="10"/>
        <rFont val="Calibri"/>
        <family val="2"/>
        <charset val="204"/>
      </rPr>
      <t>6</t>
    </r>
  </si>
  <si>
    <r>
      <t>8.6</t>
    </r>
    <r>
      <rPr>
        <vertAlign val="superscript"/>
        <sz val="10"/>
        <rFont val="Calibri"/>
        <family val="2"/>
        <charset val="204"/>
      </rPr>
      <t>6</t>
    </r>
  </si>
  <si>
    <r>
      <t>9.5</t>
    </r>
    <r>
      <rPr>
        <vertAlign val="superscript"/>
        <sz val="10"/>
        <rFont val="Calibri"/>
        <family val="2"/>
        <charset val="204"/>
      </rPr>
      <t>6</t>
    </r>
  </si>
  <si>
    <r>
      <t>9.1</t>
    </r>
    <r>
      <rPr>
        <b/>
        <vertAlign val="superscript"/>
        <sz val="10"/>
        <rFont val="Calibri"/>
        <family val="2"/>
        <charset val="204"/>
      </rPr>
      <t>6</t>
    </r>
  </si>
  <si>
    <r>
      <t>3455</t>
    </r>
    <r>
      <rPr>
        <vertAlign val="superscript"/>
        <sz val="10"/>
        <rFont val="Calibri"/>
        <family val="2"/>
        <charset val="204"/>
      </rPr>
      <t>6</t>
    </r>
  </si>
  <si>
    <r>
      <t>3633</t>
    </r>
    <r>
      <rPr>
        <vertAlign val="superscript"/>
        <sz val="10"/>
        <rFont val="Calibri"/>
        <family val="2"/>
        <charset val="204"/>
      </rPr>
      <t>6</t>
    </r>
  </si>
  <si>
    <r>
      <t>3863</t>
    </r>
    <r>
      <rPr>
        <vertAlign val="superscript"/>
        <sz val="10"/>
        <rFont val="Calibri"/>
        <family val="2"/>
        <charset val="204"/>
      </rPr>
      <t>6</t>
    </r>
  </si>
  <si>
    <r>
      <t>3998</t>
    </r>
    <r>
      <rPr>
        <vertAlign val="superscript"/>
        <sz val="10"/>
        <rFont val="Calibri"/>
        <family val="2"/>
        <charset val="204"/>
      </rPr>
      <t>6</t>
    </r>
  </si>
  <si>
    <r>
      <t>4042</t>
    </r>
    <r>
      <rPr>
        <vertAlign val="superscript"/>
        <sz val="10"/>
        <rFont val="Calibri"/>
        <family val="2"/>
        <charset val="204"/>
      </rPr>
      <t>6</t>
    </r>
  </si>
  <si>
    <r>
      <t>4299</t>
    </r>
    <r>
      <rPr>
        <vertAlign val="superscript"/>
        <sz val="10"/>
        <rFont val="Calibri"/>
        <family val="2"/>
        <charset val="204"/>
      </rPr>
      <t>6</t>
    </r>
  </si>
  <si>
    <r>
      <t>4390</t>
    </r>
    <r>
      <rPr>
        <vertAlign val="superscript"/>
        <sz val="10"/>
        <rFont val="Calibri"/>
        <family val="2"/>
        <charset val="204"/>
      </rPr>
      <t>6</t>
    </r>
  </si>
  <si>
    <r>
      <t>4205</t>
    </r>
    <r>
      <rPr>
        <vertAlign val="superscript"/>
        <sz val="10"/>
        <rFont val="Calibri"/>
        <family val="2"/>
        <charset val="204"/>
      </rPr>
      <t>6</t>
    </r>
  </si>
  <si>
    <r>
      <t>4343</t>
    </r>
    <r>
      <rPr>
        <vertAlign val="superscript"/>
        <sz val="10"/>
        <rFont val="Calibri"/>
        <family val="2"/>
        <charset val="204"/>
      </rPr>
      <t>6</t>
    </r>
  </si>
  <si>
    <r>
      <t>4532</t>
    </r>
    <r>
      <rPr>
        <vertAlign val="superscript"/>
        <sz val="10"/>
        <rFont val="Calibri"/>
        <family val="2"/>
        <charset val="204"/>
      </rPr>
      <t>6</t>
    </r>
  </si>
  <si>
    <r>
      <t>4498</t>
    </r>
    <r>
      <rPr>
        <vertAlign val="superscript"/>
        <sz val="10"/>
        <rFont val="Calibri"/>
        <family val="2"/>
        <charset val="204"/>
      </rPr>
      <t>6</t>
    </r>
  </si>
  <si>
    <r>
      <t>1465.6</t>
    </r>
    <r>
      <rPr>
        <vertAlign val="superscript"/>
        <sz val="10"/>
        <rFont val="Calibri"/>
        <family val="2"/>
        <charset val="204"/>
      </rPr>
      <t>6</t>
    </r>
  </si>
  <si>
    <r>
      <t>1574.8</t>
    </r>
    <r>
      <rPr>
        <vertAlign val="superscript"/>
        <sz val="10"/>
        <rFont val="Calibri"/>
        <family val="2"/>
        <charset val="204"/>
      </rPr>
      <t>6</t>
    </r>
  </si>
  <si>
    <r>
      <t>1617.1</t>
    </r>
    <r>
      <rPr>
        <vertAlign val="superscript"/>
        <sz val="10"/>
        <rFont val="Calibri"/>
        <family val="2"/>
        <charset val="204"/>
      </rPr>
      <t>6</t>
    </r>
  </si>
  <si>
    <r>
      <t>1495.9</t>
    </r>
    <r>
      <rPr>
        <vertAlign val="superscript"/>
        <sz val="10"/>
        <rFont val="Calibri"/>
        <family val="2"/>
        <charset val="204"/>
      </rPr>
      <t>6</t>
    </r>
  </si>
  <si>
    <r>
      <t>1811.3</t>
    </r>
    <r>
      <rPr>
        <vertAlign val="superscript"/>
        <sz val="10"/>
        <rFont val="Calibri"/>
        <family val="2"/>
        <charset val="204"/>
      </rPr>
      <t>6</t>
    </r>
  </si>
  <si>
    <r>
      <t>1915.5</t>
    </r>
    <r>
      <rPr>
        <vertAlign val="superscript"/>
        <sz val="10"/>
        <rFont val="Calibri"/>
        <family val="2"/>
        <charset val="204"/>
      </rPr>
      <t>6</t>
    </r>
  </si>
  <si>
    <r>
      <t>1963.8</t>
    </r>
    <r>
      <rPr>
        <vertAlign val="superscript"/>
        <sz val="10"/>
        <rFont val="Calibri"/>
        <family val="2"/>
        <charset val="204"/>
      </rPr>
      <t>6</t>
    </r>
  </si>
  <si>
    <r>
      <t>2004.2</t>
    </r>
    <r>
      <rPr>
        <vertAlign val="superscript"/>
        <sz val="10"/>
        <rFont val="Calibri"/>
        <family val="2"/>
        <charset val="204"/>
      </rPr>
      <t>6</t>
    </r>
  </si>
  <si>
    <r>
      <t>1908.1</t>
    </r>
    <r>
      <rPr>
        <vertAlign val="superscript"/>
        <sz val="10"/>
        <rFont val="Calibri"/>
        <family val="2"/>
        <charset val="204"/>
      </rPr>
      <t>6</t>
    </r>
  </si>
  <si>
    <r>
      <t>1970.8</t>
    </r>
    <r>
      <rPr>
        <vertAlign val="superscript"/>
        <sz val="10"/>
        <rFont val="Calibri"/>
        <family val="2"/>
        <charset val="204"/>
      </rPr>
      <t>6</t>
    </r>
  </si>
  <si>
    <r>
      <t>2010.9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</si>
  <si>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</si>
  <si>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b/>
        <vertAlign val="superscript"/>
        <sz val="10"/>
        <rFont val="Calibri"/>
        <family val="2"/>
        <charset val="204"/>
      </rPr>
      <t>6</t>
    </r>
  </si>
  <si>
    <r>
      <t>39.8</t>
    </r>
    <r>
      <rPr>
        <vertAlign val="superscript"/>
        <sz val="10"/>
        <rFont val="Calibri"/>
        <family val="2"/>
        <charset val="204"/>
      </rPr>
      <t>6</t>
    </r>
  </si>
  <si>
    <r>
      <t>25.3</t>
    </r>
    <r>
      <rPr>
        <vertAlign val="superscript"/>
        <sz val="10"/>
        <rFont val="Calibri"/>
        <family val="2"/>
        <charset val="204"/>
      </rPr>
      <t>6</t>
    </r>
  </si>
  <si>
    <r>
      <t>16.7</t>
    </r>
    <r>
      <rPr>
        <vertAlign val="superscript"/>
        <sz val="10"/>
        <rFont val="Calibri"/>
        <family val="2"/>
        <charset val="204"/>
      </rPr>
      <t>6</t>
    </r>
  </si>
  <si>
    <r>
      <t>16.5</t>
    </r>
    <r>
      <rPr>
        <vertAlign val="superscript"/>
        <sz val="10"/>
        <rFont val="Calibri"/>
        <family val="2"/>
        <charset val="204"/>
      </rPr>
      <t>6</t>
    </r>
  </si>
  <si>
    <r>
      <t>18.5</t>
    </r>
    <r>
      <rPr>
        <vertAlign val="superscript"/>
        <sz val="10"/>
        <rFont val="Calibri"/>
        <family val="2"/>
        <charset val="204"/>
      </rPr>
      <t>6</t>
    </r>
  </si>
  <si>
    <r>
      <t>22.9</t>
    </r>
    <r>
      <rPr>
        <vertAlign val="superscript"/>
        <sz val="10"/>
        <rFont val="Calibri"/>
        <family val="2"/>
        <charset val="204"/>
      </rPr>
      <t>6</t>
    </r>
  </si>
  <si>
    <r>
      <t>22.3</t>
    </r>
    <r>
      <rPr>
        <vertAlign val="superscript"/>
        <sz val="10"/>
        <rFont val="Calibri"/>
        <family val="2"/>
        <charset val="204"/>
      </rPr>
      <t>6</t>
    </r>
  </si>
  <si>
    <r>
      <t>28.1</t>
    </r>
    <r>
      <rPr>
        <vertAlign val="superscript"/>
        <sz val="10"/>
        <rFont val="Calibri"/>
        <family val="2"/>
        <charset val="204"/>
      </rPr>
      <t>6</t>
    </r>
  </si>
  <si>
    <r>
      <t>21.2</t>
    </r>
    <r>
      <rPr>
        <vertAlign val="superscript"/>
        <sz val="10"/>
        <rFont val="Calibri"/>
        <family val="2"/>
        <charset val="204"/>
      </rPr>
      <t>6</t>
    </r>
  </si>
  <si>
    <r>
      <t>11.5</t>
    </r>
    <r>
      <rPr>
        <vertAlign val="superscript"/>
        <sz val="10"/>
        <rFont val="Calibri"/>
        <family val="2"/>
        <charset val="204"/>
      </rPr>
      <t>6</t>
    </r>
  </si>
  <si>
    <r>
      <t>9.4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</si>
  <si>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</si>
  <si>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b/>
        <vertAlign val="superscript"/>
        <sz val="10"/>
        <rFont val="Calibri"/>
        <family val="2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</si>
  <si>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</si>
  <si>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3 </t>
    </r>
    <r>
      <rPr>
        <sz val="10"/>
        <rFont val="Calibri"/>
        <family val="2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</si>
  <si>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</rPr>
      <t>4</t>
    </r>
    <r>
      <rPr>
        <b/>
        <vertAlign val="superscript"/>
        <sz val="10"/>
        <rFont val="Calibri"/>
        <family val="2"/>
        <charset val="204"/>
      </rPr>
      <t xml:space="preserve"> </t>
    </r>
  </si>
  <si>
    <r>
      <rPr>
        <vertAlign val="superscript"/>
        <sz val="10"/>
        <rFont val="Calibri"/>
        <family val="2"/>
        <charset val="204"/>
      </rPr>
      <t>1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</si>
  <si>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</rP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</si>
  <si>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</rPr>
      <t>3</t>
    </r>
    <r>
      <rPr>
        <b/>
        <vertAlign val="superscript"/>
        <sz val="10"/>
        <rFont val="Calibri"/>
        <family val="2"/>
        <charset val="204"/>
      </rPr>
      <t xml:space="preserve">  </t>
    </r>
    <r>
      <rPr>
        <sz val="10"/>
        <rFont val="Calibri"/>
        <family val="2"/>
        <charset val="204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</si>
  <si>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</si>
  <si>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</si>
  <si>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</rPr>
      <t>6</t>
    </r>
    <r>
      <rPr>
        <sz val="10"/>
        <rFont val="Calibri"/>
        <family val="2"/>
        <charset val="204"/>
      </rPr>
      <t xml:space="preserve"> Дані без урахування АР Крим, м. Севастополь та частини зони проведення АТО.</t>
    </r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</si>
  <si>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</si>
  <si>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</si>
  <si>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</si>
  <si>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</si>
  <si>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</si>
  <si>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</si>
  <si>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</si>
  <si>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</si>
  <si>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</si>
  <si>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</si>
  <si>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</si>
  <si>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</si>
  <si>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</si>
  <si>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</si>
  <si>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</si>
  <si>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</si>
  <si>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</si>
  <si>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</si>
  <si>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</si>
  <si>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</si>
  <si>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</si>
  <si>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січ.- вер.</t>
  </si>
  <si>
    <t>Сальдо фінансового рахунку  (у млрд. дол. США)</t>
  </si>
  <si>
    <t>Сальдо фінансового рахунку  (у % до ВВП)</t>
  </si>
  <si>
    <r>
      <t>Зовнішній сектор: основні показники</t>
    </r>
    <r>
      <rPr>
        <b/>
        <vertAlign val="superscript"/>
        <sz val="12"/>
        <rFont val="Calibri"/>
        <family val="2"/>
        <charset val="204"/>
      </rPr>
      <t>1</t>
    </r>
  </si>
  <si>
    <r>
      <t xml:space="preserve">Чисельність наявного населення </t>
    </r>
    <r>
      <rPr>
        <vertAlign val="superscript"/>
        <sz val="10"/>
        <rFont val="Calibri"/>
        <family val="2"/>
        <charset val="204"/>
      </rPr>
      <t>7</t>
    </r>
  </si>
  <si>
    <t>42761</t>
  </si>
  <si>
    <t>42738</t>
  </si>
  <si>
    <t>42722</t>
  </si>
  <si>
    <t>42709</t>
  </si>
  <si>
    <t>42692</t>
  </si>
  <si>
    <t>42674</t>
  </si>
  <si>
    <t>42658</t>
  </si>
  <si>
    <t>42650</t>
  </si>
  <si>
    <t>42642</t>
  </si>
  <si>
    <r>
      <t>7</t>
    </r>
    <r>
      <rPr>
        <sz val="10"/>
        <rFont val="Calibri"/>
        <family val="2"/>
        <charset val="204"/>
      </rPr>
      <t xml:space="preserve"> З лютого 2015 року - оцінка (дані ДССУ).</t>
    </r>
  </si>
  <si>
    <t>січ.- жовт.</t>
  </si>
  <si>
    <t>січ.- лист.</t>
  </si>
  <si>
    <t>січ.- груд.</t>
  </si>
  <si>
    <t>внутрішні зобов'язання</t>
  </si>
  <si>
    <t>зовнішні зобов'язання</t>
  </si>
  <si>
    <t>Зміна цінових індексів ІСЦ та ІЦВ у 2015 – 2017 роках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</si>
  <si>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</si>
  <si>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</si>
  <si>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</si>
  <si>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</si>
  <si>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</si>
  <si>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Розрив у фінансуванні/резервні активи 
(у млрд. дол. США)</t>
  </si>
  <si>
    <t>податок на додану вартість, у т.ч.</t>
  </si>
  <si>
    <t>окремо, не використовуються для розрахунку ІВБГ</t>
  </si>
  <si>
    <t>Частка в ІВБГ (дані за 2016 рік), %</t>
  </si>
  <si>
    <t xml:space="preserve">  *** Частка компонентів у ІЦВ розрахована на основі даних ДССУ щодо обсягу реалізованої промислової продукції за видами діяльності за 2016 рік.</t>
  </si>
  <si>
    <t>01</t>
  </si>
  <si>
    <t>02</t>
  </si>
  <si>
    <t>електроенергія</t>
  </si>
  <si>
    <t>03</t>
  </si>
  <si>
    <t>частка ІСЦ для 2017 року, %</t>
  </si>
  <si>
    <t xml:space="preserve">утримання будинків та прибудинкових територій </t>
  </si>
  <si>
    <t>частка ІЦВ для 2017 року, %***</t>
  </si>
  <si>
    <t>Виробництво основних фармацевтичних продуктів і фармацевтичних препаратів</t>
  </si>
  <si>
    <t>04</t>
  </si>
  <si>
    <t>05</t>
  </si>
  <si>
    <t>Темп зміни порівняно з відповідним періодом попереднього року, %</t>
  </si>
  <si>
    <r>
      <t xml:space="preserve">2017 рік** </t>
    </r>
    <r>
      <rPr>
        <sz val="18"/>
        <rFont val="Calibri"/>
        <family val="2"/>
        <charset val="204"/>
      </rPr>
      <t>ᶧ</t>
    </r>
  </si>
  <si>
    <t xml:space="preserve">Небазова інфляція </t>
  </si>
  <si>
    <t xml:space="preserve">  ** Із січня 2017 року змінено методологію розрахунку індексів споживчих цін. Детальніша інформація на сайті ДССУ.</t>
  </si>
  <si>
    <r>
      <rPr>
        <sz val="18"/>
        <rFont val="Calibri"/>
        <family val="2"/>
        <charset val="204"/>
        <scheme val="minor"/>
      </rPr>
      <t xml:space="preserve"> ᶧ</t>
    </r>
    <r>
      <rPr>
        <sz val="10"/>
        <rFont val="Calibri"/>
        <family val="2"/>
        <charset val="204"/>
        <scheme val="minor"/>
      </rPr>
      <t xml:space="preserve"> Зміна цін за окремими компонентами споживчого кошика згідно з класифікацією НБУ на підставі даних ДССУ уточнена через перегляд методології розрахунку вагових коефіцієнтів.</t>
    </r>
  </si>
  <si>
    <t>06</t>
  </si>
  <si>
    <r>
      <t>Індекс виробництва базових галузей</t>
    </r>
    <r>
      <rPr>
        <b/>
        <vertAlign val="superscript"/>
        <sz val="12"/>
        <rFont val="Calibri"/>
        <family val="2"/>
        <charset val="204"/>
        <scheme val="minor"/>
      </rPr>
      <t>1</t>
    </r>
  </si>
  <si>
    <r>
      <t>роздрібна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2,3</t>
    </r>
  </si>
  <si>
    <r>
      <t>оптова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</si>
  <si>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>вантажооборот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</si>
  <si>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>пасажирооборот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</si>
  <si>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rPr>
        <vertAlign val="superscript"/>
        <sz val="10"/>
        <rFont val="Calibri"/>
        <family val="2"/>
        <charset val="204"/>
        <scheme val="minor"/>
      </rPr>
      <t xml:space="preserve">2 </t>
    </r>
    <r>
      <rPr>
        <sz val="10"/>
        <rFont val="Calibri"/>
        <family val="2"/>
        <charset val="204"/>
        <scheme val="minor"/>
      </rPr>
      <t>Зміна до відповідного місяця попереднього року розрахована Національним банком України на основі даних ДССУ.</t>
    </r>
  </si>
  <si>
    <r>
      <rPr>
        <vertAlign val="superscript"/>
        <sz val="10"/>
        <rFont val="Calibri"/>
        <family val="2"/>
        <charset val="204"/>
        <scheme val="minor"/>
      </rPr>
      <t xml:space="preserve">3 </t>
    </r>
    <r>
      <rPr>
        <sz val="10"/>
        <rFont val="Calibri"/>
        <family val="2"/>
        <charset val="204"/>
        <scheme val="minor"/>
      </rPr>
      <t>У зв‘язку зі зміною методології ДССУ з початку 2017 року дані щодо роздрібного товарообороту включають лише торгівлю підприємств (юридичних осіб та ФОП).</t>
    </r>
  </si>
  <si>
    <r>
      <rPr>
        <vertAlign val="superscript"/>
        <sz val="10"/>
        <rFont val="Calibri"/>
        <family val="2"/>
        <charset val="204"/>
        <scheme val="minor"/>
      </rPr>
      <t xml:space="preserve">1 </t>
    </r>
    <r>
      <rPr>
        <sz val="10"/>
        <rFont val="Calibri"/>
        <family val="2"/>
        <charset val="204"/>
        <scheme val="minor"/>
      </rPr>
      <t>Дані можуть уточнюватися.</t>
    </r>
  </si>
  <si>
    <t>-0.1 в.п.</t>
  </si>
  <si>
    <t>07</t>
  </si>
  <si>
    <t>зміна за серпень 2017 року, %</t>
  </si>
  <si>
    <t>Серпень</t>
  </si>
  <si>
    <t>Січень-Серпень</t>
  </si>
  <si>
    <t>0 в.п.</t>
  </si>
  <si>
    <t>1.4 в.п.</t>
  </si>
  <si>
    <t>17.1 в.п.</t>
  </si>
  <si>
    <t>08</t>
  </si>
  <si>
    <t>01-08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</si>
</sst>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164" formatCode="_-* #,##0_-;\-* #,##0_-;_-* &quot;-&quot;_-;_-@_-"/>
    <numFmt numFmtId="165" formatCode="_-* #,##0.00_-;\-* #,##0.00_-;_-* &quot;-&quot;??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г_р_н_._-;\-* #,##0\ _г_р_н_._-;_-* &quot;-&quot;\ _г_р_н_._-;_-@_-"/>
    <numFmt numFmtId="173" formatCode="_-* #,##0.00\ _г_р_н_._-;\-* #,##0.00\ _г_р_н_._-;_-* &quot;-&quot;??\ _г_р_н_._-;_-@_-"/>
    <numFmt numFmtId="174" formatCode="0.0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0.000_)"/>
    <numFmt numFmtId="181" formatCode="_-* #,##0\ _р_._-;\-* #,##0\ _р_._-;_-* &quot;-&quot;\ _р_._-;_-@_-"/>
    <numFmt numFmtId="182" formatCode="_-* #,##0_р_._-;\-* #,##0_р_._-;_-* &quot;-&quot;_р_._-;_-@_-"/>
    <numFmt numFmtId="183" formatCode="_-* #,##0.00_р_._-;\-* #,##0.00_р_._-;_-* &quot;-&quot;??_р_._-;_-@_-"/>
    <numFmt numFmtId="184" formatCode="#,##0.000"/>
    <numFmt numFmtId="185" formatCode="_-* #,##0.00\ _р_._-;\-* #,##0.00\ _р_._-;_-* &quot;-&quot;??\ _р_._-;_-@_-"/>
    <numFmt numFmtId="186" formatCode="_-* #,##0.00\ &quot;р.&quot;_-;\-* #,##0.00\ &quot;р.&quot;_-;_-* &quot;-&quot;??\ &quot;р.&quot;_-;_-@_-"/>
    <numFmt numFmtId="187" formatCode="_-&quot;$&quot;* #,##0_-;\-&quot;$&quot;* #,##0_-;_-&quot;$&quot;* &quot;-&quot;_-;_-@_-"/>
    <numFmt numFmtId="188" formatCode="#."/>
    <numFmt numFmtId="189" formatCode="_([$€-2]* #,##0.00_);_([$€-2]* \(#,##0.00\);_([$€-2]* &quot;-&quot;??_)"/>
    <numFmt numFmtId="190" formatCode="_-* #,##0\ _F_t_-;\-* #,##0\ _F_t_-;_-* &quot;-&quot;\ _F_t_-;_-@_-"/>
    <numFmt numFmtId="191" formatCode="_-* #,##0.00\ _F_t_-;\-* #,##0.00\ _F_t_-;_-* &quot;-&quot;??\ _F_t_-;_-@_-"/>
    <numFmt numFmtId="192" formatCode="[&gt;0.05]#,##0.0;[&lt;-0.05]\-#,##0.0;\-\-&quot; &quot;;"/>
    <numFmt numFmtId="193" formatCode="[&gt;0.5]#,##0;[&lt;-0.5]\-#,##0;\-\-&quot; &quot;;"/>
    <numFmt numFmtId="194" formatCode="#,##0.0"/>
    <numFmt numFmtId="195" formatCode="#,##0\ &quot;Kč&quot;;\-#,##0\ &quot;Kč&quot;"/>
    <numFmt numFmtId="196" formatCode="_-&quot;¢&quot;* #,##0_-;\-&quot;¢&quot;* #,##0_-;_-&quot;¢&quot;* &quot;-&quot;_-;_-@_-"/>
    <numFmt numFmtId="197" formatCode="_-&quot;¢&quot;* #,##0.00_-;\-&quot;¢&quot;* #,##0.00_-;_-&quot;¢&quot;* &quot;-&quot;??_-;_-@_-"/>
    <numFmt numFmtId="198" formatCode="[&gt;=0.05]#,##0.0;[&lt;=-0.05]\-#,##0.0;?0.0"/>
    <numFmt numFmtId="199" formatCode="General_)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&quot;Ј&quot;#,##0.00;[Red]\-&quot;Ј&quot;#,##0.00"/>
    <numFmt numFmtId="207" formatCode="0.00_ ;\-0.00\ "/>
    <numFmt numFmtId="208" formatCode="#,##0.00_ ;\-#,##0.00\ "/>
    <numFmt numFmtId="209" formatCode="0.0_ ;\-0.0\ "/>
    <numFmt numFmtId="210" formatCode="_(* #,##0_);_(* \-#,##0_);_(* &quot;--&quot;_);_(@_)"/>
    <numFmt numFmtId="211" formatCode="#,##0.0_ ;\-#,##0.0\ "/>
    <numFmt numFmtId="212" formatCode="0_ ;\-0\ "/>
    <numFmt numFmtId="213" formatCode="0.000"/>
  </numFmts>
  <fonts count="18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vertAlign val="superscript"/>
      <sz val="10"/>
      <color indexed="1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</font>
    <font>
      <b/>
      <vertAlign val="superscript"/>
      <sz val="12"/>
      <name val="Calibri"/>
      <family val="2"/>
      <charset val="204"/>
    </font>
    <font>
      <vertAlign val="superscript"/>
      <sz val="10"/>
      <color theme="1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sz val="18"/>
      <name val="Calibri"/>
      <family val="2"/>
      <charset val="204"/>
    </font>
    <font>
      <sz val="1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vertAlign val="superscript"/>
      <sz val="12"/>
      <name val="Calibri"/>
      <family val="2"/>
      <charset val="204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  <fill>
      <patternFill patternType="solid">
        <fgColor rgb="FFB3D1BA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/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 style="hair">
        <color theme="0" tint="-0.14993743705557422"/>
      </right>
      <top style="thin">
        <color indexed="64"/>
      </top>
      <bottom/>
      <diagonal/>
    </border>
    <border>
      <left style="hair">
        <color theme="0" tint="-0.14993743705557422"/>
      </left>
      <right/>
      <top style="thin">
        <color auto="1"/>
      </top>
      <bottom/>
      <diagonal/>
    </border>
    <border>
      <left style="thin">
        <color indexed="64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3743705557422"/>
      </bottom>
      <diagonal/>
    </border>
    <border>
      <left style="thin">
        <color indexed="64"/>
      </left>
      <right style="hair">
        <color theme="0" tint="-0.14996795556505021"/>
      </right>
      <top/>
      <bottom style="thin">
        <color auto="1"/>
      </bottom>
      <diagonal/>
    </border>
    <border>
      <left style="hair">
        <color theme="0" tint="-0.14996795556505021"/>
      </left>
      <right style="hair">
        <color theme="0" tint="-0.14993743705557422"/>
      </right>
      <top/>
      <bottom style="thin">
        <color indexed="64"/>
      </bottom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/>
      <right style="hair">
        <color theme="0" tint="-0.14993743705557422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0" tint="-0.14993743705557422"/>
      </left>
      <right/>
      <top/>
      <bottom/>
      <diagonal/>
    </border>
    <border>
      <left style="hair">
        <color theme="0" tint="-0.14993743705557422"/>
      </left>
      <right/>
      <top/>
      <bottom style="thin">
        <color auto="1"/>
      </bottom>
      <diagonal/>
    </border>
    <border>
      <left/>
      <right style="hair">
        <color theme="0" tint="-0.14996795556505021"/>
      </right>
      <top style="thin">
        <color auto="1"/>
      </top>
      <bottom/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/>
      <right style="hair">
        <color theme="0" tint="-0.14996795556505021"/>
      </right>
      <top style="hair">
        <color theme="0" tint="-0.149937437055574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 style="thin">
        <color auto="1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hair">
        <color theme="0" tint="-0.14993743705557422"/>
      </top>
      <bottom style="thin">
        <color indexed="64"/>
      </bottom>
      <diagonal/>
    </border>
  </borders>
  <cellStyleXfs count="971">
    <xf numFmtId="0" fontId="0" fillId="0" borderId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49" fontId="24" fillId="0" borderId="0">
      <alignment horizontal="centerContinuous" vertical="top" wrapText="1"/>
    </xf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177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179" fontId="23" fillId="0" borderId="0" applyFont="0" applyFill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6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8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4">
      <protection hidden="1"/>
    </xf>
    <xf numFmtId="0" fontId="32" fillId="22" borderId="4" applyNumberFormat="0" applyFont="0" applyBorder="0" applyAlignment="0" applyProtection="0">
      <protection hidden="1"/>
    </xf>
    <xf numFmtId="0" fontId="33" fillId="0" borderId="4">
      <protection hidden="1"/>
    </xf>
    <xf numFmtId="0" fontId="34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6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8" fillId="0" borderId="6" applyNumberFormat="0" applyFont="0" applyFill="0" applyAlignment="0" applyProtection="0"/>
    <xf numFmtId="0" fontId="39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1" fontId="41" fillId="24" borderId="8">
      <alignment horizontal="right" vertical="center"/>
    </xf>
    <xf numFmtId="0" fontId="42" fillId="24" borderId="8">
      <alignment horizontal="right" vertical="center"/>
    </xf>
    <xf numFmtId="0" fontId="27" fillId="24" borderId="9"/>
    <xf numFmtId="0" fontId="41" fillId="25" borderId="8">
      <alignment horizontal="center" vertical="center"/>
    </xf>
    <xf numFmtId="1" fontId="41" fillId="24" borderId="8">
      <alignment horizontal="right" vertical="center"/>
    </xf>
    <xf numFmtId="0" fontId="27" fillId="24" borderId="0"/>
    <xf numFmtId="0" fontId="27" fillId="24" borderId="0"/>
    <xf numFmtId="0" fontId="43" fillId="24" borderId="8">
      <alignment horizontal="left" vertical="center"/>
    </xf>
    <xf numFmtId="0" fontId="43" fillId="24" borderId="10">
      <alignment vertical="center"/>
    </xf>
    <xf numFmtId="0" fontId="44" fillId="24" borderId="11">
      <alignment vertical="center"/>
    </xf>
    <xf numFmtId="0" fontId="43" fillId="24" borderId="8"/>
    <xf numFmtId="0" fontId="42" fillId="24" borderId="8">
      <alignment horizontal="right" vertical="center"/>
    </xf>
    <xf numFmtId="0" fontId="45" fillId="26" borderId="8">
      <alignment horizontal="left" vertical="center"/>
    </xf>
    <xf numFmtId="0" fontId="45" fillId="26" borderId="8">
      <alignment horizontal="left" vertical="center"/>
    </xf>
    <xf numFmtId="0" fontId="21" fillId="24" borderId="8">
      <alignment horizontal="left" vertical="center"/>
    </xf>
    <xf numFmtId="0" fontId="46" fillId="24" borderId="9"/>
    <xf numFmtId="0" fontId="41" fillId="25" borderId="8">
      <alignment horizontal="left" vertical="center"/>
    </xf>
    <xf numFmtId="180" fontId="47" fillId="0" borderId="0"/>
    <xf numFmtId="180" fontId="47" fillId="0" borderId="0"/>
    <xf numFmtId="180" fontId="47" fillId="0" borderId="0"/>
    <xf numFmtId="180" fontId="47" fillId="0" borderId="0"/>
    <xf numFmtId="180" fontId="47" fillId="0" borderId="0"/>
    <xf numFmtId="180" fontId="47" fillId="0" borderId="0"/>
    <xf numFmtId="180" fontId="47" fillId="0" borderId="0"/>
    <xf numFmtId="180" fontId="47" fillId="0" borderId="0"/>
    <xf numFmtId="38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172" fontId="21" fillId="0" borderId="0" applyFont="0" applyFill="0" applyBorder="0" applyAlignment="0" applyProtection="0"/>
    <xf numFmtId="181" fontId="50" fillId="0" borderId="0" applyFont="0" applyFill="0" applyBorder="0" applyAlignment="0" applyProtection="0"/>
    <xf numFmtId="182" fontId="2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83" fontId="49" fillId="0" borderId="0" applyFont="0" applyFill="0" applyBorder="0" applyAlignment="0" applyProtection="0"/>
    <xf numFmtId="184" fontId="51" fillId="0" borderId="0">
      <alignment horizontal="right" vertical="top"/>
    </xf>
    <xf numFmtId="185" fontId="50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3" fillId="0" borderId="0"/>
    <xf numFmtId="3" fontId="27" fillId="0" borderId="0" applyFill="0" applyBorder="0" applyAlignment="0" applyProtection="0"/>
    <xf numFmtId="0" fontId="54" fillId="0" borderId="0"/>
    <xf numFmtId="0" fontId="54" fillId="0" borderId="0"/>
    <xf numFmtId="167" fontId="48" fillId="0" borderId="0" applyFont="0" applyFill="0" applyBorder="0" applyAlignment="0" applyProtection="0"/>
    <xf numFmtId="186" fontId="50" fillId="0" borderId="0" applyFont="0" applyFill="0" applyBorder="0" applyAlignment="0" applyProtection="0"/>
    <xf numFmtId="187" fontId="52" fillId="0" borderId="0" applyFont="0" applyFill="0" applyBorder="0" applyAlignment="0" applyProtection="0"/>
    <xf numFmtId="188" fontId="55" fillId="0" borderId="0">
      <protection locked="0"/>
    </xf>
    <xf numFmtId="188" fontId="56" fillId="0" borderId="0">
      <protection locked="0"/>
    </xf>
    <xf numFmtId="0" fontId="38" fillId="0" borderId="0" applyFont="0" applyFill="0" applyBorder="0" applyAlignment="0" applyProtection="0"/>
    <xf numFmtId="189" fontId="5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0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2" fillId="0" borderId="0">
      <protection locked="0"/>
    </xf>
    <xf numFmtId="0" fontId="61" fillId="0" borderId="0">
      <protection locked="0"/>
    </xf>
    <xf numFmtId="0" fontId="63" fillId="0" borderId="0"/>
    <xf numFmtId="0" fontId="61" fillId="0" borderId="0">
      <protection locked="0"/>
    </xf>
    <xf numFmtId="0" fontId="64" fillId="0" borderId="0"/>
    <xf numFmtId="0" fontId="61" fillId="0" borderId="0">
      <protection locked="0"/>
    </xf>
    <xf numFmtId="0" fontId="64" fillId="0" borderId="0"/>
    <xf numFmtId="0" fontId="62" fillId="0" borderId="0">
      <protection locked="0"/>
    </xf>
    <xf numFmtId="0" fontId="64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88" fontId="55" fillId="0" borderId="0">
      <protection locked="0"/>
    </xf>
    <xf numFmtId="188" fontId="56" fillId="0" borderId="0">
      <protection locked="0"/>
    </xf>
    <xf numFmtId="0" fontId="64" fillId="0" borderId="0"/>
    <xf numFmtId="0" fontId="65" fillId="0" borderId="0"/>
    <xf numFmtId="0" fontId="64" fillId="0" borderId="0"/>
    <xf numFmtId="0" fontId="53" fillId="0" borderId="0"/>
    <xf numFmtId="0" fontId="66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38" fontId="68" fillId="25" borderId="0" applyNumberFormat="0" applyBorder="0" applyAlignment="0" applyProtection="0"/>
    <xf numFmtId="0" fontId="69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1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88" fontId="75" fillId="0" borderId="0">
      <protection locked="0"/>
    </xf>
    <xf numFmtId="188" fontId="76" fillId="0" borderId="0">
      <protection locked="0"/>
    </xf>
    <xf numFmtId="188" fontId="75" fillId="0" borderId="0">
      <protection locked="0"/>
    </xf>
    <xf numFmtId="188" fontId="76" fillId="0" borderId="0"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81" fillId="0" borderId="0"/>
    <xf numFmtId="0" fontId="21" fillId="0" borderId="0"/>
    <xf numFmtId="192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0" fontId="82" fillId="7" borderId="5" applyNumberFormat="0" applyAlignment="0" applyProtection="0"/>
    <xf numFmtId="10" fontId="68" fillId="24" borderId="8" applyNumberFormat="0" applyBorder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94" fontId="85" fillId="0" borderId="0"/>
    <xf numFmtId="0" fontId="64" fillId="0" borderId="15"/>
    <xf numFmtId="0" fontId="86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8" fillId="0" borderId="4">
      <alignment horizontal="left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195" fontId="38" fillId="0" borderId="0" applyFont="0" applyFill="0" applyBorder="0" applyAlignment="0" applyProtection="0"/>
    <xf numFmtId="164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66" fontId="38" fillId="0" borderId="0" applyFont="0" applyFill="0" applyBorder="0" applyAlignment="0" applyProtection="0"/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0" fontId="90" fillId="0" borderId="0"/>
    <xf numFmtId="0" fontId="91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3" fillId="0" borderId="0" applyNumberFormat="0" applyFill="0" applyBorder="0" applyAlignment="0" applyProtection="0"/>
    <xf numFmtId="0" fontId="94" fillId="0" borderId="0"/>
    <xf numFmtId="0" fontId="95" fillId="0" borderId="0"/>
    <xf numFmtId="0" fontId="9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7" fillId="0" borderId="0"/>
    <xf numFmtId="0" fontId="23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198" fontId="49" fillId="0" borderId="0" applyFill="0" applyBorder="0" applyAlignment="0" applyProtection="0">
      <alignment horizontal="right"/>
    </xf>
    <xf numFmtId="0" fontId="60" fillId="0" borderId="0"/>
    <xf numFmtId="199" fontId="96" fillId="0" borderId="0"/>
    <xf numFmtId="0" fontId="97" fillId="0" borderId="0"/>
    <xf numFmtId="0" fontId="21" fillId="10" borderId="17" applyNumberFormat="0" applyFont="0" applyAlignment="0" applyProtection="0"/>
    <xf numFmtId="0" fontId="95" fillId="10" borderId="17" applyNumberFormat="0" applyFont="0" applyAlignment="0" applyProtection="0"/>
    <xf numFmtId="0" fontId="26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49" fontId="98" fillId="0" borderId="0"/>
    <xf numFmtId="171" fontId="99" fillId="0" borderId="0" applyFont="0" applyFill="0" applyBorder="0" applyAlignment="0" applyProtection="0"/>
    <xf numFmtId="0" fontId="100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200" fontId="60" fillId="0" borderId="0" applyFont="0" applyFill="0" applyBorder="0" applyAlignment="0" applyProtection="0"/>
    <xf numFmtId="201" fontId="60" fillId="0" borderId="0" applyFont="0" applyFill="0" applyBorder="0" applyAlignment="0" applyProtection="0"/>
    <xf numFmtId="0" fontId="53" fillId="0" borderId="0"/>
    <xf numFmtId="10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27" fillId="0" borderId="0" applyFont="0" applyFill="0" applyBorder="0" applyAlignment="0" applyProtection="0"/>
    <xf numFmtId="203" fontId="23" fillId="0" borderId="0" applyFont="0" applyFill="0" applyBorder="0" applyAlignment="0" applyProtection="0"/>
    <xf numFmtId="204" fontId="23" fillId="0" borderId="0" applyFont="0" applyFill="0" applyBorder="0" applyAlignment="0" applyProtection="0"/>
    <xf numFmtId="2" fontId="38" fillId="0" borderId="0" applyFont="0" applyFill="0" applyBorder="0" applyAlignment="0" applyProtection="0"/>
    <xf numFmtId="205" fontId="49" fillId="0" borderId="0" applyFill="0" applyBorder="0" applyAlignment="0">
      <alignment horizontal="centerContinuous"/>
    </xf>
    <xf numFmtId="0" fontId="23" fillId="0" borderId="0"/>
    <xf numFmtId="0" fontId="102" fillId="0" borderId="4" applyNumberFormat="0" applyFill="0" applyBorder="0" applyAlignment="0" applyProtection="0">
      <protection hidden="1"/>
    </xf>
    <xf numFmtId="174" fontId="103" fillId="0" borderId="0"/>
    <xf numFmtId="0" fontId="104" fillId="0" borderId="0"/>
    <xf numFmtId="0" fontId="27" fillId="0" borderId="0" applyNumberForma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3" fillId="22" borderId="4"/>
    <xf numFmtId="188" fontId="55" fillId="0" borderId="19">
      <protection locked="0"/>
    </xf>
    <xf numFmtId="0" fontId="107" fillId="0" borderId="20" applyNumberFormat="0" applyFill="0" applyAlignment="0" applyProtection="0"/>
    <xf numFmtId="188" fontId="56" fillId="0" borderId="19">
      <protection locked="0"/>
    </xf>
    <xf numFmtId="0" fontId="61" fillId="0" borderId="19">
      <protection locked="0"/>
    </xf>
    <xf numFmtId="0" fontId="90" fillId="0" borderId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74" fontId="112" fillId="0" borderId="0">
      <alignment horizontal="right"/>
    </xf>
    <xf numFmtId="0" fontId="28" fillId="27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28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8" borderId="0" applyNumberFormat="0" applyBorder="0" applyAlignment="0" applyProtection="0"/>
    <xf numFmtId="0" fontId="82" fillId="7" borderId="5" applyNumberFormat="0" applyAlignment="0" applyProtection="0"/>
    <xf numFmtId="0" fontId="82" fillId="13" borderId="5" applyNumberFormat="0" applyAlignment="0" applyProtection="0"/>
    <xf numFmtId="0" fontId="100" fillId="29" borderId="18" applyNumberFormat="0" applyAlignment="0" applyProtection="0"/>
    <xf numFmtId="0" fontId="113" fillId="29" borderId="5" applyNumberFormat="0" applyAlignment="0" applyProtection="0"/>
    <xf numFmtId="0" fontId="114" fillId="0" borderId="0" applyProtection="0"/>
    <xf numFmtId="206" fontId="115" fillId="0" borderId="0" applyFont="0" applyFill="0" applyBorder="0" applyAlignment="0" applyProtection="0"/>
    <xf numFmtId="0" fontId="66" fillId="4" borderId="0" applyNumberFormat="0" applyBorder="0" applyAlignment="0" applyProtection="0"/>
    <xf numFmtId="0" fontId="24" fillId="0" borderId="21">
      <alignment horizontal="centerContinuous" vertical="top" wrapText="1"/>
    </xf>
    <xf numFmtId="0" fontId="116" fillId="0" borderId="22" applyNumberFormat="0" applyFill="0" applyAlignment="0" applyProtection="0"/>
    <xf numFmtId="0" fontId="117" fillId="0" borderId="23" applyNumberFormat="0" applyFill="0" applyAlignment="0" applyProtection="0"/>
    <xf numFmtId="0" fontId="118" fillId="0" borderId="24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Protection="0"/>
    <xf numFmtId="0" fontId="120" fillId="0" borderId="0" applyProtection="0"/>
    <xf numFmtId="0" fontId="93" fillId="0" borderId="0">
      <alignment wrapText="1"/>
    </xf>
    <xf numFmtId="0" fontId="86" fillId="0" borderId="16" applyNumberFormat="0" applyFill="0" applyAlignment="0" applyProtection="0"/>
    <xf numFmtId="0" fontId="121" fillId="0" borderId="25" applyNumberFormat="0" applyFill="0" applyAlignment="0" applyProtection="0"/>
    <xf numFmtId="0" fontId="114" fillId="0" borderId="19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10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13" borderId="0" applyNumberFormat="0" applyBorder="0" applyAlignment="0" applyProtection="0"/>
    <xf numFmtId="0" fontId="36" fillId="22" borderId="5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4" fillId="0" borderId="0"/>
    <xf numFmtId="0" fontId="25" fillId="0" borderId="0"/>
    <xf numFmtId="0" fontId="93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5" fillId="0" borderId="0"/>
    <xf numFmtId="0" fontId="22" fillId="0" borderId="0"/>
    <xf numFmtId="0" fontId="93" fillId="0" borderId="0"/>
    <xf numFmtId="0" fontId="21" fillId="0" borderId="0"/>
    <xf numFmtId="0" fontId="21" fillId="0" borderId="0"/>
    <xf numFmtId="0" fontId="25" fillId="0" borderId="0"/>
    <xf numFmtId="0" fontId="125" fillId="0" borderId="0"/>
    <xf numFmtId="0" fontId="125" fillId="0" borderId="0"/>
    <xf numFmtId="0" fontId="21" fillId="0" borderId="0"/>
    <xf numFmtId="0" fontId="21" fillId="0" borderId="0"/>
    <xf numFmtId="0" fontId="126" fillId="0" borderId="0"/>
    <xf numFmtId="0" fontId="20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5" fillId="0" borderId="0"/>
    <xf numFmtId="0" fontId="93" fillId="0" borderId="0"/>
    <xf numFmtId="0" fontId="25" fillId="0" borderId="0"/>
    <xf numFmtId="0" fontId="25" fillId="0" borderId="0"/>
    <xf numFmtId="0" fontId="25" fillId="0" borderId="0"/>
    <xf numFmtId="0" fontId="121" fillId="0" borderId="20" applyNumberFormat="0" applyFill="0" applyAlignment="0" applyProtection="0"/>
    <xf numFmtId="0" fontId="34" fillId="5" borderId="0" applyNumberFormat="0" applyBorder="0" applyAlignment="0" applyProtection="0"/>
    <xf numFmtId="0" fontId="34" fillId="3" borderId="0" applyNumberFormat="0" applyBorder="0" applyAlignment="0" applyProtection="0"/>
    <xf numFmtId="0" fontId="58" fillId="0" borderId="0" applyNumberFormat="0" applyFill="0" applyBorder="0" applyAlignment="0" applyProtection="0"/>
    <xf numFmtId="0" fontId="50" fillId="10" borderId="17" applyNumberFormat="0" applyFont="0" applyAlignment="0" applyProtection="0"/>
    <xf numFmtId="0" fontId="25" fillId="10" borderId="17" applyNumberFormat="0" applyFont="0" applyAlignment="0" applyProtection="0"/>
    <xf numFmtId="0" fontId="21" fillId="10" borderId="17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00" fillId="22" borderId="18" applyNumberFormat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8" fillId="0" borderId="26" applyNumberFormat="0" applyFill="0" applyAlignment="0" applyProtection="0"/>
    <xf numFmtId="0" fontId="91" fillId="13" borderId="0" applyNumberFormat="0" applyBorder="0" applyAlignment="0" applyProtection="0"/>
    <xf numFmtId="0" fontId="96" fillId="0" borderId="0"/>
    <xf numFmtId="0" fontId="114" fillId="0" borderId="0"/>
    <xf numFmtId="0" fontId="10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2" fontId="114" fillId="0" borderId="0" applyProtection="0"/>
    <xf numFmtId="173" fontId="25" fillId="0" borderId="0" applyFont="0" applyFill="0" applyBorder="0" applyAlignment="0" applyProtection="0"/>
    <xf numFmtId="183" fontId="21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66" fillId="6" borderId="0" applyNumberFormat="0" applyBorder="0" applyAlignment="0" applyProtection="0"/>
    <xf numFmtId="49" fontId="24" fillId="0" borderId="8">
      <alignment horizontal="center" vertical="center" wrapText="1"/>
    </xf>
    <xf numFmtId="0" fontId="25" fillId="8" borderId="0" applyNumberFormat="0" applyBorder="0" applyAlignment="0" applyProtection="0"/>
    <xf numFmtId="0" fontId="19" fillId="38" borderId="0" applyNumberFormat="0" applyBorder="0" applyAlignment="0" applyProtection="0"/>
    <xf numFmtId="0" fontId="25" fillId="9" borderId="0" applyNumberFormat="0" applyBorder="0" applyAlignment="0" applyProtection="0"/>
    <xf numFmtId="0" fontId="19" fillId="42" borderId="0" applyNumberFormat="0" applyBorder="0" applyAlignment="0" applyProtection="0"/>
    <xf numFmtId="0" fontId="25" fillId="10" borderId="0" applyNumberFormat="0" applyBorder="0" applyAlignment="0" applyProtection="0"/>
    <xf numFmtId="0" fontId="19" fillId="46" borderId="0" applyNumberFormat="0" applyBorder="0" applyAlignment="0" applyProtection="0"/>
    <xf numFmtId="0" fontId="25" fillId="7" borderId="0" applyNumberFormat="0" applyBorder="0" applyAlignment="0" applyProtection="0"/>
    <xf numFmtId="0" fontId="19" fillId="49" borderId="0" applyNumberFormat="0" applyBorder="0" applyAlignment="0" applyProtection="0"/>
    <xf numFmtId="0" fontId="19" fillId="52" borderId="0" applyNumberFormat="0" applyBorder="0" applyAlignment="0" applyProtection="0"/>
    <xf numFmtId="0" fontId="19" fillId="56" borderId="0" applyNumberFormat="0" applyBorder="0" applyAlignment="0" applyProtection="0"/>
    <xf numFmtId="0" fontId="19" fillId="39" borderId="0" applyNumberFormat="0" applyBorder="0" applyAlignment="0" applyProtection="0"/>
    <xf numFmtId="0" fontId="19" fillId="43" borderId="0" applyNumberFormat="0" applyBorder="0" applyAlignment="0" applyProtection="0"/>
    <xf numFmtId="0" fontId="25" fillId="13" borderId="0" applyNumberFormat="0" applyBorder="0" applyAlignment="0" applyProtection="0"/>
    <xf numFmtId="0" fontId="19" fillId="47" borderId="0" applyNumberFormat="0" applyBorder="0" applyAlignment="0" applyProtection="0"/>
    <xf numFmtId="0" fontId="19" fillId="50" borderId="0" applyNumberFormat="0" applyBorder="0" applyAlignment="0" applyProtection="0"/>
    <xf numFmtId="0" fontId="19" fillId="53" borderId="0" applyNumberFormat="0" applyBorder="0" applyAlignment="0" applyProtection="0"/>
    <xf numFmtId="0" fontId="19" fillId="57" borderId="0" applyNumberFormat="0" applyBorder="0" applyAlignment="0" applyProtection="0"/>
    <xf numFmtId="0" fontId="144" fillId="40" borderId="0" applyNumberFormat="0" applyBorder="0" applyAlignment="0" applyProtection="0"/>
    <xf numFmtId="0" fontId="144" fillId="44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144" fillId="54" borderId="0" applyNumberFormat="0" applyBorder="0" applyAlignment="0" applyProtection="0"/>
    <xf numFmtId="0" fontId="28" fillId="9" borderId="0" applyNumberFormat="0" applyBorder="0" applyAlignment="0" applyProtection="0"/>
    <xf numFmtId="0" fontId="146" fillId="29" borderId="0">
      <alignment horizontal="right" vertical="top"/>
    </xf>
    <xf numFmtId="0" fontId="147" fillId="29" borderId="0">
      <alignment horizontal="center" vertical="center"/>
    </xf>
    <xf numFmtId="0" fontId="146" fillId="29" borderId="0">
      <alignment horizontal="left" vertical="top"/>
    </xf>
    <xf numFmtId="0" fontId="146" fillId="29" borderId="0">
      <alignment horizontal="left" vertical="top"/>
    </xf>
    <xf numFmtId="0" fontId="147" fillId="29" borderId="0">
      <alignment horizontal="left" vertical="top"/>
    </xf>
    <xf numFmtId="0" fontId="147" fillId="29" borderId="0">
      <alignment horizontal="right" vertical="top"/>
    </xf>
    <xf numFmtId="0" fontId="147" fillId="29" borderId="0">
      <alignment horizontal="right" vertical="top"/>
    </xf>
    <xf numFmtId="0" fontId="144" fillId="37" borderId="0" applyNumberFormat="0" applyBorder="0" applyAlignment="0" applyProtection="0"/>
    <xf numFmtId="0" fontId="144" fillId="41" borderId="0" applyNumberFormat="0" applyBorder="0" applyAlignment="0" applyProtection="0"/>
    <xf numFmtId="0" fontId="144" fillId="45" borderId="0" applyNumberFormat="0" applyBorder="0" applyAlignment="0" applyProtection="0"/>
    <xf numFmtId="0" fontId="144" fillId="48" borderId="0" applyNumberFormat="0" applyBorder="0" applyAlignment="0" applyProtection="0"/>
    <xf numFmtId="0" fontId="144" fillId="51" borderId="0" applyNumberFormat="0" applyBorder="0" applyAlignment="0" applyProtection="0"/>
    <xf numFmtId="0" fontId="144" fillId="55" borderId="0" applyNumberFormat="0" applyBorder="0" applyAlignment="0" applyProtection="0"/>
    <xf numFmtId="0" fontId="136" fillId="33" borderId="33" applyNumberFormat="0" applyAlignment="0" applyProtection="0"/>
    <xf numFmtId="0" fontId="137" fillId="34" borderId="34" applyNumberFormat="0" applyAlignment="0" applyProtection="0"/>
    <xf numFmtId="0" fontId="138" fillId="34" borderId="33" applyNumberFormat="0" applyAlignment="0" applyProtection="0"/>
    <xf numFmtId="0" fontId="148" fillId="0" borderId="0" applyNumberFormat="0" applyFill="0" applyBorder="0" applyAlignment="0" applyProtection="0"/>
    <xf numFmtId="0" fontId="130" fillId="0" borderId="30" applyNumberFormat="0" applyFill="0" applyAlignment="0" applyProtection="0"/>
    <xf numFmtId="0" fontId="131" fillId="0" borderId="31" applyNumberFormat="0" applyFill="0" applyAlignment="0" applyProtection="0"/>
    <xf numFmtId="0" fontId="132" fillId="0" borderId="32" applyNumberFormat="0" applyFill="0" applyAlignment="0" applyProtection="0"/>
    <xf numFmtId="0" fontId="132" fillId="0" borderId="0" applyNumberFormat="0" applyFill="0" applyBorder="0" applyAlignment="0" applyProtection="0"/>
    <xf numFmtId="0" fontId="143" fillId="0" borderId="38" applyNumberFormat="0" applyFill="0" applyAlignment="0" applyProtection="0"/>
    <xf numFmtId="0" fontId="140" fillId="35" borderId="36" applyNumberFormat="0" applyAlignment="0" applyProtection="0"/>
    <xf numFmtId="0" fontId="129" fillId="0" borderId="0" applyNumberFormat="0" applyFill="0" applyBorder="0" applyAlignment="0" applyProtection="0"/>
    <xf numFmtId="0" fontId="135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5" fillId="0" borderId="0"/>
    <xf numFmtId="0" fontId="25" fillId="0" borderId="0"/>
    <xf numFmtId="0" fontId="134" fillId="31" borderId="0" applyNumberFormat="0" applyBorder="0" applyAlignment="0" applyProtection="0"/>
    <xf numFmtId="0" fontId="142" fillId="0" borderId="0" applyNumberFormat="0" applyFill="0" applyBorder="0" applyAlignment="0" applyProtection="0"/>
    <xf numFmtId="0" fontId="19" fillId="36" borderId="37" applyNumberFormat="0" applyFont="0" applyAlignment="0" applyProtection="0"/>
    <xf numFmtId="0" fontId="25" fillId="10" borderId="17" applyNumberFormat="0" applyFont="0" applyAlignment="0" applyProtection="0"/>
    <xf numFmtId="9" fontId="21" fillId="0" borderId="0" applyFont="0" applyFill="0" applyBorder="0" applyAlignment="0" applyProtection="0"/>
    <xf numFmtId="0" fontId="139" fillId="0" borderId="35" applyNumberFormat="0" applyFill="0" applyAlignment="0" applyProtection="0"/>
    <xf numFmtId="0" fontId="141" fillId="0" borderId="0" applyNumberForma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133" fillId="30" borderId="0" applyNumberFormat="0" applyBorder="0" applyAlignment="0" applyProtection="0"/>
    <xf numFmtId="0" fontId="115" fillId="0" borderId="0"/>
    <xf numFmtId="0" fontId="21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49" fillId="0" borderId="0"/>
    <xf numFmtId="0" fontId="66" fillId="4" borderId="0" applyNumberFormat="0" applyBorder="0" applyAlignment="0" applyProtection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21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9" fillId="0" borderId="0"/>
    <xf numFmtId="0" fontId="21" fillId="0" borderId="0"/>
    <xf numFmtId="0" fontId="93" fillId="0" borderId="0"/>
    <xf numFmtId="0" fontId="22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89">
    <xf numFmtId="0" fontId="0" fillId="0" borderId="0" xfId="0"/>
    <xf numFmtId="0" fontId="22" fillId="0" borderId="0" xfId="0" applyFont="1"/>
    <xf numFmtId="0" fontId="22" fillId="0" borderId="0" xfId="918" applyFont="1"/>
    <xf numFmtId="3" fontId="151" fillId="0" borderId="0" xfId="964" applyNumberFormat="1" applyFont="1" applyFill="1"/>
    <xf numFmtId="0" fontId="22" fillId="0" borderId="0" xfId="918" applyFont="1" applyFill="1"/>
    <xf numFmtId="2" fontId="152" fillId="0" borderId="0" xfId="964" applyNumberFormat="1" applyFont="1" applyFill="1"/>
    <xf numFmtId="0" fontId="153" fillId="0" borderId="0" xfId="917" applyFont="1" applyFill="1"/>
    <xf numFmtId="0" fontId="154" fillId="0" borderId="0" xfId="918" applyFont="1"/>
    <xf numFmtId="0" fontId="156" fillId="0" borderId="0" xfId="918" applyFont="1" applyBorder="1"/>
    <xf numFmtId="0" fontId="154" fillId="0" borderId="0" xfId="918" applyFont="1" applyBorder="1" applyAlignment="1">
      <alignment horizontal="left" indent="1"/>
    </xf>
    <xf numFmtId="0" fontId="156" fillId="0" borderId="59" xfId="0" applyNumberFormat="1" applyFont="1" applyFill="1" applyBorder="1" applyAlignment="1" applyProtection="1"/>
    <xf numFmtId="3" fontId="156" fillId="0" borderId="60" xfId="0" applyNumberFormat="1" applyFont="1" applyFill="1" applyBorder="1" applyAlignment="1" applyProtection="1">
      <alignment horizontal="center"/>
    </xf>
    <xf numFmtId="3" fontId="156" fillId="0" borderId="76" xfId="0" applyNumberFormat="1" applyFont="1" applyFill="1" applyBorder="1" applyAlignment="1" applyProtection="1">
      <alignment horizontal="center"/>
    </xf>
    <xf numFmtId="0" fontId="156" fillId="0" borderId="59" xfId="0" applyNumberFormat="1" applyFont="1" applyFill="1" applyBorder="1" applyAlignment="1" applyProtection="1">
      <alignment horizontal="left"/>
    </xf>
    <xf numFmtId="3" fontId="156" fillId="0" borderId="64" xfId="0" applyNumberFormat="1" applyFont="1" applyFill="1" applyBorder="1" applyAlignment="1" applyProtection="1">
      <alignment horizontal="center"/>
    </xf>
    <xf numFmtId="3" fontId="156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>
      <alignment horizontal="left"/>
    </xf>
    <xf numFmtId="3" fontId="154" fillId="0" borderId="64" xfId="0" applyNumberFormat="1" applyFont="1" applyFill="1" applyBorder="1" applyAlignment="1" applyProtection="1">
      <alignment horizontal="center"/>
    </xf>
    <xf numFmtId="3" fontId="154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/>
    <xf numFmtId="0" fontId="157" fillId="0" borderId="0" xfId="923" applyFont="1"/>
    <xf numFmtId="0" fontId="154" fillId="0" borderId="50" xfId="923" applyFont="1" applyFill="1" applyBorder="1" applyAlignment="1">
      <alignment horizontal="left" vertical="center" wrapText="1" indent="2"/>
    </xf>
    <xf numFmtId="0" fontId="154" fillId="0" borderId="0" xfId="0" applyFont="1"/>
    <xf numFmtId="0" fontId="161" fillId="0" borderId="8" xfId="0" applyFont="1" applyBorder="1" applyAlignment="1">
      <alignment horizontal="left" wrapText="1"/>
    </xf>
    <xf numFmtId="174" fontId="161" fillId="0" borderId="8" xfId="0" applyNumberFormat="1" applyFont="1" applyBorder="1" applyAlignment="1">
      <alignment horizontal="center"/>
    </xf>
    <xf numFmtId="0" fontId="161" fillId="0" borderId="8" xfId="0" applyFont="1" applyBorder="1" applyAlignment="1">
      <alignment horizontal="center"/>
    </xf>
    <xf numFmtId="0" fontId="159" fillId="0" borderId="0" xfId="918" applyFont="1" applyBorder="1" applyAlignment="1">
      <alignment horizontal="left" indent="1"/>
    </xf>
    <xf numFmtId="0" fontId="156" fillId="24" borderId="0" xfId="918" applyFont="1" applyFill="1" applyBorder="1" applyAlignment="1">
      <alignment wrapText="1"/>
    </xf>
    <xf numFmtId="0" fontId="154" fillId="60" borderId="0" xfId="918" applyFont="1" applyFill="1" applyBorder="1" applyAlignment="1">
      <alignment horizontal="left" indent="1"/>
    </xf>
    <xf numFmtId="0" fontId="154" fillId="0" borderId="0" xfId="918" applyFont="1" applyBorder="1"/>
    <xf numFmtId="0" fontId="156" fillId="0" borderId="59" xfId="0" applyNumberFormat="1" applyFont="1" applyFill="1" applyBorder="1" applyAlignment="1" applyProtection="1">
      <alignment wrapText="1"/>
    </xf>
    <xf numFmtId="0" fontId="159" fillId="0" borderId="50" xfId="923" applyFont="1" applyFill="1" applyBorder="1" applyAlignment="1">
      <alignment horizontal="left" vertical="center" wrapText="1" indent="1"/>
    </xf>
    <xf numFmtId="0" fontId="157" fillId="0" borderId="0" xfId="923" applyFont="1" applyBorder="1"/>
    <xf numFmtId="0" fontId="154" fillId="0" borderId="50" xfId="923" applyFont="1" applyFill="1" applyBorder="1" applyAlignment="1">
      <alignment horizontal="left" vertical="center" wrapText="1" indent="3"/>
    </xf>
    <xf numFmtId="0" fontId="154" fillId="0" borderId="8" xfId="0" applyFont="1" applyBorder="1" applyAlignment="1">
      <alignment horizontal="center"/>
    </xf>
    <xf numFmtId="0" fontId="154" fillId="0" borderId="8" xfId="0" applyFont="1" applyBorder="1"/>
    <xf numFmtId="0" fontId="154" fillId="0" borderId="8" xfId="0" applyFont="1" applyBorder="1" applyAlignment="1">
      <alignment horizontal="left" indent="2"/>
    </xf>
    <xf numFmtId="174" fontId="156" fillId="0" borderId="8" xfId="0" applyNumberFormat="1" applyFont="1" applyFill="1" applyBorder="1" applyAlignment="1">
      <alignment horizontal="center" wrapText="1"/>
    </xf>
    <xf numFmtId="0" fontId="154" fillId="0" borderId="8" xfId="0" applyFont="1" applyBorder="1" applyAlignment="1">
      <alignment horizontal="left" wrapText="1" indent="2"/>
    </xf>
    <xf numFmtId="0" fontId="157" fillId="60" borderId="0" xfId="923" applyFont="1" applyFill="1" applyBorder="1"/>
    <xf numFmtId="0" fontId="157" fillId="0" borderId="0" xfId="923" applyFont="1" applyFill="1" applyBorder="1"/>
    <xf numFmtId="0" fontId="157" fillId="0" borderId="0" xfId="923" applyFont="1" applyFill="1"/>
    <xf numFmtId="174" fontId="159" fillId="60" borderId="0" xfId="942" applyNumberFormat="1" applyFont="1" applyFill="1" applyBorder="1" applyAlignment="1">
      <alignment horizontal="center" vertical="center"/>
    </xf>
    <xf numFmtId="3" fontId="156" fillId="0" borderId="62" xfId="0" applyNumberFormat="1" applyFont="1" applyFill="1" applyBorder="1" applyAlignment="1" applyProtection="1">
      <alignment horizontal="center"/>
    </xf>
    <xf numFmtId="3" fontId="156" fillId="0" borderId="61" xfId="0" applyNumberFormat="1" applyFont="1" applyFill="1" applyBorder="1" applyAlignment="1" applyProtection="1">
      <alignment horizontal="center"/>
    </xf>
    <xf numFmtId="194" fontId="156" fillId="0" borderId="62" xfId="0" applyNumberFormat="1" applyFont="1" applyFill="1" applyBorder="1" applyAlignment="1" applyProtection="1">
      <alignment horizontal="center"/>
    </xf>
    <xf numFmtId="194" fontId="156" fillId="0" borderId="61" xfId="0" applyNumberFormat="1" applyFont="1" applyFill="1" applyBorder="1" applyAlignment="1" applyProtection="1">
      <alignment horizontal="center"/>
    </xf>
    <xf numFmtId="3" fontId="156" fillId="0" borderId="66" xfId="0" applyNumberFormat="1" applyFont="1" applyFill="1" applyBorder="1" applyAlignment="1" applyProtection="1">
      <alignment horizontal="center"/>
    </xf>
    <xf numFmtId="3" fontId="156" fillId="0" borderId="65" xfId="0" applyNumberFormat="1" applyFont="1" applyFill="1" applyBorder="1" applyAlignment="1" applyProtection="1">
      <alignment horizontal="center"/>
    </xf>
    <xf numFmtId="194" fontId="156" fillId="0" borderId="66" xfId="0" applyNumberFormat="1" applyFont="1" applyFill="1" applyBorder="1" applyAlignment="1" applyProtection="1">
      <alignment horizontal="center"/>
    </xf>
    <xf numFmtId="194" fontId="156" fillId="0" borderId="65" xfId="0" applyNumberFormat="1" applyFont="1" applyFill="1" applyBorder="1" applyAlignment="1" applyProtection="1">
      <alignment horizontal="center"/>
    </xf>
    <xf numFmtId="3" fontId="154" fillId="0" borderId="66" xfId="0" applyNumberFormat="1" applyFont="1" applyFill="1" applyBorder="1" applyAlignment="1" applyProtection="1">
      <alignment horizontal="center"/>
    </xf>
    <xf numFmtId="3" fontId="154" fillId="0" borderId="65" xfId="0" applyNumberFormat="1" applyFont="1" applyFill="1" applyBorder="1" applyAlignment="1" applyProtection="1">
      <alignment horizontal="center"/>
    </xf>
    <xf numFmtId="194" fontId="154" fillId="0" borderId="66" xfId="0" applyNumberFormat="1" applyFont="1" applyFill="1" applyBorder="1" applyAlignment="1" applyProtection="1">
      <alignment horizontal="center"/>
    </xf>
    <xf numFmtId="194" fontId="154" fillId="0" borderId="65" xfId="0" applyNumberFormat="1" applyFont="1" applyFill="1" applyBorder="1" applyAlignment="1" applyProtection="1">
      <alignment horizontal="center"/>
    </xf>
    <xf numFmtId="212" fontId="156" fillId="0" borderId="66" xfId="0" applyNumberFormat="1" applyFont="1" applyFill="1" applyBorder="1" applyAlignment="1" applyProtection="1">
      <alignment horizontal="center"/>
    </xf>
    <xf numFmtId="212" fontId="156" fillId="0" borderId="63" xfId="0" applyNumberFormat="1" applyFont="1" applyFill="1" applyBorder="1" applyAlignment="1" applyProtection="1">
      <alignment horizontal="center"/>
    </xf>
    <xf numFmtId="4" fontId="163" fillId="0" borderId="65" xfId="0" applyNumberFormat="1" applyFont="1" applyFill="1" applyBorder="1" applyAlignment="1" applyProtection="1">
      <alignment horizontal="center"/>
    </xf>
    <xf numFmtId="194" fontId="156" fillId="0" borderId="64" xfId="0" applyNumberFormat="1" applyFont="1" applyFill="1" applyBorder="1" applyAlignment="1" applyProtection="1">
      <alignment horizontal="center"/>
    </xf>
    <xf numFmtId="194" fontId="156" fillId="0" borderId="0" xfId="0" applyNumberFormat="1" applyFont="1" applyFill="1" applyBorder="1" applyAlignment="1" applyProtection="1">
      <alignment horizontal="center"/>
    </xf>
    <xf numFmtId="207" fontId="156" fillId="0" borderId="66" xfId="0" applyNumberFormat="1" applyFont="1" applyFill="1" applyBorder="1" applyAlignment="1" applyProtection="1">
      <alignment horizontal="center"/>
    </xf>
    <xf numFmtId="207" fontId="156" fillId="0" borderId="63" xfId="0" applyNumberFormat="1" applyFont="1" applyFill="1" applyBorder="1" applyAlignment="1" applyProtection="1">
      <alignment horizontal="center"/>
    </xf>
    <xf numFmtId="3" fontId="164" fillId="0" borderId="66" xfId="0" applyNumberFormat="1" applyFont="1" applyFill="1" applyBorder="1" applyAlignment="1" applyProtection="1">
      <alignment horizontal="center"/>
    </xf>
    <xf numFmtId="3" fontId="164" fillId="0" borderId="65" xfId="0" applyNumberFormat="1" applyFont="1" applyFill="1" applyBorder="1" applyAlignment="1" applyProtection="1">
      <alignment horizontal="center"/>
    </xf>
    <xf numFmtId="3" fontId="163" fillId="0" borderId="66" xfId="0" applyNumberFormat="1" applyFont="1" applyFill="1" applyBorder="1" applyAlignment="1" applyProtection="1">
      <alignment horizontal="center"/>
    </xf>
    <xf numFmtId="3" fontId="163" fillId="0" borderId="65" xfId="0" applyNumberFormat="1" applyFont="1" applyFill="1" applyBorder="1" applyAlignment="1" applyProtection="1">
      <alignment horizontal="center"/>
    </xf>
    <xf numFmtId="212" fontId="164" fillId="0" borderId="66" xfId="0" applyNumberFormat="1" applyFont="1" applyFill="1" applyBorder="1" applyAlignment="1" applyProtection="1">
      <alignment horizontal="center"/>
    </xf>
    <xf numFmtId="211" fontId="154" fillId="0" borderId="66" xfId="0" applyNumberFormat="1" applyFont="1" applyFill="1" applyBorder="1" applyAlignment="1" applyProtection="1">
      <alignment horizontal="center"/>
    </xf>
    <xf numFmtId="211" fontId="154" fillId="0" borderId="65" xfId="0" applyNumberFormat="1" applyFont="1" applyFill="1" applyBorder="1" applyAlignment="1" applyProtection="1">
      <alignment horizontal="center"/>
    </xf>
    <xf numFmtId="212" fontId="154" fillId="0" borderId="66" xfId="0" applyNumberFormat="1" applyFont="1" applyFill="1" applyBorder="1" applyAlignment="1" applyProtection="1">
      <alignment horizontal="center"/>
    </xf>
    <xf numFmtId="212" fontId="164" fillId="0" borderId="63" xfId="0" applyNumberFormat="1" applyFont="1" applyFill="1" applyBorder="1" applyAlignment="1" applyProtection="1">
      <alignment horizontal="center"/>
    </xf>
    <xf numFmtId="174" fontId="156" fillId="0" borderId="64" xfId="0" applyNumberFormat="1" applyFont="1" applyFill="1" applyBorder="1" applyAlignment="1" applyProtection="1">
      <alignment horizontal="center"/>
    </xf>
    <xf numFmtId="174" fontId="156" fillId="0" borderId="0" xfId="0" applyNumberFormat="1" applyFont="1" applyFill="1" applyBorder="1" applyAlignment="1" applyProtection="1">
      <alignment horizontal="center"/>
    </xf>
    <xf numFmtId="209" fontId="156" fillId="0" borderId="66" xfId="0" applyNumberFormat="1" applyFont="1" applyFill="1" applyBorder="1" applyAlignment="1" applyProtection="1">
      <alignment horizontal="center"/>
    </xf>
    <xf numFmtId="209" fontId="163" fillId="0" borderId="63" xfId="0" applyNumberFormat="1" applyFont="1" applyFill="1" applyBorder="1" applyAlignment="1" applyProtection="1">
      <alignment horizontal="center"/>
    </xf>
    <xf numFmtId="208" fontId="165" fillId="0" borderId="66" xfId="0" applyNumberFormat="1" applyFont="1" applyFill="1" applyBorder="1" applyAlignment="1" applyProtection="1">
      <alignment horizontal="center"/>
    </xf>
    <xf numFmtId="4" fontId="165" fillId="0" borderId="65" xfId="0" applyNumberFormat="1" applyFont="1" applyFill="1" applyBorder="1" applyAlignment="1" applyProtection="1">
      <alignment horizontal="center"/>
    </xf>
    <xf numFmtId="174" fontId="154" fillId="0" borderId="64" xfId="0" applyNumberFormat="1" applyFont="1" applyFill="1" applyBorder="1" applyAlignment="1" applyProtection="1">
      <alignment horizontal="center"/>
    </xf>
    <xf numFmtId="174" fontId="154" fillId="0" borderId="0" xfId="0" applyNumberFormat="1" applyFont="1" applyFill="1" applyBorder="1" applyAlignment="1" applyProtection="1">
      <alignment horizontal="center"/>
    </xf>
    <xf numFmtId="209" fontId="154" fillId="0" borderId="66" xfId="0" applyNumberFormat="1" applyFont="1" applyFill="1" applyBorder="1" applyAlignment="1" applyProtection="1">
      <alignment horizontal="center"/>
    </xf>
    <xf numFmtId="209" fontId="164" fillId="0" borderId="63" xfId="0" applyNumberFormat="1" applyFont="1" applyFill="1" applyBorder="1" applyAlignment="1" applyProtection="1">
      <alignment horizontal="center"/>
    </xf>
    <xf numFmtId="208" fontId="166" fillId="0" borderId="66" xfId="0" applyNumberFormat="1" applyFont="1" applyFill="1" applyBorder="1" applyAlignment="1" applyProtection="1">
      <alignment horizontal="center"/>
    </xf>
    <xf numFmtId="4" fontId="166" fillId="0" borderId="65" xfId="0" applyNumberFormat="1" applyFont="1" applyFill="1" applyBorder="1" applyAlignment="1" applyProtection="1">
      <alignment horizontal="center"/>
    </xf>
    <xf numFmtId="0" fontId="154" fillId="0" borderId="76" xfId="918" applyFont="1" applyBorder="1"/>
    <xf numFmtId="0" fontId="154" fillId="0" borderId="0" xfId="918" applyFont="1" applyBorder="1" applyAlignment="1">
      <alignment wrapText="1"/>
    </xf>
    <xf numFmtId="0" fontId="154" fillId="0" borderId="51" xfId="918" applyFont="1" applyBorder="1"/>
    <xf numFmtId="0" fontId="154" fillId="24" borderId="0" xfId="918" applyFont="1" applyFill="1" applyBorder="1"/>
    <xf numFmtId="0" fontId="159" fillId="0" borderId="0" xfId="918" applyFont="1" applyBorder="1" applyAlignment="1">
      <alignment horizontal="left" wrapText="1" indent="1"/>
    </xf>
    <xf numFmtId="174" fontId="154" fillId="0" borderId="0" xfId="918" applyNumberFormat="1" applyFont="1" applyBorder="1"/>
    <xf numFmtId="174" fontId="154" fillId="0" borderId="0" xfId="0" applyNumberFormat="1" applyFont="1"/>
    <xf numFmtId="0" fontId="156" fillId="0" borderId="0" xfId="0" applyFont="1"/>
    <xf numFmtId="0" fontId="154" fillId="0" borderId="0" xfId="0" applyFont="1" applyFill="1"/>
    <xf numFmtId="0" fontId="154" fillId="0" borderId="75" xfId="0" applyNumberFormat="1" applyFont="1" applyFill="1" applyBorder="1" applyAlignment="1" applyProtection="1"/>
    <xf numFmtId="0" fontId="154" fillId="0" borderId="59" xfId="0" applyNumberFormat="1" applyFont="1" applyFill="1" applyBorder="1" applyAlignment="1" applyProtection="1">
      <alignment horizontal="left" indent="4"/>
    </xf>
    <xf numFmtId="0" fontId="154" fillId="0" borderId="59" xfId="0" applyNumberFormat="1" applyFont="1" applyFill="1" applyBorder="1" applyAlignment="1" applyProtection="1">
      <alignment horizontal="left" indent="2"/>
    </xf>
    <xf numFmtId="0" fontId="154" fillId="0" borderId="59" xfId="0" applyNumberFormat="1" applyFont="1" applyFill="1" applyBorder="1" applyAlignment="1" applyProtection="1">
      <alignment horizontal="left" indent="5"/>
    </xf>
    <xf numFmtId="0" fontId="154" fillId="0" borderId="59" xfId="0" applyNumberFormat="1" applyFont="1" applyFill="1" applyBorder="1" applyAlignment="1" applyProtection="1">
      <alignment horizontal="left" wrapText="1" indent="5"/>
    </xf>
    <xf numFmtId="0" fontId="154" fillId="0" borderId="0" xfId="0" applyNumberFormat="1" applyFont="1" applyFill="1" applyBorder="1" applyAlignment="1" applyProtection="1"/>
    <xf numFmtId="0" fontId="154" fillId="0" borderId="50" xfId="942" applyFont="1" applyFill="1" applyBorder="1" applyAlignment="1">
      <alignment horizontal="left" vertical="center" wrapText="1" indent="1"/>
    </xf>
    <xf numFmtId="0" fontId="154" fillId="0" borderId="50" xfId="942" applyFont="1" applyFill="1" applyBorder="1" applyAlignment="1">
      <alignment horizontal="left" vertical="center" wrapText="1" indent="2"/>
    </xf>
    <xf numFmtId="0" fontId="156" fillId="0" borderId="50" xfId="942" applyFont="1" applyFill="1" applyBorder="1" applyAlignment="1">
      <alignment horizontal="left" vertical="center" wrapText="1" indent="1"/>
    </xf>
    <xf numFmtId="0" fontId="154" fillId="0" borderId="0" xfId="942" applyFont="1" applyFill="1" applyBorder="1" applyAlignment="1">
      <alignment horizontal="left" vertical="center" wrapText="1" indent="1"/>
    </xf>
    <xf numFmtId="174" fontId="154" fillId="60" borderId="0" xfId="942" applyNumberFormat="1" applyFont="1" applyFill="1" applyBorder="1" applyAlignment="1">
      <alignment horizontal="center" vertical="center" wrapText="1"/>
    </xf>
    <xf numFmtId="174" fontId="154" fillId="0" borderId="8" xfId="0" applyNumberFormat="1" applyFont="1" applyBorder="1" applyAlignment="1">
      <alignment horizontal="center" vertical="center" wrapText="1"/>
    </xf>
    <xf numFmtId="174" fontId="156" fillId="0" borderId="0" xfId="918" applyNumberFormat="1" applyFont="1" applyBorder="1"/>
    <xf numFmtId="174" fontId="156" fillId="0" borderId="0" xfId="918" applyNumberFormat="1" applyFont="1"/>
    <xf numFmtId="174" fontId="154" fillId="0" borderId="0" xfId="918" applyNumberFormat="1" applyFont="1"/>
    <xf numFmtId="174" fontId="159" fillId="0" borderId="0" xfId="918" applyNumberFormat="1" applyFont="1"/>
    <xf numFmtId="174" fontId="159" fillId="0" borderId="0" xfId="918" applyNumberFormat="1" applyFont="1" applyFill="1"/>
    <xf numFmtId="174" fontId="159" fillId="0" borderId="0" xfId="918" applyNumberFormat="1" applyFont="1" applyFill="1" applyBorder="1"/>
    <xf numFmtId="174" fontId="159" fillId="0" borderId="0" xfId="918" applyNumberFormat="1" applyFont="1" applyBorder="1"/>
    <xf numFmtId="174" fontId="154" fillId="0" borderId="0" xfId="918" applyNumberFormat="1" applyFont="1" applyFill="1"/>
    <xf numFmtId="0" fontId="154" fillId="0" borderId="76" xfId="918" applyFont="1" applyFill="1" applyBorder="1"/>
    <xf numFmtId="174" fontId="154" fillId="0" borderId="0" xfId="918" applyNumberFormat="1" applyFont="1" applyFill="1" applyBorder="1"/>
    <xf numFmtId="174" fontId="154" fillId="0" borderId="51" xfId="918" applyNumberFormat="1" applyFont="1" applyBorder="1"/>
    <xf numFmtId="174" fontId="154" fillId="0" borderId="51" xfId="918" applyNumberFormat="1" applyFont="1" applyFill="1" applyBorder="1"/>
    <xf numFmtId="17" fontId="154" fillId="0" borderId="76" xfId="918" applyNumberFormat="1" applyFont="1" applyBorder="1" applyAlignment="1"/>
    <xf numFmtId="0" fontId="154" fillId="0" borderId="53" xfId="0" applyNumberFormat="1" applyFont="1" applyFill="1" applyBorder="1" applyAlignment="1" applyProtection="1"/>
    <xf numFmtId="174" fontId="154" fillId="0" borderId="67" xfId="0" applyNumberFormat="1" applyFont="1" applyFill="1" applyBorder="1" applyAlignment="1" applyProtection="1">
      <alignment horizontal="center"/>
    </xf>
    <xf numFmtId="174" fontId="154" fillId="0" borderId="51" xfId="0" applyNumberFormat="1" applyFont="1" applyFill="1" applyBorder="1" applyAlignment="1" applyProtection="1">
      <alignment horizontal="center"/>
    </xf>
    <xf numFmtId="209" fontId="154" fillId="0" borderId="68" xfId="0" applyNumberFormat="1" applyFont="1" applyFill="1" applyBorder="1" applyAlignment="1" applyProtection="1">
      <alignment horizontal="center"/>
    </xf>
    <xf numFmtId="209" fontId="164" fillId="0" borderId="58" xfId="0" applyNumberFormat="1" applyFont="1" applyFill="1" applyBorder="1" applyAlignment="1" applyProtection="1">
      <alignment horizontal="center"/>
    </xf>
    <xf numFmtId="208" fontId="166" fillId="0" borderId="68" xfId="0" applyNumberFormat="1" applyFont="1" applyFill="1" applyBorder="1" applyAlignment="1" applyProtection="1">
      <alignment horizontal="center"/>
    </xf>
    <xf numFmtId="4" fontId="166" fillId="0" borderId="58" xfId="0" applyNumberFormat="1" applyFont="1" applyFill="1" applyBorder="1" applyAlignment="1" applyProtection="1">
      <alignment horizontal="center"/>
    </xf>
    <xf numFmtId="0" fontId="156" fillId="62" borderId="8" xfId="0" applyFont="1" applyFill="1" applyBorder="1"/>
    <xf numFmtId="174" fontId="156" fillId="62" borderId="8" xfId="0" applyNumberFormat="1" applyFont="1" applyFill="1" applyBorder="1" applyAlignment="1">
      <alignment horizontal="center" wrapText="1"/>
    </xf>
    <xf numFmtId="0" fontId="156" fillId="63" borderId="8" xfId="0" applyFont="1" applyFill="1" applyBorder="1" applyAlignment="1">
      <alignment horizontal="left" indent="1"/>
    </xf>
    <xf numFmtId="174" fontId="156" fillId="63" borderId="8" xfId="0" applyNumberFormat="1" applyFont="1" applyFill="1" applyBorder="1" applyAlignment="1">
      <alignment horizontal="center" wrapText="1"/>
    </xf>
    <xf numFmtId="3" fontId="156" fillId="0" borderId="94" xfId="0" applyNumberFormat="1" applyFont="1" applyFill="1" applyBorder="1" applyAlignment="1" applyProtection="1">
      <alignment horizontal="center"/>
    </xf>
    <xf numFmtId="3" fontId="156" fillId="0" borderId="95" xfId="0" applyNumberFormat="1" applyFont="1" applyFill="1" applyBorder="1" applyAlignment="1" applyProtection="1">
      <alignment horizontal="center"/>
    </xf>
    <xf numFmtId="3" fontId="154" fillId="0" borderId="95" xfId="0" applyNumberFormat="1" applyFont="1" applyFill="1" applyBorder="1" applyAlignment="1" applyProtection="1">
      <alignment horizontal="center"/>
    </xf>
    <xf numFmtId="194" fontId="156" fillId="0" borderId="95" xfId="0" applyNumberFormat="1" applyFont="1" applyFill="1" applyBorder="1" applyAlignment="1" applyProtection="1">
      <alignment horizontal="center"/>
    </xf>
    <xf numFmtId="174" fontId="156" fillId="0" borderId="95" xfId="0" applyNumberFormat="1" applyFont="1" applyFill="1" applyBorder="1" applyAlignment="1" applyProtection="1">
      <alignment horizontal="center"/>
    </xf>
    <xf numFmtId="174" fontId="154" fillId="0" borderId="95" xfId="0" applyNumberFormat="1" applyFont="1" applyFill="1" applyBorder="1" applyAlignment="1" applyProtection="1">
      <alignment horizontal="center"/>
    </xf>
    <xf numFmtId="174" fontId="154" fillId="0" borderId="93" xfId="0" applyNumberFormat="1" applyFont="1" applyFill="1" applyBorder="1" applyAlignment="1" applyProtection="1">
      <alignment horizontal="center"/>
    </xf>
    <xf numFmtId="0" fontId="156" fillId="62" borderId="50" xfId="942" applyFont="1" applyFill="1" applyBorder="1" applyAlignment="1">
      <alignment horizontal="left" vertical="center" wrapText="1" indent="1"/>
    </xf>
    <xf numFmtId="14" fontId="156" fillId="63" borderId="9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/>
    </xf>
    <xf numFmtId="14" fontId="154" fillId="63" borderId="57" xfId="0" applyNumberFormat="1" applyFont="1" applyFill="1" applyBorder="1" applyAlignment="1" applyProtection="1">
      <alignment horizontal="center" vertical="center" wrapText="1"/>
    </xf>
    <xf numFmtId="14" fontId="154" fillId="63" borderId="58" xfId="0" applyNumberFormat="1" applyFont="1" applyFill="1" applyBorder="1" applyAlignment="1" applyProtection="1">
      <alignment horizontal="center" vertical="center" wrapText="1"/>
    </xf>
    <xf numFmtId="210" fontId="154" fillId="59" borderId="0" xfId="949" applyNumberFormat="1" applyFont="1" applyFill="1" applyBorder="1" applyAlignment="1" applyProtection="1"/>
    <xf numFmtId="0" fontId="154" fillId="63" borderId="89" xfId="918" applyFont="1" applyFill="1" applyBorder="1"/>
    <xf numFmtId="0" fontId="156" fillId="63" borderId="89" xfId="918" applyFont="1" applyFill="1" applyBorder="1" applyAlignment="1">
      <alignment horizontal="center"/>
    </xf>
    <xf numFmtId="0" fontId="156" fillId="63" borderId="89" xfId="918" applyFont="1" applyFill="1" applyBorder="1" applyAlignment="1">
      <alignment horizontal="center" wrapText="1"/>
    </xf>
    <xf numFmtId="0" fontId="154" fillId="63" borderId="0" xfId="918" applyFont="1" applyFill="1" applyBorder="1"/>
    <xf numFmtId="0" fontId="156" fillId="63" borderId="0" xfId="918" applyFont="1" applyFill="1" applyBorder="1" applyAlignment="1">
      <alignment horizontal="center"/>
    </xf>
    <xf numFmtId="0" fontId="154" fillId="63" borderId="0" xfId="918" applyFont="1" applyFill="1" applyBorder="1" applyAlignment="1">
      <alignment horizontal="left" indent="1"/>
    </xf>
    <xf numFmtId="174" fontId="154" fillId="63" borderId="0" xfId="918" applyNumberFormat="1" applyFont="1" applyFill="1" applyBorder="1"/>
    <xf numFmtId="174" fontId="156" fillId="63" borderId="0" xfId="918" applyNumberFormat="1" applyFont="1" applyFill="1" applyBorder="1"/>
    <xf numFmtId="0" fontId="159" fillId="63" borderId="0" xfId="918" applyFont="1" applyFill="1" applyBorder="1" applyAlignment="1">
      <alignment horizontal="left" indent="1"/>
    </xf>
    <xf numFmtId="174" fontId="159" fillId="63" borderId="0" xfId="918" applyNumberFormat="1" applyFont="1" applyFill="1"/>
    <xf numFmtId="174" fontId="159" fillId="63" borderId="0" xfId="918" applyNumberFormat="1" applyFont="1" applyFill="1" applyBorder="1"/>
    <xf numFmtId="0" fontId="156" fillId="63" borderId="0" xfId="918" applyFont="1" applyFill="1" applyBorder="1"/>
    <xf numFmtId="0" fontId="156" fillId="63" borderId="0" xfId="918" applyFont="1" applyFill="1" applyBorder="1" applyAlignment="1">
      <alignment wrapText="1"/>
    </xf>
    <xf numFmtId="174" fontId="156" fillId="63" borderId="0" xfId="918" applyNumberFormat="1" applyFont="1" applyFill="1"/>
    <xf numFmtId="174" fontId="156" fillId="63" borderId="51" xfId="918" applyNumberFormat="1" applyFont="1" applyFill="1" applyBorder="1"/>
    <xf numFmtId="174" fontId="156" fillId="63" borderId="0" xfId="918" applyNumberFormat="1" applyFont="1" applyFill="1" applyBorder="1" applyAlignment="1">
      <alignment horizontal="right"/>
    </xf>
    <xf numFmtId="194" fontId="163" fillId="0" borderId="65" xfId="0" applyNumberFormat="1" applyFont="1" applyFill="1" applyBorder="1" applyAlignment="1" applyProtection="1">
      <alignment horizontal="center"/>
    </xf>
    <xf numFmtId="0" fontId="145" fillId="0" borderId="0" xfId="918" applyFont="1" applyFill="1" applyBorder="1" applyAlignment="1">
      <alignment horizontal="center" wrapText="1"/>
    </xf>
    <xf numFmtId="0" fontId="145" fillId="0" borderId="0" xfId="918" applyFont="1" applyFill="1" applyBorder="1" applyAlignment="1">
      <alignment horizontal="center"/>
    </xf>
    <xf numFmtId="0" fontId="22" fillId="0" borderId="0" xfId="918" applyFont="1" applyFill="1" applyBorder="1"/>
    <xf numFmtId="0" fontId="145" fillId="0" borderId="0" xfId="918" applyFont="1" applyFill="1" applyBorder="1" applyAlignment="1">
      <alignment horizontal="center" vertical="center" wrapText="1"/>
    </xf>
    <xf numFmtId="14" fontId="156" fillId="63" borderId="97" xfId="0" applyNumberFormat="1" applyFont="1" applyFill="1" applyBorder="1" applyAlignment="1" applyProtection="1">
      <alignment horizontal="center" vertical="center"/>
    </xf>
    <xf numFmtId="0" fontId="154" fillId="63" borderId="0" xfId="918" applyFont="1" applyFill="1" applyBorder="1" applyAlignment="1">
      <alignment wrapText="1"/>
    </xf>
    <xf numFmtId="174" fontId="154" fillId="63" borderId="0" xfId="918" applyNumberFormat="1" applyFont="1" applyFill="1"/>
    <xf numFmtId="174" fontId="154" fillId="63" borderId="51" xfId="918" applyNumberFormat="1" applyFont="1" applyFill="1" applyBorder="1"/>
    <xf numFmtId="0" fontId="158" fillId="0" borderId="54" xfId="942" applyFont="1" applyBorder="1" applyAlignment="1"/>
    <xf numFmtId="0" fontId="158" fillId="0" borderId="28" xfId="942" applyFont="1" applyBorder="1" applyAlignment="1"/>
    <xf numFmtId="0" fontId="158" fillId="0" borderId="76" xfId="942" applyFont="1" applyBorder="1" applyAlignment="1"/>
    <xf numFmtId="0" fontId="167" fillId="63" borderId="106" xfId="923" applyFont="1" applyFill="1" applyBorder="1" applyAlignment="1">
      <alignment horizontal="center" vertical="center" wrapText="1"/>
    </xf>
    <xf numFmtId="174" fontId="156" fillId="62" borderId="102" xfId="923" applyNumberFormat="1" applyFont="1" applyFill="1" applyBorder="1" applyAlignment="1">
      <alignment horizontal="center"/>
    </xf>
    <xf numFmtId="174" fontId="156" fillId="62" borderId="0" xfId="923" applyNumberFormat="1" applyFont="1" applyFill="1" applyBorder="1" applyAlignment="1">
      <alignment horizontal="center"/>
    </xf>
    <xf numFmtId="174" fontId="156" fillId="60" borderId="102" xfId="923" applyNumberFormat="1" applyFont="1" applyFill="1" applyBorder="1" applyAlignment="1">
      <alignment horizontal="center"/>
    </xf>
    <xf numFmtId="174" fontId="156" fillId="60" borderId="0" xfId="923" applyNumberFormat="1" applyFont="1" applyFill="1" applyBorder="1" applyAlignment="1">
      <alignment horizontal="center"/>
    </xf>
    <xf numFmtId="174" fontId="156" fillId="60" borderId="73" xfId="923" applyNumberFormat="1" applyFont="1" applyFill="1" applyBorder="1" applyAlignment="1">
      <alignment horizontal="center"/>
    </xf>
    <xf numFmtId="174" fontId="154" fillId="60" borderId="102" xfId="923" applyNumberFormat="1" applyFont="1" applyFill="1" applyBorder="1" applyAlignment="1">
      <alignment horizontal="center"/>
    </xf>
    <xf numFmtId="174" fontId="154" fillId="60" borderId="0" xfId="923" applyNumberFormat="1" applyFont="1" applyFill="1" applyBorder="1" applyAlignment="1">
      <alignment horizontal="center"/>
    </xf>
    <xf numFmtId="174" fontId="154" fillId="60" borderId="73" xfId="923" applyNumberFormat="1" applyFont="1" applyFill="1" applyBorder="1" applyAlignment="1">
      <alignment horizontal="center"/>
    </xf>
    <xf numFmtId="174" fontId="154" fillId="60" borderId="0" xfId="942" applyNumberFormat="1" applyFont="1" applyFill="1" applyBorder="1" applyAlignment="1">
      <alignment horizontal="center"/>
    </xf>
    <xf numFmtId="174" fontId="154" fillId="60" borderId="73" xfId="942" applyNumberFormat="1" applyFont="1" applyFill="1" applyBorder="1" applyAlignment="1">
      <alignment horizontal="center"/>
    </xf>
    <xf numFmtId="174" fontId="156" fillId="62" borderId="107" xfId="923" applyNumberFormat="1" applyFont="1" applyFill="1" applyBorder="1" applyAlignment="1">
      <alignment horizontal="center"/>
    </xf>
    <xf numFmtId="174" fontId="156" fillId="62" borderId="0" xfId="942" applyNumberFormat="1" applyFont="1" applyFill="1" applyBorder="1" applyAlignment="1">
      <alignment horizontal="center"/>
    </xf>
    <xf numFmtId="174" fontId="156" fillId="0" borderId="107" xfId="923" applyNumberFormat="1" applyFont="1" applyFill="1" applyBorder="1" applyAlignment="1">
      <alignment horizontal="center"/>
    </xf>
    <xf numFmtId="174" fontId="156" fillId="0" borderId="0" xfId="923" applyNumberFormat="1" applyFont="1" applyFill="1" applyBorder="1" applyAlignment="1">
      <alignment horizontal="center"/>
    </xf>
    <xf numFmtId="174" fontId="156" fillId="0" borderId="73" xfId="923" applyNumberFormat="1" applyFont="1" applyFill="1" applyBorder="1" applyAlignment="1">
      <alignment horizontal="center"/>
    </xf>
    <xf numFmtId="174" fontId="156" fillId="0" borderId="0" xfId="942" applyNumberFormat="1" applyFont="1" applyFill="1" applyBorder="1" applyAlignment="1">
      <alignment horizontal="center"/>
    </xf>
    <xf numFmtId="174" fontId="154" fillId="60" borderId="107" xfId="923" applyNumberFormat="1" applyFont="1" applyFill="1" applyBorder="1" applyAlignment="1">
      <alignment horizontal="center"/>
    </xf>
    <xf numFmtId="213" fontId="154" fillId="60" borderId="107" xfId="923" applyNumberFormat="1" applyFont="1" applyFill="1" applyBorder="1" applyAlignment="1">
      <alignment horizontal="center"/>
    </xf>
    <xf numFmtId="213" fontId="154" fillId="60" borderId="0" xfId="923" applyNumberFormat="1" applyFont="1" applyFill="1" applyBorder="1" applyAlignment="1">
      <alignment horizontal="center"/>
    </xf>
    <xf numFmtId="213" fontId="154" fillId="60" borderId="73" xfId="923" applyNumberFormat="1" applyFont="1" applyFill="1" applyBorder="1" applyAlignment="1">
      <alignment horizontal="center"/>
    </xf>
    <xf numFmtId="174" fontId="154" fillId="0" borderId="0" xfId="942" applyNumberFormat="1" applyFont="1" applyFill="1" applyBorder="1" applyAlignment="1">
      <alignment horizontal="center"/>
    </xf>
    <xf numFmtId="2" fontId="154" fillId="60" borderId="0" xfId="923" applyNumberFormat="1" applyFont="1" applyFill="1" applyBorder="1" applyAlignment="1">
      <alignment horizontal="center"/>
    </xf>
    <xf numFmtId="174" fontId="156" fillId="62" borderId="73" xfId="923" applyNumberFormat="1" applyFont="1" applyFill="1" applyBorder="1" applyAlignment="1">
      <alignment horizontal="center"/>
    </xf>
    <xf numFmtId="174" fontId="159" fillId="60" borderId="0" xfId="942" applyNumberFormat="1" applyFont="1" applyFill="1" applyBorder="1" applyAlignment="1">
      <alignment horizontal="center"/>
    </xf>
    <xf numFmtId="0" fontId="156" fillId="0" borderId="50" xfId="942" applyFont="1" applyFill="1" applyBorder="1" applyAlignment="1">
      <alignment horizontal="left" vertical="center" wrapText="1" indent="2"/>
    </xf>
    <xf numFmtId="174" fontId="156" fillId="0" borderId="102" xfId="923" applyNumberFormat="1" applyFont="1" applyFill="1" applyBorder="1" applyAlignment="1">
      <alignment horizontal="center"/>
    </xf>
    <xf numFmtId="174" fontId="156" fillId="60" borderId="0" xfId="942" applyNumberFormat="1" applyFont="1" applyFill="1" applyBorder="1" applyAlignment="1">
      <alignment horizontal="center"/>
    </xf>
    <xf numFmtId="174" fontId="156" fillId="60" borderId="73" xfId="942" applyNumberFormat="1" applyFont="1" applyFill="1" applyBorder="1" applyAlignment="1">
      <alignment horizontal="center"/>
    </xf>
    <xf numFmtId="0" fontId="167" fillId="0" borderId="50" xfId="942" applyFont="1" applyFill="1" applyBorder="1" applyAlignment="1">
      <alignment horizontal="left" vertical="center" wrapText="1" indent="3"/>
    </xf>
    <xf numFmtId="174" fontId="167" fillId="0" borderId="102" xfId="923" applyNumberFormat="1" applyFont="1" applyFill="1" applyBorder="1" applyAlignment="1">
      <alignment horizontal="center"/>
    </xf>
    <xf numFmtId="174" fontId="167" fillId="60" borderId="0" xfId="942" applyNumberFormat="1" applyFont="1" applyFill="1" applyBorder="1" applyAlignment="1">
      <alignment horizontal="center"/>
    </xf>
    <xf numFmtId="174" fontId="167" fillId="60" borderId="73" xfId="942" applyNumberFormat="1" applyFont="1" applyFill="1" applyBorder="1" applyAlignment="1">
      <alignment horizontal="center"/>
    </xf>
    <xf numFmtId="174" fontId="167" fillId="60" borderId="0" xfId="923" applyNumberFormat="1" applyFont="1" applyFill="1" applyBorder="1" applyAlignment="1">
      <alignment horizontal="center"/>
    </xf>
    <xf numFmtId="174" fontId="167" fillId="0" borderId="0" xfId="942" applyNumberFormat="1" applyFont="1" applyFill="1" applyBorder="1" applyAlignment="1">
      <alignment horizontal="center"/>
    </xf>
    <xf numFmtId="2" fontId="156" fillId="60" borderId="0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2"/>
    </xf>
    <xf numFmtId="174" fontId="156" fillId="0" borderId="105" xfId="923" applyNumberFormat="1" applyFont="1" applyFill="1" applyBorder="1" applyAlignment="1">
      <alignment horizontal="center"/>
    </xf>
    <xf numFmtId="174" fontId="156" fillId="60" borderId="51" xfId="942" applyNumberFormat="1" applyFont="1" applyFill="1" applyBorder="1" applyAlignment="1">
      <alignment horizontal="center"/>
    </xf>
    <xf numFmtId="174" fontId="156" fillId="60" borderId="71" xfId="942" applyNumberFormat="1" applyFont="1" applyFill="1" applyBorder="1" applyAlignment="1">
      <alignment horizontal="center"/>
    </xf>
    <xf numFmtId="174" fontId="156" fillId="0" borderId="51" xfId="923" applyNumberFormat="1" applyFont="1" applyFill="1" applyBorder="1" applyAlignment="1">
      <alignment horizontal="center"/>
    </xf>
    <xf numFmtId="174" fontId="156" fillId="60" borderId="51" xfId="923" applyNumberFormat="1" applyFont="1" applyFill="1" applyBorder="1" applyAlignment="1">
      <alignment horizontal="center"/>
    </xf>
    <xf numFmtId="0" fontId="167" fillId="0" borderId="51" xfId="923" applyFont="1" applyBorder="1"/>
    <xf numFmtId="0" fontId="157" fillId="0" borderId="51" xfId="923" applyFont="1" applyBorder="1"/>
    <xf numFmtId="174" fontId="156" fillId="62" borderId="107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1"/>
    </xf>
    <xf numFmtId="174" fontId="156" fillId="0" borderId="51" xfId="942" applyNumberFormat="1" applyFont="1" applyFill="1" applyBorder="1" applyAlignment="1">
      <alignment horizontal="center"/>
    </xf>
    <xf numFmtId="0" fontId="156" fillId="0" borderId="0" xfId="942" applyFont="1" applyFill="1" applyBorder="1" applyAlignment="1">
      <alignment horizontal="left" vertical="center" wrapText="1" indent="1"/>
    </xf>
    <xf numFmtId="213" fontId="154" fillId="0" borderId="0" xfId="942" applyNumberFormat="1" applyFont="1" applyFill="1" applyBorder="1" applyAlignment="1">
      <alignment horizontal="center"/>
    </xf>
    <xf numFmtId="174" fontId="156" fillId="62" borderId="76" xfId="923" applyNumberFormat="1" applyFont="1" applyFill="1" applyBorder="1" applyAlignment="1">
      <alignment horizontal="center"/>
    </xf>
    <xf numFmtId="0" fontId="157" fillId="60" borderId="76" xfId="923" applyFont="1" applyFill="1" applyBorder="1"/>
    <xf numFmtId="0" fontId="176" fillId="0" borderId="50" xfId="923" applyFont="1" applyFill="1" applyBorder="1" applyAlignment="1">
      <alignment horizontal="left" vertical="center" wrapText="1" indent="3"/>
    </xf>
    <xf numFmtId="174" fontId="156" fillId="60" borderId="72" xfId="923" applyNumberFormat="1" applyFont="1" applyFill="1" applyBorder="1" applyAlignment="1">
      <alignment horizontal="center"/>
    </xf>
    <xf numFmtId="14" fontId="156" fillId="63" borderId="28" xfId="0" applyNumberFormat="1" applyFont="1" applyFill="1" applyBorder="1" applyAlignment="1" applyProtection="1">
      <alignment horizontal="center" vertical="center"/>
    </xf>
    <xf numFmtId="174" fontId="156" fillId="62" borderId="90" xfId="923" applyNumberFormat="1" applyFont="1" applyFill="1" applyBorder="1" applyAlignment="1">
      <alignment horizontal="center"/>
    </xf>
    <xf numFmtId="174" fontId="156" fillId="62" borderId="108" xfId="923" applyNumberFormat="1" applyFont="1" applyFill="1" applyBorder="1" applyAlignment="1">
      <alignment horizontal="center"/>
    </xf>
    <xf numFmtId="0" fontId="157" fillId="60" borderId="51" xfId="923" applyFont="1" applyFill="1" applyBorder="1"/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/>
    </xf>
    <xf numFmtId="3" fontId="156" fillId="0" borderId="79" xfId="0" applyNumberFormat="1" applyFont="1" applyFill="1" applyBorder="1" applyAlignment="1" applyProtection="1">
      <alignment horizontal="center"/>
    </xf>
    <xf numFmtId="174" fontId="156" fillId="0" borderId="65" xfId="0" applyNumberFormat="1" applyFont="1" applyFill="1" applyBorder="1" applyAlignment="1" applyProtection="1">
      <alignment horizontal="center"/>
    </xf>
    <xf numFmtId="174" fontId="154" fillId="0" borderId="65" xfId="0" applyNumberFormat="1" applyFont="1" applyFill="1" applyBorder="1" applyAlignment="1" applyProtection="1">
      <alignment horizontal="center"/>
    </xf>
    <xf numFmtId="174" fontId="154" fillId="0" borderId="58" xfId="0" applyNumberFormat="1" applyFont="1" applyFill="1" applyBorder="1" applyAlignment="1" applyProtection="1">
      <alignment horizontal="center"/>
    </xf>
    <xf numFmtId="211" fontId="156" fillId="0" borderId="66" xfId="0" applyNumberFormat="1" applyFont="1" applyFill="1" applyBorder="1" applyAlignment="1" applyProtection="1">
      <alignment horizontal="center"/>
    </xf>
    <xf numFmtId="211" fontId="156" fillId="0" borderId="65" xfId="0" applyNumberFormat="1" applyFont="1" applyFill="1" applyBorder="1" applyAlignment="1" applyProtection="1">
      <alignment horizontal="center"/>
    </xf>
    <xf numFmtId="0" fontId="171" fillId="0" borderId="0" xfId="780" applyFont="1" applyFill="1" applyBorder="1"/>
    <xf numFmtId="14" fontId="156" fillId="63" borderId="28" xfId="0" applyNumberFormat="1" applyFont="1" applyFill="1" applyBorder="1" applyAlignment="1" applyProtection="1">
      <alignment horizontal="center" vertical="center"/>
    </xf>
    <xf numFmtId="0" fontId="154" fillId="0" borderId="8" xfId="0" applyFont="1" applyBorder="1" applyAlignment="1">
      <alignment horizontal="left"/>
    </xf>
    <xf numFmtId="0" fontId="156" fillId="63" borderId="8" xfId="0" applyFont="1" applyFill="1" applyBorder="1" applyAlignment="1">
      <alignment horizontal="left" wrapText="1" indent="1"/>
    </xf>
    <xf numFmtId="212" fontId="164" fillId="0" borderId="65" xfId="0" applyNumberFormat="1" applyFont="1" applyFill="1" applyBorder="1" applyAlignment="1" applyProtection="1">
      <alignment horizontal="center"/>
    </xf>
    <xf numFmtId="0" fontId="156" fillId="63" borderId="113" xfId="923" applyFont="1" applyFill="1" applyBorder="1" applyAlignment="1">
      <alignment horizontal="center" vertical="center" wrapText="1"/>
    </xf>
    <xf numFmtId="0" fontId="156" fillId="63" borderId="114" xfId="923" applyFont="1" applyFill="1" applyBorder="1" applyAlignment="1">
      <alignment horizontal="center" vertical="center" wrapText="1"/>
    </xf>
    <xf numFmtId="0" fontId="167" fillId="63" borderId="115" xfId="923" applyFont="1" applyFill="1" applyBorder="1" applyAlignment="1">
      <alignment horizontal="center" vertical="center" wrapText="1"/>
    </xf>
    <xf numFmtId="174" fontId="156" fillId="62" borderId="113" xfId="923" applyNumberFormat="1" applyFont="1" applyFill="1" applyBorder="1" applyAlignment="1">
      <alignment horizontal="center"/>
    </xf>
    <xf numFmtId="174" fontId="156" fillId="0" borderId="73" xfId="942" applyNumberFormat="1" applyFont="1" applyFill="1" applyBorder="1" applyAlignment="1">
      <alignment horizontal="center"/>
    </xf>
    <xf numFmtId="0" fontId="157" fillId="0" borderId="73" xfId="923" applyFont="1" applyFill="1" applyBorder="1"/>
    <xf numFmtId="174" fontId="156" fillId="62" borderId="73" xfId="942" applyNumberFormat="1" applyFont="1" applyFill="1" applyBorder="1" applyAlignment="1">
      <alignment horizontal="center"/>
    </xf>
    <xf numFmtId="0" fontId="157" fillId="0" borderId="71" xfId="923" applyFont="1" applyBorder="1"/>
    <xf numFmtId="0" fontId="154" fillId="0" borderId="50" xfId="942" applyFont="1" applyFill="1" applyBorder="1" applyAlignment="1">
      <alignment horizontal="left" vertical="center" wrapText="1" indent="3"/>
    </xf>
    <xf numFmtId="0" fontId="154" fillId="0" borderId="0" xfId="923" applyFont="1" applyFill="1"/>
    <xf numFmtId="0" fontId="174" fillId="0" borderId="0" xfId="920" applyFont="1"/>
    <xf numFmtId="0" fontId="169" fillId="63" borderId="86" xfId="920" quotePrefix="1" applyNumberFormat="1" applyFont="1" applyFill="1" applyBorder="1" applyAlignment="1" applyProtection="1">
      <alignment horizontal="center" vertical="center" wrapText="1"/>
    </xf>
    <xf numFmtId="0" fontId="169" fillId="63" borderId="87" xfId="920" quotePrefix="1" applyNumberFormat="1" applyFont="1" applyFill="1" applyBorder="1" applyAlignment="1" applyProtection="1">
      <alignment horizontal="center" vertical="center" wrapText="1"/>
    </xf>
    <xf numFmtId="0" fontId="169" fillId="63" borderId="88" xfId="920" quotePrefix="1" applyNumberFormat="1" applyFont="1" applyFill="1" applyBorder="1" applyAlignment="1" applyProtection="1">
      <alignment horizontal="center" vertical="center" wrapText="1"/>
    </xf>
    <xf numFmtId="0" fontId="169" fillId="63" borderId="116" xfId="920" quotePrefix="1" applyNumberFormat="1" applyFont="1" applyFill="1" applyBorder="1" applyAlignment="1" applyProtection="1">
      <alignment horizontal="center" vertical="center" wrapText="1"/>
    </xf>
    <xf numFmtId="0" fontId="169" fillId="63" borderId="117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quotePrefix="1" applyNumberFormat="1" applyFont="1" applyFill="1" applyBorder="1" applyAlignment="1" applyProtection="1">
      <alignment horizontal="center" vertical="center" wrapText="1"/>
    </xf>
    <xf numFmtId="0" fontId="169" fillId="63" borderId="109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applyNumberFormat="1" applyFont="1" applyFill="1" applyBorder="1" applyAlignment="1" applyProtection="1">
      <alignment horizontal="center" vertical="center" wrapText="1"/>
    </xf>
    <xf numFmtId="0" fontId="171" fillId="59" borderId="44" xfId="920" applyNumberFormat="1" applyFont="1" applyFill="1" applyBorder="1" applyAlignment="1" applyProtection="1">
      <alignment horizontal="left" vertical="center" wrapText="1"/>
    </xf>
    <xf numFmtId="0" fontId="171" fillId="0" borderId="2" xfId="920" applyNumberFormat="1" applyFont="1" applyFill="1" applyBorder="1" applyAlignment="1" applyProtection="1">
      <alignment horizontal="center" vertical="center" wrapText="1"/>
    </xf>
    <xf numFmtId="1" fontId="169" fillId="0" borderId="51" xfId="920" applyNumberFormat="1" applyFont="1" applyFill="1" applyBorder="1" applyAlignment="1" applyProtection="1">
      <alignment horizontal="center" vertical="center" wrapText="1"/>
    </xf>
    <xf numFmtId="1" fontId="169" fillId="0" borderId="44" xfId="920" applyNumberFormat="1" applyFont="1" applyFill="1" applyBorder="1" applyAlignment="1" applyProtection="1">
      <alignment horizontal="center" vertical="center" wrapText="1"/>
    </xf>
    <xf numFmtId="1" fontId="171" fillId="0" borderId="39" xfId="920" applyNumberFormat="1" applyFont="1" applyFill="1" applyBorder="1" applyAlignment="1" applyProtection="1">
      <alignment horizontal="center" vertical="center" wrapText="1"/>
    </xf>
    <xf numFmtId="1" fontId="171" fillId="0" borderId="81" xfId="920" applyNumberFormat="1" applyFont="1" applyFill="1" applyBorder="1" applyAlignment="1" applyProtection="1">
      <alignment horizontal="center" vertical="center" wrapText="1"/>
    </xf>
    <xf numFmtId="1" fontId="171" fillId="60" borderId="81" xfId="920" applyNumberFormat="1" applyFont="1" applyFill="1" applyBorder="1" applyAlignment="1" applyProtection="1">
      <alignment horizontal="center" vertical="center" wrapText="1"/>
    </xf>
    <xf numFmtId="1" fontId="171" fillId="61" borderId="81" xfId="920" applyNumberFormat="1" applyFont="1" applyFill="1" applyBorder="1" applyAlignment="1" applyProtection="1">
      <alignment horizontal="center" vertical="center" wrapText="1"/>
    </xf>
    <xf numFmtId="1" fontId="171" fillId="60" borderId="40" xfId="920" applyNumberFormat="1" applyFont="1" applyFill="1" applyBorder="1" applyAlignment="1" applyProtection="1">
      <alignment horizontal="center" vertical="center" wrapText="1"/>
    </xf>
    <xf numFmtId="1" fontId="169" fillId="59" borderId="2" xfId="920" applyNumberFormat="1" applyFont="1" applyFill="1" applyBorder="1" applyAlignment="1" applyProtection="1">
      <alignment horizontal="center" vertical="center" wrapText="1"/>
    </xf>
    <xf numFmtId="1" fontId="171" fillId="60" borderId="40" xfId="920" quotePrefix="1" applyNumberFormat="1" applyFont="1" applyFill="1" applyBorder="1" applyAlignment="1" applyProtection="1">
      <alignment horizontal="center" vertical="center" wrapText="1"/>
    </xf>
    <xf numFmtId="1" fontId="169" fillId="59" borderId="51" xfId="920" quotePrefix="1" applyNumberFormat="1" applyFont="1" applyFill="1" applyBorder="1" applyAlignment="1" applyProtection="1">
      <alignment horizontal="center" vertical="center" wrapText="1"/>
    </xf>
    <xf numFmtId="1" fontId="171" fillId="0" borderId="118" xfId="920" applyNumberFormat="1" applyFont="1" applyFill="1" applyBorder="1" applyAlignment="1" applyProtection="1">
      <alignment horizontal="center" vertical="center" wrapText="1"/>
    </xf>
    <xf numFmtId="1" fontId="171" fillId="0" borderId="53" xfId="920" applyNumberFormat="1" applyFont="1" applyFill="1" applyBorder="1" applyAlignment="1" applyProtection="1">
      <alignment horizontal="center" vertical="center" wrapText="1"/>
    </xf>
    <xf numFmtId="1" fontId="171" fillId="60" borderId="53" xfId="920" applyNumberFormat="1" applyFont="1" applyFill="1" applyBorder="1" applyAlignment="1" applyProtection="1">
      <alignment horizontal="center" vertical="center" wrapText="1"/>
    </xf>
    <xf numFmtId="1" fontId="171" fillId="60" borderId="119" xfId="920" quotePrefix="1" applyNumberFormat="1" applyFont="1" applyFill="1" applyBorder="1" applyAlignment="1" applyProtection="1">
      <alignment horizontal="center" vertical="center" wrapText="1"/>
    </xf>
    <xf numFmtId="174" fontId="171" fillId="60" borderId="58" xfId="920" applyNumberFormat="1" applyFont="1" applyFill="1" applyBorder="1" applyAlignment="1" applyProtection="1">
      <alignment horizontal="center" vertical="center"/>
    </xf>
    <xf numFmtId="174" fontId="171" fillId="60" borderId="119" xfId="920" applyNumberFormat="1" applyFont="1" applyFill="1" applyBorder="1" applyAlignment="1" applyProtection="1">
      <alignment horizontal="center" vertical="center"/>
    </xf>
    <xf numFmtId="0" fontId="171" fillId="59" borderId="27" xfId="920" applyNumberFormat="1" applyFont="1" applyFill="1" applyBorder="1" applyAlignment="1" applyProtection="1">
      <alignment horizontal="left" vertical="center" wrapText="1"/>
    </xf>
    <xf numFmtId="0" fontId="171" fillId="0" borderId="3" xfId="920" applyNumberFormat="1" applyFont="1" applyFill="1" applyBorder="1" applyAlignment="1" applyProtection="1">
      <alignment horizontal="center" vertical="center" wrapText="1"/>
    </xf>
    <xf numFmtId="174" fontId="169" fillId="0" borderId="28" xfId="920" applyNumberFormat="1" applyFont="1" applyFill="1" applyBorder="1" applyAlignment="1" applyProtection="1">
      <alignment horizontal="center" vertical="center"/>
    </xf>
    <xf numFmtId="174" fontId="169" fillId="0" borderId="27" xfId="920" applyNumberFormat="1" applyFont="1" applyFill="1" applyBorder="1" applyAlignment="1" applyProtection="1">
      <alignment horizontal="center" vertical="center"/>
    </xf>
    <xf numFmtId="174" fontId="171" fillId="0" borderId="45" xfId="920" applyNumberFormat="1" applyFont="1" applyFill="1" applyBorder="1" applyAlignment="1" applyProtection="1">
      <alignment horizontal="center" vertical="center"/>
    </xf>
    <xf numFmtId="174" fontId="171" fillId="0" borderId="8" xfId="920" applyNumberFormat="1" applyFont="1" applyFill="1" applyBorder="1" applyAlignment="1" applyProtection="1">
      <alignment horizontal="center" vertical="center"/>
    </xf>
    <xf numFmtId="174" fontId="171" fillId="0" borderId="46" xfId="920" applyNumberFormat="1" applyFont="1" applyFill="1" applyBorder="1" applyAlignment="1" applyProtection="1">
      <alignment horizontal="center" vertical="center"/>
    </xf>
    <xf numFmtId="174" fontId="169" fillId="0" borderId="3" xfId="920" applyNumberFormat="1" applyFont="1" applyFill="1" applyBorder="1" applyAlignment="1" applyProtection="1">
      <alignment horizontal="center" vertical="center"/>
    </xf>
    <xf numFmtId="174" fontId="171" fillId="60" borderId="56" xfId="920" applyNumberFormat="1" applyFont="1" applyFill="1" applyBorder="1" applyAlignment="1" applyProtection="1">
      <alignment horizontal="center" vertical="center"/>
    </xf>
    <xf numFmtId="174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27" xfId="920" applyNumberFormat="1" applyFont="1" applyFill="1" applyBorder="1" applyAlignment="1" applyProtection="1">
      <alignment horizontal="left" vertical="center" wrapText="1"/>
    </xf>
    <xf numFmtId="0" fontId="171" fillId="60" borderId="56" xfId="920" quotePrefix="1" applyNumberFormat="1" applyFont="1" applyFill="1" applyBorder="1" applyAlignment="1" applyProtection="1">
      <alignment horizontal="center" vertical="center"/>
    </xf>
    <xf numFmtId="174" fontId="171" fillId="60" borderId="46" xfId="920" quotePrefix="1" applyNumberFormat="1" applyFont="1" applyFill="1" applyBorder="1" applyAlignment="1" applyProtection="1">
      <alignment horizontal="center" vertical="center"/>
    </xf>
    <xf numFmtId="1" fontId="169" fillId="0" borderId="28" xfId="920" applyNumberFormat="1" applyFont="1" applyFill="1" applyBorder="1" applyAlignment="1" applyProtection="1">
      <alignment horizontal="center" vertical="center"/>
    </xf>
    <xf numFmtId="1" fontId="169" fillId="0" borderId="27" xfId="920" applyNumberFormat="1" applyFont="1" applyFill="1" applyBorder="1" applyAlignment="1" applyProtection="1">
      <alignment horizontal="center" vertical="center"/>
    </xf>
    <xf numFmtId="1" fontId="171" fillId="0" borderId="45" xfId="920" applyNumberFormat="1" applyFont="1" applyFill="1" applyBorder="1" applyAlignment="1" applyProtection="1">
      <alignment horizontal="center" vertical="center"/>
    </xf>
    <xf numFmtId="1" fontId="171" fillId="0" borderId="8" xfId="920" applyNumberFormat="1" applyFont="1" applyFill="1" applyBorder="1" applyAlignment="1" applyProtection="1">
      <alignment horizontal="center" vertical="center"/>
    </xf>
    <xf numFmtId="1" fontId="171" fillId="0" borderId="46" xfId="920" applyNumberFormat="1" applyFont="1" applyFill="1" applyBorder="1" applyAlignment="1" applyProtection="1">
      <alignment horizontal="center" vertical="center"/>
    </xf>
    <xf numFmtId="1" fontId="169" fillId="0" borderId="3" xfId="920" applyNumberFormat="1" applyFont="1" applyFill="1" applyBorder="1" applyAlignment="1" applyProtection="1">
      <alignment horizontal="center" vertical="center"/>
    </xf>
    <xf numFmtId="174" fontId="171" fillId="0" borderId="46" xfId="920" quotePrefix="1" applyNumberFormat="1" applyFont="1" applyFill="1" applyBorder="1" applyAlignment="1" applyProtection="1">
      <alignment horizontal="center" vertical="center"/>
    </xf>
    <xf numFmtId="174" fontId="169" fillId="0" borderId="28" xfId="920" quotePrefix="1" applyNumberFormat="1" applyFont="1" applyFill="1" applyBorder="1" applyAlignment="1" applyProtection="1">
      <alignment horizontal="center" vertical="center"/>
    </xf>
    <xf numFmtId="0" fontId="171" fillId="60" borderId="46" xfId="920" applyNumberFormat="1" applyFont="1" applyFill="1" applyBorder="1" applyAlignment="1" applyProtection="1">
      <alignment horizontal="center" vertical="center"/>
    </xf>
    <xf numFmtId="0" fontId="177" fillId="0" borderId="0" xfId="920" applyFont="1"/>
    <xf numFmtId="174" fontId="171" fillId="0" borderId="8" xfId="920" quotePrefix="1" applyNumberFormat="1" applyFont="1" applyFill="1" applyBorder="1" applyAlignment="1" applyProtection="1">
      <alignment horizontal="center" vertical="center"/>
    </xf>
    <xf numFmtId="174" fontId="169" fillId="59" borderId="27" xfId="920" applyNumberFormat="1" applyFont="1" applyFill="1" applyBorder="1" applyAlignment="1" applyProtection="1">
      <alignment horizontal="center" vertical="center"/>
    </xf>
    <xf numFmtId="174" fontId="169" fillId="59" borderId="3" xfId="920" applyNumberFormat="1" applyFont="1" applyFill="1" applyBorder="1" applyAlignment="1" applyProtection="1">
      <alignment horizontal="center" vertical="center"/>
    </xf>
    <xf numFmtId="174" fontId="169" fillId="59" borderId="28" xfId="920" applyNumberFormat="1" applyFont="1" applyFill="1" applyBorder="1" applyAlignment="1" applyProtection="1">
      <alignment horizontal="center" vertical="center"/>
    </xf>
    <xf numFmtId="0" fontId="171" fillId="59" borderId="3" xfId="920" applyNumberFormat="1" applyFont="1" applyFill="1" applyBorder="1" applyAlignment="1" applyProtection="1">
      <alignment horizontal="center" vertical="center" wrapText="1"/>
    </xf>
    <xf numFmtId="174" fontId="171" fillId="59" borderId="45" xfId="920" applyNumberFormat="1" applyFont="1" applyFill="1" applyBorder="1" applyAlignment="1" applyProtection="1">
      <alignment horizontal="center" vertical="center"/>
    </xf>
    <xf numFmtId="174" fontId="171" fillId="59" borderId="8" xfId="920" applyNumberFormat="1" applyFont="1" applyFill="1" applyBorder="1" applyAlignment="1" applyProtection="1">
      <alignment horizontal="center" vertical="center"/>
    </xf>
    <xf numFmtId="174" fontId="171" fillId="59" borderId="46" xfId="920" applyNumberFormat="1" applyFont="1" applyFill="1" applyBorder="1" applyAlignment="1" applyProtection="1">
      <alignment horizontal="center" vertical="center"/>
    </xf>
    <xf numFmtId="0" fontId="169" fillId="0" borderId="28" xfId="920" applyNumberFormat="1" applyFont="1" applyFill="1" applyBorder="1" applyAlignment="1" applyProtection="1">
      <alignment horizontal="center" vertical="center"/>
    </xf>
    <xf numFmtId="0" fontId="169" fillId="59" borderId="27" xfId="920" applyNumberFormat="1" applyFont="1" applyFill="1" applyBorder="1" applyAlignment="1" applyProtection="1">
      <alignment horizontal="center" vertical="center"/>
    </xf>
    <xf numFmtId="1" fontId="169" fillId="59" borderId="3" xfId="920" applyNumberFormat="1" applyFont="1" applyFill="1" applyBorder="1" applyAlignment="1" applyProtection="1">
      <alignment horizontal="center" vertical="center"/>
    </xf>
    <xf numFmtId="1" fontId="169" fillId="59" borderId="28" xfId="920" applyNumberFormat="1" applyFont="1" applyFill="1" applyBorder="1" applyAlignment="1" applyProtection="1">
      <alignment horizontal="center" vertical="center"/>
    </xf>
    <xf numFmtId="0" fontId="169" fillId="0" borderId="27" xfId="920" applyNumberFormat="1" applyFont="1" applyFill="1" applyBorder="1" applyAlignment="1" applyProtection="1">
      <alignment horizontal="center" vertical="center"/>
    </xf>
    <xf numFmtId="0" fontId="171" fillId="60" borderId="29" xfId="920" applyNumberFormat="1" applyFont="1" applyFill="1" applyBorder="1" applyAlignment="1" applyProtection="1">
      <alignment horizontal="left" vertical="center" wrapText="1"/>
    </xf>
    <xf numFmtId="0" fontId="171" fillId="0" borderId="47" xfId="920" applyNumberFormat="1" applyFont="1" applyFill="1" applyBorder="1" applyAlignment="1" applyProtection="1">
      <alignment horizontal="center" vertical="center" wrapText="1"/>
    </xf>
    <xf numFmtId="0" fontId="169" fillId="0" borderId="48" xfId="920" applyNumberFormat="1" applyFont="1" applyFill="1" applyBorder="1" applyAlignment="1" applyProtection="1">
      <alignment horizontal="center" vertical="center"/>
    </xf>
    <xf numFmtId="0" fontId="169" fillId="0" borderId="29" xfId="920" applyNumberFormat="1" applyFont="1" applyFill="1" applyBorder="1" applyAlignment="1" applyProtection="1">
      <alignment horizontal="center" vertical="center"/>
    </xf>
    <xf numFmtId="1" fontId="171" fillId="0" borderId="42" xfId="920" applyNumberFormat="1" applyFont="1" applyFill="1" applyBorder="1" applyAlignment="1" applyProtection="1">
      <alignment horizontal="center" vertical="center"/>
    </xf>
    <xf numFmtId="1" fontId="171" fillId="0" borderId="43" xfId="920" applyNumberFormat="1" applyFont="1" applyFill="1" applyBorder="1" applyAlignment="1" applyProtection="1">
      <alignment horizontal="center" vertical="center"/>
    </xf>
    <xf numFmtId="1" fontId="171" fillId="0" borderId="49" xfId="920" applyNumberFormat="1" applyFont="1" applyFill="1" applyBorder="1" applyAlignment="1" applyProtection="1">
      <alignment horizontal="center" vertical="center"/>
    </xf>
    <xf numFmtId="1" fontId="169" fillId="0" borderId="47" xfId="920" applyNumberFormat="1" applyFont="1" applyFill="1" applyBorder="1" applyAlignment="1" applyProtection="1">
      <alignment horizontal="center" vertical="center"/>
    </xf>
    <xf numFmtId="1" fontId="169" fillId="0" borderId="48" xfId="920" applyNumberFormat="1" applyFont="1" applyFill="1" applyBorder="1" applyAlignment="1" applyProtection="1">
      <alignment horizontal="center" vertical="center"/>
    </xf>
    <xf numFmtId="174" fontId="171" fillId="60" borderId="110" xfId="920" applyNumberFormat="1" applyFont="1" applyFill="1" applyBorder="1" applyAlignment="1" applyProtection="1">
      <alignment horizontal="center" vertical="center"/>
    </xf>
    <xf numFmtId="174" fontId="171" fillId="60" borderId="49" xfId="920" applyNumberFormat="1" applyFont="1" applyFill="1" applyBorder="1" applyAlignment="1" applyProtection="1">
      <alignment horizontal="center" vertical="center"/>
    </xf>
    <xf numFmtId="0" fontId="171" fillId="59" borderId="0" xfId="920" applyNumberFormat="1" applyFont="1" applyFill="1" applyBorder="1" applyAlignment="1" applyProtection="1"/>
    <xf numFmtId="0" fontId="173" fillId="0" borderId="0" xfId="920" applyNumberFormat="1" applyFont="1" applyFill="1" applyBorder="1" applyAlignment="1" applyProtection="1">
      <alignment horizontal="left" wrapText="1"/>
    </xf>
    <xf numFmtId="0" fontId="170" fillId="0" borderId="0" xfId="920" quotePrefix="1" applyFont="1"/>
    <xf numFmtId="0" fontId="172" fillId="0" borderId="0" xfId="920" quotePrefix="1" applyFont="1"/>
    <xf numFmtId="174" fontId="156" fillId="62" borderId="56" xfId="0" applyNumberFormat="1" applyFont="1" applyFill="1" applyBorder="1" applyAlignment="1">
      <alignment horizontal="center" wrapText="1"/>
    </xf>
    <xf numFmtId="174" fontId="156" fillId="63" borderId="56" xfId="0" applyNumberFormat="1" applyFont="1" applyFill="1" applyBorder="1" applyAlignment="1">
      <alignment horizontal="center" wrapText="1"/>
    </xf>
    <xf numFmtId="174" fontId="154" fillId="0" borderId="56" xfId="0" applyNumberFormat="1" applyFont="1" applyBorder="1" applyAlignment="1">
      <alignment horizontal="center" vertical="center" wrapText="1"/>
    </xf>
    <xf numFmtId="1" fontId="171" fillId="60" borderId="51" xfId="920" quotePrefix="1" applyNumberFormat="1" applyFont="1" applyFill="1" applyBorder="1" applyAlignment="1" applyProtection="1">
      <alignment horizontal="center" vertical="center" wrapText="1"/>
    </xf>
    <xf numFmtId="1" fontId="171" fillId="60" borderId="118" xfId="920" quotePrefix="1" applyNumberFormat="1" applyFont="1" applyFill="1" applyBorder="1" applyAlignment="1" applyProtection="1">
      <alignment horizontal="center" vertical="center" wrapText="1"/>
    </xf>
    <xf numFmtId="174" fontId="171" fillId="0" borderId="28" xfId="920" applyNumberFormat="1" applyFont="1" applyFill="1" applyBorder="1" applyAlignment="1" applyProtection="1">
      <alignment horizontal="center" vertical="center"/>
    </xf>
    <xf numFmtId="1" fontId="171" fillId="0" borderId="28" xfId="920" applyNumberFormat="1" applyFont="1" applyFill="1" applyBorder="1" applyAlignment="1" applyProtection="1">
      <alignment horizontal="center" vertical="center"/>
    </xf>
    <xf numFmtId="174" fontId="171" fillId="0" borderId="28" xfId="920" quotePrefix="1" applyNumberFormat="1" applyFont="1" applyFill="1" applyBorder="1" applyAlignment="1" applyProtection="1">
      <alignment horizontal="center" vertical="center"/>
    </xf>
    <xf numFmtId="174" fontId="171" fillId="0" borderId="45" xfId="920" quotePrefix="1" applyNumberFormat="1" applyFont="1" applyFill="1" applyBorder="1" applyAlignment="1" applyProtection="1">
      <alignment horizontal="center" vertical="center"/>
    </xf>
    <xf numFmtId="174" fontId="171" fillId="59" borderId="28" xfId="920" applyNumberFormat="1" applyFont="1" applyFill="1" applyBorder="1" applyAlignment="1" applyProtection="1">
      <alignment horizontal="center" vertical="center"/>
    </xf>
    <xf numFmtId="1" fontId="171" fillId="0" borderId="48" xfId="920" applyNumberFormat="1" applyFont="1" applyFill="1" applyBorder="1" applyAlignment="1" applyProtection="1">
      <alignment horizontal="center" vertical="center"/>
    </xf>
    <xf numFmtId="174" fontId="156" fillId="62" borderId="72" xfId="923" applyNumberFormat="1" applyFont="1" applyFill="1" applyBorder="1" applyAlignment="1">
      <alignment horizontal="center"/>
    </xf>
    <xf numFmtId="174" fontId="154" fillId="60" borderId="72" xfId="923" applyNumberFormat="1" applyFont="1" applyFill="1" applyBorder="1" applyAlignment="1">
      <alignment horizontal="center"/>
    </xf>
    <xf numFmtId="2" fontId="154" fillId="60" borderId="72" xfId="923" applyNumberFormat="1" applyFont="1" applyFill="1" applyBorder="1" applyAlignment="1">
      <alignment horizontal="center"/>
    </xf>
    <xf numFmtId="174" fontId="154" fillId="60" borderId="72" xfId="942" applyNumberFormat="1" applyFont="1" applyFill="1" applyBorder="1" applyAlignment="1">
      <alignment horizontal="center"/>
    </xf>
    <xf numFmtId="174" fontId="156" fillId="62" borderId="72" xfId="942" applyNumberFormat="1" applyFont="1" applyFill="1" applyBorder="1" applyAlignment="1">
      <alignment horizontal="center"/>
    </xf>
    <xf numFmtId="174" fontId="156" fillId="0" borderId="72" xfId="942" applyNumberFormat="1" applyFont="1" applyFill="1" applyBorder="1" applyAlignment="1">
      <alignment horizontal="center"/>
    </xf>
    <xf numFmtId="213" fontId="154" fillId="60" borderId="72" xfId="923" applyNumberFormat="1" applyFont="1" applyFill="1" applyBorder="1" applyAlignment="1">
      <alignment horizontal="center"/>
    </xf>
    <xf numFmtId="174" fontId="159" fillId="60" borderId="72" xfId="942" applyNumberFormat="1" applyFont="1" applyFill="1" applyBorder="1" applyAlignment="1">
      <alignment horizontal="center"/>
    </xf>
    <xf numFmtId="174" fontId="156" fillId="60" borderId="72" xfId="942" applyNumberFormat="1" applyFont="1" applyFill="1" applyBorder="1" applyAlignment="1">
      <alignment horizontal="center"/>
    </xf>
    <xf numFmtId="174" fontId="167" fillId="60" borderId="72" xfId="942" applyNumberFormat="1" applyFont="1" applyFill="1" applyBorder="1" applyAlignment="1">
      <alignment horizontal="center"/>
    </xf>
    <xf numFmtId="2" fontId="156" fillId="60" borderId="72" xfId="942" applyNumberFormat="1" applyFont="1" applyFill="1" applyBorder="1" applyAlignment="1">
      <alignment horizontal="center"/>
    </xf>
    <xf numFmtId="174" fontId="156" fillId="0" borderId="120" xfId="923" applyNumberFormat="1" applyFont="1" applyFill="1" applyBorder="1" applyAlignment="1">
      <alignment horizontal="center"/>
    </xf>
    <xf numFmtId="0" fontId="167" fillId="63" borderId="122" xfId="923" applyFont="1" applyFill="1" applyBorder="1" applyAlignment="1">
      <alignment horizontal="center" vertical="center" wrapText="1"/>
    </xf>
    <xf numFmtId="0" fontId="167" fillId="63" borderId="125" xfId="923" applyFont="1" applyFill="1" applyBorder="1" applyAlignment="1">
      <alignment horizontal="center" vertical="center" wrapText="1"/>
    </xf>
    <xf numFmtId="174" fontId="156" fillId="0" borderId="120" xfId="942" applyNumberFormat="1" applyFont="1" applyFill="1" applyBorder="1" applyAlignment="1">
      <alignment horizontal="center"/>
    </xf>
    <xf numFmtId="49" fontId="160" fillId="63" borderId="8" xfId="0" applyNumberFormat="1" applyFont="1" applyFill="1" applyBorder="1" applyAlignment="1">
      <alignment horizontal="center" vertical="center" wrapText="1"/>
    </xf>
    <xf numFmtId="0" fontId="156" fillId="64" borderId="8" xfId="0" applyFont="1" applyFill="1" applyBorder="1"/>
    <xf numFmtId="174" fontId="161" fillId="64" borderId="8" xfId="0" applyNumberFormat="1" applyFont="1" applyFill="1" applyBorder="1" applyAlignment="1">
      <alignment horizontal="center" vertical="center" wrapText="1"/>
    </xf>
    <xf numFmtId="174" fontId="161" fillId="64" borderId="8" xfId="0" applyNumberFormat="1" applyFont="1" applyFill="1" applyBorder="1" applyAlignment="1">
      <alignment horizontal="center"/>
    </xf>
    <xf numFmtId="0" fontId="162" fillId="64" borderId="8" xfId="0" applyFont="1" applyFill="1" applyBorder="1" applyAlignment="1">
      <alignment horizontal="center" vertical="center" wrapText="1"/>
    </xf>
    <xf numFmtId="0" fontId="161" fillId="64" borderId="8" xfId="0" applyFont="1" applyFill="1" applyBorder="1" applyAlignment="1">
      <alignment horizontal="center"/>
    </xf>
    <xf numFmtId="0" fontId="154" fillId="0" borderId="8" xfId="0" applyFont="1" applyBorder="1" applyAlignment="1">
      <alignment horizontal="left" wrapText="1"/>
    </xf>
    <xf numFmtId="49" fontId="160" fillId="63" borderId="8" xfId="0" applyNumberFormat="1" applyFont="1" applyFill="1" applyBorder="1" applyAlignment="1">
      <alignment horizontal="center" vertical="center" wrapText="1"/>
    </xf>
    <xf numFmtId="2" fontId="156" fillId="0" borderId="0" xfId="942" applyNumberFormat="1" applyFont="1" applyFill="1" applyBorder="1" applyAlignment="1">
      <alignment horizontal="center"/>
    </xf>
    <xf numFmtId="1" fontId="171" fillId="60" borderId="53" xfId="920" quotePrefix="1" applyNumberFormat="1" applyFont="1" applyFill="1" applyBorder="1" applyAlignment="1" applyProtection="1">
      <alignment horizontal="center" vertical="center" wrapText="1"/>
    </xf>
    <xf numFmtId="1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46" xfId="920" quotePrefix="1" applyNumberFormat="1" applyFont="1" applyFill="1" applyBorder="1" applyAlignment="1" applyProtection="1">
      <alignment horizontal="center" vertical="center"/>
    </xf>
    <xf numFmtId="49" fontId="160" fillId="63" borderId="8" xfId="0" applyNumberFormat="1" applyFont="1" applyFill="1" applyBorder="1" applyAlignment="1">
      <alignment horizontal="center" vertical="center" wrapText="1"/>
    </xf>
    <xf numFmtId="1" fontId="171" fillId="60" borderId="8" xfId="920" applyNumberFormat="1" applyFont="1" applyFill="1" applyBorder="1" applyAlignment="1" applyProtection="1">
      <alignment horizontal="center" vertical="center"/>
    </xf>
    <xf numFmtId="174" fontId="171" fillId="60" borderId="8" xfId="920" applyNumberFormat="1" applyFont="1" applyFill="1" applyBorder="1" applyAlignment="1" applyProtection="1">
      <alignment horizontal="center" vertical="center"/>
    </xf>
    <xf numFmtId="174" fontId="171" fillId="60" borderId="8" xfId="920" quotePrefix="1" applyNumberFormat="1" applyFont="1" applyFill="1" applyBorder="1" applyAlignment="1" applyProtection="1">
      <alignment horizontal="center" vertical="center"/>
    </xf>
    <xf numFmtId="174" fontId="157" fillId="0" borderId="0" xfId="923" applyNumberFormat="1" applyFont="1" applyFill="1" applyBorder="1"/>
    <xf numFmtId="49" fontId="160" fillId="63" borderId="8" xfId="0" applyNumberFormat="1" applyFont="1" applyFill="1" applyBorder="1" applyAlignment="1">
      <alignment horizontal="center" vertical="center" wrapText="1"/>
    </xf>
    <xf numFmtId="194" fontId="164" fillId="0" borderId="66" xfId="0" applyNumberFormat="1" applyFont="1" applyFill="1" applyBorder="1" applyAlignment="1" applyProtection="1">
      <alignment horizontal="center"/>
    </xf>
    <xf numFmtId="194" fontId="164" fillId="0" borderId="65" xfId="0" applyNumberFormat="1" applyFont="1" applyFill="1" applyBorder="1" applyAlignment="1" applyProtection="1">
      <alignment horizontal="center"/>
    </xf>
    <xf numFmtId="194" fontId="154" fillId="0" borderId="0" xfId="0" applyNumberFormat="1" applyFont="1" applyFill="1" applyBorder="1" applyAlignment="1" applyProtection="1">
      <alignment horizontal="center"/>
    </xf>
    <xf numFmtId="194" fontId="154" fillId="0" borderId="95" xfId="0" applyNumberFormat="1" applyFont="1" applyFill="1" applyBorder="1" applyAlignment="1" applyProtection="1">
      <alignment horizontal="center"/>
    </xf>
    <xf numFmtId="194" fontId="154" fillId="0" borderId="64" xfId="0" applyNumberFormat="1" applyFont="1" applyFill="1" applyBorder="1" applyAlignment="1" applyProtection="1">
      <alignment horizontal="center"/>
    </xf>
    <xf numFmtId="0" fontId="154" fillId="0" borderId="0" xfId="0" applyFont="1" applyAlignment="1">
      <alignment wrapText="1"/>
    </xf>
    <xf numFmtId="0" fontId="0" fillId="0" borderId="0" xfId="0" applyAlignment="1">
      <alignment wrapText="1"/>
    </xf>
    <xf numFmtId="49" fontId="160" fillId="63" borderId="8" xfId="0" applyNumberFormat="1" applyFont="1" applyFill="1" applyBorder="1" applyAlignment="1">
      <alignment horizontal="center" vertical="center" wrapText="1"/>
    </xf>
    <xf numFmtId="0" fontId="154" fillId="0" borderId="0" xfId="0" applyFont="1" applyBorder="1"/>
    <xf numFmtId="174" fontId="161" fillId="0" borderId="0" xfId="0" applyNumberFormat="1" applyFont="1" applyBorder="1" applyAlignment="1">
      <alignment horizontal="center" vertical="center" wrapText="1"/>
    </xf>
    <xf numFmtId="0" fontId="154" fillId="0" borderId="0" xfId="0" applyFont="1" applyBorder="1" applyAlignment="1">
      <alignment horizontal="center"/>
    </xf>
    <xf numFmtId="174" fontId="161" fillId="0" borderId="0" xfId="0" applyNumberFormat="1" applyFont="1" applyBorder="1" applyAlignment="1">
      <alignment horizontal="center"/>
    </xf>
    <xf numFmtId="0" fontId="0" fillId="0" borderId="0" xfId="0" applyAlignment="1">
      <alignment wrapText="1"/>
    </xf>
    <xf numFmtId="49" fontId="160" fillId="63" borderId="8" xfId="0" applyNumberFormat="1" applyFont="1" applyFill="1" applyBorder="1" applyAlignment="1">
      <alignment horizontal="center" vertical="center" wrapText="1"/>
    </xf>
    <xf numFmtId="0" fontId="157" fillId="0" borderId="76" xfId="923" applyFont="1" applyFill="1" applyBorder="1"/>
    <xf numFmtId="0" fontId="156" fillId="58" borderId="8" xfId="0" applyFont="1" applyFill="1" applyBorder="1" applyAlignment="1">
      <alignment horizontal="center" wrapText="1"/>
    </xf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0" fillId="0" borderId="0" xfId="920" applyNumberFormat="1" applyFont="1" applyFill="1" applyBorder="1" applyAlignment="1" applyProtection="1">
      <alignment horizontal="left" wrapText="1"/>
    </xf>
    <xf numFmtId="0" fontId="0" fillId="0" borderId="0" xfId="0" applyAlignment="1">
      <alignment wrapText="1"/>
    </xf>
    <xf numFmtId="49" fontId="160" fillId="63" borderId="8" xfId="0" applyNumberFormat="1" applyFont="1" applyFill="1" applyBorder="1" applyAlignment="1">
      <alignment horizontal="center" vertical="center" wrapText="1"/>
    </xf>
    <xf numFmtId="2" fontId="156" fillId="62" borderId="0" xfId="923" applyNumberFormat="1" applyFont="1" applyFill="1" applyBorder="1" applyAlignment="1">
      <alignment horizontal="center"/>
    </xf>
    <xf numFmtId="2" fontId="171" fillId="0" borderId="45" xfId="920" applyNumberFormat="1" applyFont="1" applyFill="1" applyBorder="1" applyAlignment="1" applyProtection="1">
      <alignment horizontal="center" vertical="center"/>
    </xf>
    <xf numFmtId="2" fontId="171" fillId="0" borderId="8" xfId="920" applyNumberFormat="1" applyFont="1" applyFill="1" applyBorder="1" applyAlignment="1" applyProtection="1">
      <alignment horizontal="center" vertical="center"/>
    </xf>
    <xf numFmtId="2" fontId="171" fillId="0" borderId="46" xfId="920" applyNumberFormat="1" applyFont="1" applyFill="1" applyBorder="1" applyAlignment="1" applyProtection="1">
      <alignment horizontal="center" vertical="center"/>
    </xf>
    <xf numFmtId="2" fontId="171" fillId="0" borderId="28" xfId="920" applyNumberFormat="1" applyFont="1" applyFill="1" applyBorder="1" applyAlignment="1" applyProtection="1">
      <alignment horizontal="center" vertical="center"/>
    </xf>
    <xf numFmtId="0" fontId="155" fillId="0" borderId="54" xfId="0" applyFont="1" applyBorder="1" applyAlignment="1">
      <alignment horizontal="center" vertical="center" wrapText="1"/>
    </xf>
    <xf numFmtId="0" fontId="155" fillId="0" borderId="28" xfId="0" applyFont="1" applyBorder="1" applyAlignment="1">
      <alignment horizontal="center" vertical="center" wrapText="1"/>
    </xf>
    <xf numFmtId="0" fontId="155" fillId="0" borderId="56" xfId="0" applyFont="1" applyBorder="1" applyAlignment="1">
      <alignment horizontal="center" vertical="center" wrapText="1"/>
    </xf>
    <xf numFmtId="0" fontId="155" fillId="58" borderId="54" xfId="0" applyFont="1" applyFill="1" applyBorder="1" applyAlignment="1">
      <alignment horizontal="center" vertical="center" wrapText="1"/>
    </xf>
    <xf numFmtId="0" fontId="155" fillId="58" borderId="28" xfId="0" applyFont="1" applyFill="1" applyBorder="1" applyAlignment="1">
      <alignment horizontal="center" vertical="center" wrapText="1"/>
    </xf>
    <xf numFmtId="0" fontId="155" fillId="58" borderId="56" xfId="0" applyFont="1" applyFill="1" applyBorder="1" applyAlignment="1">
      <alignment horizontal="center" vertical="center" wrapText="1"/>
    </xf>
    <xf numFmtId="0" fontId="169" fillId="58" borderId="8" xfId="0" applyFont="1" applyFill="1" applyBorder="1" applyAlignment="1">
      <alignment horizontal="center" vertical="center" wrapText="1"/>
    </xf>
    <xf numFmtId="0" fontId="156" fillId="58" borderId="77" xfId="0" applyFont="1" applyFill="1" applyBorder="1" applyAlignment="1">
      <alignment horizontal="center" vertical="center" wrapText="1"/>
    </xf>
    <xf numFmtId="0" fontId="156" fillId="58" borderId="75" xfId="0" applyFont="1" applyFill="1" applyBorder="1" applyAlignment="1">
      <alignment horizontal="center" vertical="center" wrapText="1"/>
    </xf>
    <xf numFmtId="0" fontId="182" fillId="0" borderId="0" xfId="0" applyFont="1" applyBorder="1" applyAlignment="1">
      <alignment horizontal="left" wrapText="1"/>
    </xf>
    <xf numFmtId="0" fontId="154" fillId="0" borderId="0" xfId="0" applyFont="1" applyBorder="1" applyAlignment="1">
      <alignment horizontal="left" vertical="top" wrapText="1"/>
    </xf>
    <xf numFmtId="0" fontId="156" fillId="58" borderId="77" xfId="0" applyFont="1" applyFill="1" applyBorder="1" applyAlignment="1">
      <alignment horizontal="center" wrapText="1"/>
    </xf>
    <xf numFmtId="0" fontId="156" fillId="58" borderId="75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0" fontId="156" fillId="58" borderId="8" xfId="0" applyFont="1" applyFill="1" applyBorder="1" applyAlignment="1">
      <alignment horizontal="center" vertical="center" wrapText="1"/>
    </xf>
    <xf numFmtId="0" fontId="156" fillId="58" borderId="8" xfId="0" applyFont="1" applyFill="1" applyBorder="1" applyAlignment="1">
      <alignment horizontal="center" wrapText="1"/>
    </xf>
    <xf numFmtId="0" fontId="177" fillId="0" borderId="0" xfId="0" applyFont="1" applyBorder="1" applyAlignment="1">
      <alignment horizontal="left" wrapText="1"/>
    </xf>
    <xf numFmtId="0" fontId="154" fillId="0" borderId="0" xfId="0" applyFont="1" applyAlignment="1">
      <alignment wrapText="1"/>
    </xf>
    <xf numFmtId="0" fontId="0" fillId="0" borderId="0" xfId="0" applyAlignment="1">
      <alignment wrapText="1"/>
    </xf>
    <xf numFmtId="0" fontId="15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155" fillId="0" borderId="51" xfId="0" applyFont="1" applyBorder="1" applyAlignment="1">
      <alignment horizontal="center" vertical="center" wrapText="1"/>
    </xf>
    <xf numFmtId="0" fontId="0" fillId="0" borderId="51" xfId="0" applyBorder="1" applyAlignment="1"/>
    <xf numFmtId="0" fontId="156" fillId="63" borderId="8" xfId="0" applyFont="1" applyFill="1" applyBorder="1" applyAlignment="1">
      <alignment horizontal="center" vertical="center" wrapText="1"/>
    </xf>
    <xf numFmtId="174" fontId="161" fillId="0" borderId="8" xfId="0" applyNumberFormat="1" applyFont="1" applyBorder="1" applyAlignment="1">
      <alignment horizontal="center" vertical="center" wrapText="1"/>
    </xf>
    <xf numFmtId="0" fontId="160" fillId="63" borderId="8" xfId="0" applyFont="1" applyFill="1" applyBorder="1" applyAlignment="1">
      <alignment horizontal="center" vertical="center" wrapText="1"/>
    </xf>
    <xf numFmtId="0" fontId="154" fillId="63" borderId="8" xfId="0" applyFont="1" applyFill="1" applyBorder="1" applyAlignment="1">
      <alignment horizontal="center" vertical="center" wrapText="1"/>
    </xf>
    <xf numFmtId="0" fontId="154" fillId="63" borderId="8" xfId="0" applyFont="1" applyFill="1" applyBorder="1" applyAlignment="1">
      <alignment horizontal="center" wrapText="1"/>
    </xf>
    <xf numFmtId="0" fontId="154" fillId="63" borderId="8" xfId="0" applyFont="1" applyFill="1" applyBorder="1" applyAlignment="1"/>
    <xf numFmtId="0" fontId="0" fillId="63" borderId="8" xfId="0" applyFill="1" applyBorder="1" applyAlignment="1"/>
    <xf numFmtId="49" fontId="160" fillId="63" borderId="8" xfId="0" applyNumberFormat="1" applyFont="1" applyFill="1" applyBorder="1" applyAlignment="1">
      <alignment horizontal="center" vertical="center" wrapText="1"/>
    </xf>
    <xf numFmtId="0" fontId="0" fillId="63" borderId="8" xfId="0" applyFill="1" applyBorder="1" applyAlignment="1">
      <alignment horizontal="center" vertical="center" wrapText="1"/>
    </xf>
    <xf numFmtId="0" fontId="168" fillId="0" borderId="78" xfId="920" applyNumberFormat="1" applyFont="1" applyFill="1" applyBorder="1" applyAlignment="1" applyProtection="1">
      <alignment horizontal="center"/>
    </xf>
    <xf numFmtId="0" fontId="168" fillId="0" borderId="76" xfId="920" applyNumberFormat="1" applyFont="1" applyFill="1" applyBorder="1" applyAlignment="1" applyProtection="1">
      <alignment horizontal="center"/>
    </xf>
    <xf numFmtId="0" fontId="168" fillId="0" borderId="79" xfId="920" applyNumberFormat="1" applyFont="1" applyFill="1" applyBorder="1" applyAlignment="1" applyProtection="1">
      <alignment horizontal="center"/>
    </xf>
    <xf numFmtId="0" fontId="169" fillId="63" borderId="85" xfId="920" quotePrefix="1" applyNumberFormat="1" applyFont="1" applyFill="1" applyBorder="1" applyAlignment="1" applyProtection="1">
      <alignment horizontal="center" vertical="center"/>
    </xf>
    <xf numFmtId="0" fontId="169" fillId="63" borderId="83" xfId="920" quotePrefix="1" applyNumberFormat="1" applyFont="1" applyFill="1" applyBorder="1" applyAlignment="1" applyProtection="1">
      <alignment horizontal="center" vertical="center"/>
    </xf>
    <xf numFmtId="0" fontId="169" fillId="63" borderId="80" xfId="920" quotePrefix="1" applyNumberFormat="1" applyFont="1" applyFill="1" applyBorder="1" applyAlignment="1" applyProtection="1">
      <alignment horizontal="center" vertical="center"/>
    </xf>
    <xf numFmtId="0" fontId="169" fillId="63" borderId="69" xfId="920" quotePrefix="1" applyNumberFormat="1" applyFont="1" applyFill="1" applyBorder="1" applyAlignment="1" applyProtection="1">
      <alignment horizontal="center" vertical="center"/>
    </xf>
    <xf numFmtId="0" fontId="169" fillId="63" borderId="41" xfId="920" quotePrefix="1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 wrapText="1"/>
    </xf>
    <xf numFmtId="0" fontId="169" fillId="63" borderId="41" xfId="920" applyNumberFormat="1" applyFont="1" applyFill="1" applyBorder="1" applyAlignment="1" applyProtection="1">
      <alignment horizontal="center" vertical="center" wrapText="1"/>
    </xf>
    <xf numFmtId="0" fontId="169" fillId="63" borderId="70" xfId="920" applyNumberFormat="1" applyFont="1" applyFill="1" applyBorder="1" applyAlignment="1" applyProtection="1">
      <alignment horizontal="center" vertical="center"/>
    </xf>
    <xf numFmtId="0" fontId="169" fillId="63" borderId="1" xfId="920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/>
    </xf>
    <xf numFmtId="0" fontId="169" fillId="63" borderId="41" xfId="920" applyNumberFormat="1" applyFont="1" applyFill="1" applyBorder="1" applyAlignment="1" applyProtection="1">
      <alignment horizontal="center" vertical="center"/>
    </xf>
    <xf numFmtId="0" fontId="169" fillId="63" borderId="84" xfId="920" applyNumberFormat="1" applyFont="1" applyFill="1" applyBorder="1" applyAlignment="1" applyProtection="1">
      <alignment horizontal="center" vertical="center"/>
    </xf>
    <xf numFmtId="0" fontId="169" fillId="63" borderId="47" xfId="920" applyNumberFormat="1" applyFont="1" applyFill="1" applyBorder="1" applyAlignment="1" applyProtection="1">
      <alignment horizontal="center" vertical="center"/>
    </xf>
    <xf numFmtId="0" fontId="169" fillId="63" borderId="96" xfId="920" applyNumberFormat="1" applyFont="1" applyFill="1" applyBorder="1" applyAlignment="1" applyProtection="1">
      <alignment horizontal="center" vertical="center"/>
    </xf>
    <xf numFmtId="0" fontId="169" fillId="63" borderId="48" xfId="920" applyNumberFormat="1" applyFont="1" applyFill="1" applyBorder="1" applyAlignment="1" applyProtection="1">
      <alignment horizontal="center" vertical="center"/>
    </xf>
    <xf numFmtId="0" fontId="172" fillId="0" borderId="0" xfId="920" quotePrefix="1" applyFont="1" applyAlignment="1"/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0" fillId="0" borderId="0" xfId="920" applyNumberFormat="1" applyFont="1" applyFill="1" applyBorder="1" applyAlignment="1" applyProtection="1">
      <alignment horizontal="left" wrapText="1"/>
    </xf>
    <xf numFmtId="0" fontId="172" fillId="0" borderId="0" xfId="920" applyNumberFormat="1" applyFont="1" applyFill="1" applyBorder="1" applyAlignment="1" applyProtection="1">
      <alignment horizontal="left" wrapText="1"/>
    </xf>
    <xf numFmtId="0" fontId="171" fillId="0" borderId="0" xfId="739" applyFont="1" applyAlignment="1">
      <alignment horizontal="left" wrapText="1"/>
    </xf>
    <xf numFmtId="0" fontId="156" fillId="63" borderId="121" xfId="923" applyFont="1" applyFill="1" applyBorder="1" applyAlignment="1">
      <alignment horizontal="center" vertical="center" wrapText="1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79" xfId="923" applyFont="1" applyFill="1" applyBorder="1" applyAlignment="1">
      <alignment horizontal="center" vertical="center" wrapText="1"/>
    </xf>
    <xf numFmtId="0" fontId="156" fillId="63" borderId="123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124" xfId="923" applyFont="1" applyFill="1" applyBorder="1" applyAlignment="1">
      <alignment horizontal="center" vertical="center" wrapText="1"/>
    </xf>
    <xf numFmtId="0" fontId="156" fillId="63" borderId="98" xfId="923" applyFont="1" applyFill="1" applyBorder="1" applyAlignment="1">
      <alignment horizontal="center" vertical="center"/>
    </xf>
    <xf numFmtId="0" fontId="156" fillId="63" borderId="101" xfId="923" applyFont="1" applyFill="1" applyBorder="1" applyAlignment="1">
      <alignment horizontal="center" vertical="center"/>
    </xf>
    <xf numFmtId="0" fontId="156" fillId="63" borderId="104" xfId="923" applyFont="1" applyFill="1" applyBorder="1" applyAlignment="1">
      <alignment horizontal="center" vertical="center"/>
    </xf>
    <xf numFmtId="0" fontId="156" fillId="63" borderId="99" xfId="923" applyFont="1" applyFill="1" applyBorder="1" applyAlignment="1">
      <alignment horizontal="center" vertical="center" wrapText="1"/>
    </xf>
    <xf numFmtId="0" fontId="156" fillId="63" borderId="102" xfId="923" applyFont="1" applyFill="1" applyBorder="1" applyAlignment="1">
      <alignment horizontal="center" vertical="center" wrapText="1"/>
    </xf>
    <xf numFmtId="0" fontId="156" fillId="63" borderId="105" xfId="923" applyFont="1" applyFill="1" applyBorder="1" applyAlignment="1">
      <alignment horizontal="center" vertical="center" wrapText="1"/>
    </xf>
    <xf numFmtId="0" fontId="156" fillId="63" borderId="100" xfId="923" applyFont="1" applyFill="1" applyBorder="1" applyAlignment="1">
      <alignment horizontal="center" vertical="center" wrapText="1"/>
    </xf>
    <xf numFmtId="0" fontId="156" fillId="63" borderId="103" xfId="923" applyFont="1" applyFill="1" applyBorder="1" applyAlignment="1">
      <alignment horizontal="center" vertical="center" wrapText="1"/>
    </xf>
    <xf numFmtId="0" fontId="156" fillId="63" borderId="111" xfId="923" applyFont="1" applyFill="1" applyBorder="1" applyAlignment="1">
      <alignment horizontal="center" vertical="center" wrapText="1"/>
    </xf>
    <xf numFmtId="0" fontId="156" fillId="63" borderId="0" xfId="923" applyFont="1" applyFill="1" applyBorder="1" applyAlignment="1">
      <alignment horizontal="center" vertical="center" wrapText="1"/>
    </xf>
    <xf numFmtId="0" fontId="156" fillId="63" borderId="112" xfId="923" applyFont="1" applyFill="1" applyBorder="1" applyAlignment="1">
      <alignment horizontal="center" vertical="center" wrapText="1"/>
    </xf>
    <xf numFmtId="0" fontId="156" fillId="63" borderId="51" xfId="923" applyFont="1" applyFill="1" applyBorder="1" applyAlignment="1">
      <alignment horizontal="center" vertical="center" wrapText="1"/>
    </xf>
    <xf numFmtId="0" fontId="156" fillId="63" borderId="90" xfId="923" applyFont="1" applyFill="1" applyBorder="1" applyAlignment="1">
      <alignment horizontal="center" vertical="center" wrapText="1"/>
    </xf>
    <xf numFmtId="0" fontId="156" fillId="63" borderId="108" xfId="923" applyFont="1" applyFill="1" applyBorder="1" applyAlignment="1">
      <alignment horizontal="center" vertical="center" wrapText="1"/>
    </xf>
    <xf numFmtId="0" fontId="156" fillId="63" borderId="91" xfId="923" applyFont="1" applyFill="1" applyBorder="1" applyAlignment="1">
      <alignment horizontal="center" vertical="center" wrapText="1"/>
    </xf>
    <xf numFmtId="14" fontId="156" fillId="63" borderId="54" xfId="0" applyNumberFormat="1" applyFont="1" applyFill="1" applyBorder="1" applyAlignment="1" applyProtection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 wrapText="1"/>
    </xf>
    <xf numFmtId="0" fontId="155" fillId="0" borderId="51" xfId="0" applyNumberFormat="1" applyFont="1" applyFill="1" applyBorder="1" applyAlignment="1" applyProtection="1">
      <alignment horizontal="center"/>
    </xf>
    <xf numFmtId="0" fontId="154" fillId="0" borderId="51" xfId="0" applyFont="1" applyBorder="1" applyAlignment="1"/>
    <xf numFmtId="0" fontId="156" fillId="63" borderId="52" xfId="0" applyNumberFormat="1" applyFont="1" applyFill="1" applyBorder="1" applyAlignment="1" applyProtection="1">
      <alignment horizontal="center" vertical="center"/>
    </xf>
    <xf numFmtId="0" fontId="156" fillId="63" borderId="5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 wrapText="1"/>
    </xf>
    <xf numFmtId="14" fontId="156" fillId="63" borderId="28" xfId="0" applyNumberFormat="1" applyFont="1" applyFill="1" applyBorder="1" applyAlignment="1" applyProtection="1">
      <alignment horizontal="center" vertical="center" wrapText="1"/>
    </xf>
    <xf numFmtId="0" fontId="168" fillId="0" borderId="0" xfId="918" applyFont="1" applyAlignment="1">
      <alignment horizontal="center"/>
    </xf>
  </cellXfs>
  <cellStyles count="971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26" xfId="970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14" xfId="969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B3D1BA"/>
      <color rgb="FF8CBA97"/>
      <color rgb="FFD6E6DD"/>
      <color rgb="FF007437"/>
      <color rgb="FF6FBF7C"/>
      <color rgb="FF14A826"/>
      <color rgb="FFBAD4C5"/>
      <color rgb="FFC5D9F1"/>
      <color rgb="FF7CBE87"/>
      <color rgb="FF31AC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2" name="TextBox 1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3" name="TextBox 2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4" name="TextBox 3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5" name="TextBox 4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48"/>
  <sheetViews>
    <sheetView showGridLines="0" zoomScale="90" zoomScaleNormal="90" zoomScalePageLayoutView="90" workbookViewId="0">
      <selection activeCell="C28" sqref="C28:C29"/>
    </sheetView>
  </sheetViews>
  <sheetFormatPr defaultColWidth="9.140625" defaultRowHeight="12.75"/>
  <cols>
    <col min="1" max="1" width="54.85546875" style="22" customWidth="1"/>
    <col min="2" max="2" width="12" style="22" customWidth="1"/>
    <col min="3" max="16384" width="9.140625" style="22"/>
  </cols>
  <sheetData>
    <row r="1" spans="1:13" ht="15.75" customHeight="1">
      <c r="A1" s="401" t="s">
        <v>283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3"/>
    </row>
    <row r="2" spans="1:13" ht="15.75" customHeight="1">
      <c r="A2" s="404" t="s">
        <v>122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6"/>
    </row>
    <row r="3" spans="1:13" ht="12.75" customHeight="1">
      <c r="A3" s="408"/>
      <c r="B3" s="412" t="s">
        <v>298</v>
      </c>
      <c r="C3" s="407" t="s">
        <v>128</v>
      </c>
      <c r="D3" s="407"/>
      <c r="E3" s="407"/>
      <c r="F3" s="407"/>
      <c r="G3" s="407"/>
      <c r="H3" s="407"/>
      <c r="I3" s="407"/>
      <c r="J3" s="407"/>
      <c r="K3" s="407"/>
      <c r="L3" s="407"/>
      <c r="M3" s="408" t="s">
        <v>320</v>
      </c>
    </row>
    <row r="4" spans="1:13" ht="25.5" customHeight="1">
      <c r="A4" s="409"/>
      <c r="B4" s="413"/>
      <c r="C4" s="407" t="s">
        <v>136</v>
      </c>
      <c r="D4" s="415" t="s">
        <v>163</v>
      </c>
      <c r="E4" s="416" t="s">
        <v>305</v>
      </c>
      <c r="F4" s="416"/>
      <c r="G4" s="416"/>
      <c r="H4" s="416"/>
      <c r="I4" s="416"/>
      <c r="J4" s="416"/>
      <c r="K4" s="416"/>
      <c r="L4" s="416"/>
      <c r="M4" s="409"/>
    </row>
    <row r="5" spans="1:13">
      <c r="A5" s="409"/>
      <c r="B5" s="414"/>
      <c r="C5" s="407"/>
      <c r="D5" s="415"/>
      <c r="E5" s="389" t="s">
        <v>82</v>
      </c>
      <c r="F5" s="389" t="s">
        <v>81</v>
      </c>
      <c r="G5" s="389" t="s">
        <v>114</v>
      </c>
      <c r="H5" s="389" t="s">
        <v>118</v>
      </c>
      <c r="I5" s="389" t="s">
        <v>119</v>
      </c>
      <c r="J5" s="389" t="s">
        <v>121</v>
      </c>
      <c r="K5" s="389" t="s">
        <v>123</v>
      </c>
      <c r="L5" s="389" t="s">
        <v>124</v>
      </c>
      <c r="M5" s="409"/>
    </row>
    <row r="6" spans="1:13">
      <c r="A6" s="124" t="s">
        <v>29</v>
      </c>
      <c r="B6" s="125">
        <v>100</v>
      </c>
      <c r="C6" s="125">
        <v>43.3</v>
      </c>
      <c r="D6" s="125">
        <v>12.4</v>
      </c>
      <c r="E6" s="125">
        <v>12.6</v>
      </c>
      <c r="F6" s="125">
        <v>14.2</v>
      </c>
      <c r="G6" s="125">
        <v>15.070966115611242</v>
      </c>
      <c r="H6" s="125">
        <v>12.2</v>
      </c>
      <c r="I6" s="125">
        <v>13.5</v>
      </c>
      <c r="J6" s="125">
        <v>15.6</v>
      </c>
      <c r="K6" s="125">
        <v>15.9</v>
      </c>
      <c r="L6" s="125">
        <v>16.23467050913068</v>
      </c>
      <c r="M6" s="125">
        <v>-0.1</v>
      </c>
    </row>
    <row r="7" spans="1:13">
      <c r="A7" s="126" t="s">
        <v>30</v>
      </c>
      <c r="B7" s="127">
        <v>57.397115552393188</v>
      </c>
      <c r="C7" s="127">
        <v>34.700000000000003</v>
      </c>
      <c r="D7" s="127">
        <v>5.8</v>
      </c>
      <c r="E7" s="127">
        <v>6.2</v>
      </c>
      <c r="F7" s="127">
        <v>6.6</v>
      </c>
      <c r="G7" s="127">
        <v>6.2874200915831864</v>
      </c>
      <c r="H7" s="127">
        <v>6.3</v>
      </c>
      <c r="I7" s="127">
        <v>6.5</v>
      </c>
      <c r="J7" s="127">
        <v>6.8</v>
      </c>
      <c r="K7" s="127">
        <v>7.3</v>
      </c>
      <c r="L7" s="127">
        <v>7.8</v>
      </c>
      <c r="M7" s="127">
        <v>0.2</v>
      </c>
    </row>
    <row r="8" spans="1:13">
      <c r="A8" s="126" t="s">
        <v>306</v>
      </c>
      <c r="B8" s="127">
        <v>42.602884447606812</v>
      </c>
      <c r="C8" s="127">
        <v>49.720671127329581</v>
      </c>
      <c r="D8" s="127">
        <v>17.5</v>
      </c>
      <c r="E8" s="127">
        <v>17.945716922913263</v>
      </c>
      <c r="F8" s="127">
        <v>20.761249935068633</v>
      </c>
      <c r="G8" s="127">
        <v>22.813573915892121</v>
      </c>
      <c r="H8" s="127">
        <v>17.665945131971043</v>
      </c>
      <c r="I8" s="127">
        <v>20.730265758062188</v>
      </c>
      <c r="J8" s="127">
        <v>25</v>
      </c>
      <c r="K8" s="127">
        <v>25.2</v>
      </c>
      <c r="L8" s="127">
        <v>25.039312172397416</v>
      </c>
      <c r="M8" s="127">
        <v>-0.5</v>
      </c>
    </row>
    <row r="9" spans="1:13">
      <c r="A9" s="36" t="s">
        <v>31</v>
      </c>
      <c r="B9" s="37">
        <v>18.992327439208875</v>
      </c>
      <c r="C9" s="37">
        <v>40.739054087029359</v>
      </c>
      <c r="D9" s="37">
        <v>1.2</v>
      </c>
      <c r="E9" s="37">
        <v>0.97421633136009689</v>
      </c>
      <c r="F9" s="37">
        <v>4.1089992645198237</v>
      </c>
      <c r="G9" s="37">
        <v>6.7289402758639767</v>
      </c>
      <c r="H9" s="37">
        <v>8.8814456266679258</v>
      </c>
      <c r="I9" s="37">
        <v>13.833579647225733</v>
      </c>
      <c r="J9" s="37">
        <v>23.6</v>
      </c>
      <c r="K9" s="37">
        <v>25.5</v>
      </c>
      <c r="L9" s="37">
        <v>24.802817394948988</v>
      </c>
      <c r="M9" s="37">
        <v>-2.5</v>
      </c>
    </row>
    <row r="10" spans="1:13">
      <c r="A10" s="36" t="s">
        <v>32</v>
      </c>
      <c r="B10" s="37">
        <v>18.568132426676218</v>
      </c>
      <c r="C10" s="37">
        <v>64.351104424069035</v>
      </c>
      <c r="D10" s="37">
        <v>34.6</v>
      </c>
      <c r="E10" s="37">
        <v>35.898728492567955</v>
      </c>
      <c r="F10" s="37">
        <v>37.813196541689166</v>
      </c>
      <c r="G10" s="37">
        <v>39.306278930727416</v>
      </c>
      <c r="H10" s="37">
        <v>25.638796632024835</v>
      </c>
      <c r="I10" s="37">
        <v>28.056867266042076</v>
      </c>
      <c r="J10" s="37">
        <v>28.8</v>
      </c>
      <c r="K10" s="37">
        <v>27.9</v>
      </c>
      <c r="L10" s="37">
        <v>27.769283952058487</v>
      </c>
      <c r="M10" s="37">
        <v>0.9</v>
      </c>
    </row>
    <row r="11" spans="1:13">
      <c r="A11" s="36" t="s">
        <v>33</v>
      </c>
      <c r="B11" s="37">
        <v>5.0424245817217246</v>
      </c>
      <c r="C11" s="37">
        <v>12.5</v>
      </c>
      <c r="D11" s="37">
        <v>19.5</v>
      </c>
      <c r="E11" s="37">
        <v>24.454317952164914</v>
      </c>
      <c r="F11" s="37">
        <v>28.351372352687235</v>
      </c>
      <c r="G11" s="37">
        <v>26.330090898314211</v>
      </c>
      <c r="H11" s="37">
        <v>21.296064505781814</v>
      </c>
      <c r="I11" s="37">
        <v>15.678382879332531</v>
      </c>
      <c r="J11" s="37">
        <v>11.5</v>
      </c>
      <c r="K11" s="37">
        <v>9.6999999999999993</v>
      </c>
      <c r="L11" s="37">
        <v>10.104238287690208</v>
      </c>
      <c r="M11" s="37">
        <v>0.5</v>
      </c>
    </row>
    <row r="12" spans="1:13" ht="15.75" customHeight="1">
      <c r="A12" s="404" t="s">
        <v>130</v>
      </c>
      <c r="B12" s="405"/>
      <c r="C12" s="405"/>
      <c r="D12" s="405"/>
      <c r="E12" s="405"/>
      <c r="F12" s="405"/>
      <c r="G12" s="405"/>
      <c r="H12" s="405"/>
      <c r="I12" s="405"/>
      <c r="J12" s="405"/>
      <c r="K12" s="405"/>
      <c r="L12" s="405"/>
      <c r="M12" s="406"/>
    </row>
    <row r="13" spans="1:13">
      <c r="A13" s="126" t="s">
        <v>284</v>
      </c>
      <c r="B13" s="127">
        <v>41.801016808485329</v>
      </c>
      <c r="C13" s="127">
        <v>41.5</v>
      </c>
      <c r="D13" s="127">
        <v>3.2785704741724544</v>
      </c>
      <c r="E13" s="127">
        <v>2.9754044160290931</v>
      </c>
      <c r="F13" s="127">
        <v>5.2568333154779054</v>
      </c>
      <c r="G13" s="127">
        <v>7.1648121671179865</v>
      </c>
      <c r="H13" s="127">
        <v>8.3424474656577559</v>
      </c>
      <c r="I13" s="127">
        <v>10.613097562243368</v>
      </c>
      <c r="J13" s="127">
        <v>15</v>
      </c>
      <c r="K13" s="127">
        <v>16.3</v>
      </c>
      <c r="L13" s="127">
        <v>16.8</v>
      </c>
      <c r="M13" s="127">
        <v>-0.6</v>
      </c>
    </row>
    <row r="14" spans="1:13">
      <c r="A14" s="126" t="s">
        <v>34</v>
      </c>
      <c r="B14" s="127">
        <v>7.8962016328139137</v>
      </c>
      <c r="C14" s="127">
        <v>22.7</v>
      </c>
      <c r="D14" s="127">
        <v>22.47546239042957</v>
      </c>
      <c r="E14" s="127">
        <v>26.345736940993646</v>
      </c>
      <c r="F14" s="127">
        <v>30.186032896646935</v>
      </c>
      <c r="G14" s="127">
        <v>30.186032896646935</v>
      </c>
      <c r="H14" s="127">
        <v>28.286431249322277</v>
      </c>
      <c r="I14" s="127">
        <v>27.541301929384318</v>
      </c>
      <c r="J14" s="127">
        <v>27.4</v>
      </c>
      <c r="K14" s="127">
        <v>26.3</v>
      </c>
      <c r="L14" s="127">
        <v>25.1</v>
      </c>
      <c r="M14" s="127">
        <v>1.4</v>
      </c>
    </row>
    <row r="15" spans="1:13">
      <c r="A15" s="126" t="s">
        <v>35</v>
      </c>
      <c r="B15" s="127">
        <v>5.3983105252118211</v>
      </c>
      <c r="C15" s="127">
        <v>35</v>
      </c>
      <c r="D15" s="127">
        <v>5.4681014802227281</v>
      </c>
      <c r="E15" s="127">
        <v>5.5784237621058281</v>
      </c>
      <c r="F15" s="127">
        <v>4.7165590783335176</v>
      </c>
      <c r="G15" s="127">
        <v>4.5273692697005856</v>
      </c>
      <c r="H15" s="127">
        <v>3.7051284101552397</v>
      </c>
      <c r="I15" s="127">
        <v>2.6680771260536744</v>
      </c>
      <c r="J15" s="127">
        <v>2.1</v>
      </c>
      <c r="K15" s="127">
        <v>1.2</v>
      </c>
      <c r="L15" s="127">
        <v>2.1</v>
      </c>
      <c r="M15" s="127">
        <v>-2.4</v>
      </c>
    </row>
    <row r="16" spans="1:13">
      <c r="A16" s="126" t="s">
        <v>36</v>
      </c>
      <c r="B16" s="127">
        <v>7.4978502463930896</v>
      </c>
      <c r="C16" s="127">
        <v>103</v>
      </c>
      <c r="D16" s="127">
        <v>47.202421482963217</v>
      </c>
      <c r="E16" s="127">
        <v>46.617704813716131</v>
      </c>
      <c r="F16" s="127">
        <v>46.471525646404388</v>
      </c>
      <c r="G16" s="127">
        <v>49.460740455514667</v>
      </c>
      <c r="H16" s="127">
        <v>25.069145843290755</v>
      </c>
      <c r="I16" s="127">
        <v>28.642550010241905</v>
      </c>
      <c r="J16" s="127">
        <v>29.2</v>
      </c>
      <c r="K16" s="127">
        <v>27.8</v>
      </c>
      <c r="L16" s="127">
        <v>27.3</v>
      </c>
      <c r="M16" s="127">
        <v>0.3</v>
      </c>
    </row>
    <row r="17" spans="1:13">
      <c r="A17" s="38" t="s">
        <v>299</v>
      </c>
      <c r="B17" s="37">
        <v>0.46639619433082485</v>
      </c>
      <c r="C17" s="37">
        <v>5.4</v>
      </c>
      <c r="D17" s="37">
        <v>11.505982684307526</v>
      </c>
      <c r="E17" s="37">
        <v>14.1</v>
      </c>
      <c r="F17" s="37">
        <v>16.752635026435982</v>
      </c>
      <c r="G17" s="37">
        <v>21.658844473571719</v>
      </c>
      <c r="H17" s="37">
        <v>25.28501997897277</v>
      </c>
      <c r="I17" s="37">
        <v>29.32799105340672</v>
      </c>
      <c r="J17" s="37">
        <v>39.9</v>
      </c>
      <c r="K17" s="37">
        <v>48.7</v>
      </c>
      <c r="L17" s="37">
        <v>49.3</v>
      </c>
      <c r="M17" s="37">
        <v>0.5</v>
      </c>
    </row>
    <row r="18" spans="1:13">
      <c r="A18" s="38" t="s">
        <v>164</v>
      </c>
      <c r="B18" s="37">
        <v>0.26929772013482223</v>
      </c>
      <c r="C18" s="37">
        <v>23</v>
      </c>
      <c r="D18" s="37">
        <v>42.066953271897148</v>
      </c>
      <c r="E18" s="37">
        <v>26.732340117660257</v>
      </c>
      <c r="F18" s="37">
        <v>24.742430949963918</v>
      </c>
      <c r="G18" s="37">
        <v>24.12305443084793</v>
      </c>
      <c r="H18" s="37">
        <v>27.337396477861915</v>
      </c>
      <c r="I18" s="37">
        <v>37.113049048943992</v>
      </c>
      <c r="J18" s="37">
        <v>40</v>
      </c>
      <c r="K18" s="37">
        <v>41.2</v>
      </c>
      <c r="L18" s="37">
        <v>32.1</v>
      </c>
      <c r="M18" s="37">
        <v>1.7</v>
      </c>
    </row>
    <row r="19" spans="1:13">
      <c r="A19" s="38" t="s">
        <v>37</v>
      </c>
      <c r="B19" s="37">
        <v>0.24456161336499682</v>
      </c>
      <c r="C19" s="37">
        <v>55.8</v>
      </c>
      <c r="D19" s="37">
        <v>82.933681153551163</v>
      </c>
      <c r="E19" s="37">
        <v>82.9</v>
      </c>
      <c r="F19" s="37">
        <v>83.153465311925402</v>
      </c>
      <c r="G19" s="37">
        <v>83.289099245366998</v>
      </c>
      <c r="H19" s="37">
        <v>83.289099245366998</v>
      </c>
      <c r="I19" s="37">
        <v>83.009318811931479</v>
      </c>
      <c r="J19" s="37">
        <v>82.91607264319768</v>
      </c>
      <c r="K19" s="37">
        <v>15.261740750041781</v>
      </c>
      <c r="L19" s="37">
        <v>14.359706244538501</v>
      </c>
      <c r="M19" s="37">
        <v>0.156</v>
      </c>
    </row>
    <row r="20" spans="1:13">
      <c r="A20" s="38" t="s">
        <v>38</v>
      </c>
      <c r="B20" s="37">
        <v>2.1426397880360031</v>
      </c>
      <c r="C20" s="37">
        <v>273</v>
      </c>
      <c r="D20" s="37">
        <v>42.035068999999993</v>
      </c>
      <c r="E20" s="37">
        <v>42.018799999999999</v>
      </c>
      <c r="F20" s="37">
        <v>42.018799999999999</v>
      </c>
      <c r="G20" s="37">
        <v>42.018799999999999</v>
      </c>
      <c r="H20" s="37">
        <v>-4.3000000000000114</v>
      </c>
      <c r="I20" s="37">
        <v>0.90000000000000568</v>
      </c>
      <c r="J20" s="37">
        <v>1</v>
      </c>
      <c r="K20" s="37">
        <v>1</v>
      </c>
      <c r="L20" s="37">
        <v>1.1000000000000001</v>
      </c>
      <c r="M20" s="37">
        <v>0.1</v>
      </c>
    </row>
    <row r="21" spans="1:13">
      <c r="A21" s="38" t="s">
        <v>39</v>
      </c>
      <c r="B21" s="37">
        <v>1.239688509422842</v>
      </c>
      <c r="C21" s="37">
        <v>78.7</v>
      </c>
      <c r="D21" s="37">
        <v>89.346361582511491</v>
      </c>
      <c r="E21" s="37">
        <v>89.7</v>
      </c>
      <c r="F21" s="37">
        <v>90.120119532525905</v>
      </c>
      <c r="G21" s="37">
        <v>90.247598171164412</v>
      </c>
      <c r="H21" s="37">
        <v>90.247598171164412</v>
      </c>
      <c r="I21" s="37">
        <v>90.247598171164412</v>
      </c>
      <c r="J21" s="37">
        <v>90.247598171164412</v>
      </c>
      <c r="K21" s="37">
        <v>90.021472618748135</v>
      </c>
      <c r="L21" s="37">
        <v>90.021472618748135</v>
      </c>
      <c r="M21" s="37">
        <v>0</v>
      </c>
    </row>
    <row r="22" spans="1:13">
      <c r="A22" s="38" t="s">
        <v>296</v>
      </c>
      <c r="B22" s="37">
        <v>1.0323719470854054</v>
      </c>
      <c r="C22" s="37">
        <v>66.866400000000027</v>
      </c>
      <c r="D22" s="37">
        <v>60.005600000000015</v>
      </c>
      <c r="E22" s="37">
        <v>60.005600000000015</v>
      </c>
      <c r="F22" s="37">
        <v>60.005600000000015</v>
      </c>
      <c r="G22" s="37">
        <v>63.711800000000011</v>
      </c>
      <c r="H22" s="37">
        <v>63.711800000000011</v>
      </c>
      <c r="I22" s="37">
        <v>63.711800000000011</v>
      </c>
      <c r="J22" s="37">
        <v>63.7</v>
      </c>
      <c r="K22" s="37">
        <v>63.7</v>
      </c>
      <c r="L22" s="37">
        <v>63.7</v>
      </c>
      <c r="M22" s="37">
        <v>0</v>
      </c>
    </row>
    <row r="23" spans="1:13">
      <c r="A23" s="126" t="s">
        <v>40</v>
      </c>
      <c r="B23" s="127">
        <v>12.119252984457304</v>
      </c>
      <c r="C23" s="127">
        <v>20.399999999999999</v>
      </c>
      <c r="D23" s="127">
        <v>11.410560502962028</v>
      </c>
      <c r="E23" s="127">
        <v>14.878158269620485</v>
      </c>
      <c r="F23" s="127">
        <v>17.175721435012932</v>
      </c>
      <c r="G23" s="127">
        <v>16.827674737681221</v>
      </c>
      <c r="H23" s="127">
        <v>15.686779476571019</v>
      </c>
      <c r="I23" s="127">
        <v>13.098456589449285</v>
      </c>
      <c r="J23" s="127">
        <v>11.5</v>
      </c>
      <c r="K23" s="127">
        <v>11.1</v>
      </c>
      <c r="L23" s="127">
        <v>11.8</v>
      </c>
      <c r="M23" s="127">
        <v>0.8</v>
      </c>
    </row>
    <row r="24" spans="1:13">
      <c r="A24" s="126" t="s">
        <v>41</v>
      </c>
      <c r="B24" s="127">
        <v>3.1714654373193598</v>
      </c>
      <c r="C24" s="127">
        <v>7</v>
      </c>
      <c r="D24" s="127">
        <v>4.0389558871914204</v>
      </c>
      <c r="E24" s="127">
        <v>4.1426836597609338</v>
      </c>
      <c r="F24" s="127">
        <v>4.5588382398198917</v>
      </c>
      <c r="G24" s="127">
        <v>7.0657434523630656</v>
      </c>
      <c r="H24" s="127">
        <v>9.4094711697282349</v>
      </c>
      <c r="I24" s="127">
        <v>9.4094711697282207</v>
      </c>
      <c r="J24" s="127">
        <v>9.4</v>
      </c>
      <c r="K24" s="127">
        <v>9.4</v>
      </c>
      <c r="L24" s="127">
        <v>9.4</v>
      </c>
      <c r="M24" s="127">
        <v>0</v>
      </c>
    </row>
    <row r="25" spans="1:13">
      <c r="A25" s="126" t="s">
        <v>42</v>
      </c>
      <c r="B25" s="127">
        <v>1.5868677522430534</v>
      </c>
      <c r="C25" s="127">
        <v>24.2</v>
      </c>
      <c r="D25" s="127">
        <v>13.669516070916401</v>
      </c>
      <c r="E25" s="127">
        <v>12.116956827020928</v>
      </c>
      <c r="F25" s="127">
        <v>11.45091549933565</v>
      </c>
      <c r="G25" s="127">
        <v>10.677717869508768</v>
      </c>
      <c r="H25" s="127">
        <v>10.346677836000765</v>
      </c>
      <c r="I25" s="127">
        <v>9.6892001130454304</v>
      </c>
      <c r="J25" s="127">
        <v>8.9</v>
      </c>
      <c r="K25" s="127">
        <v>8.5</v>
      </c>
      <c r="L25" s="127">
        <v>8.8000000000000007</v>
      </c>
      <c r="M25" s="127">
        <v>0.1</v>
      </c>
    </row>
    <row r="26" spans="1:13" ht="12.75" customHeight="1">
      <c r="A26" s="404" t="s">
        <v>131</v>
      </c>
      <c r="B26" s="405"/>
      <c r="C26" s="405"/>
      <c r="D26" s="405"/>
      <c r="E26" s="405"/>
      <c r="F26" s="405"/>
      <c r="G26" s="405"/>
      <c r="H26" s="405"/>
      <c r="I26" s="405"/>
      <c r="J26" s="405"/>
      <c r="K26" s="405"/>
      <c r="L26" s="405"/>
      <c r="M26" s="406"/>
    </row>
    <row r="27" spans="1:13" ht="12.75" customHeight="1">
      <c r="A27" s="408"/>
      <c r="B27" s="412" t="s">
        <v>300</v>
      </c>
      <c r="C27" s="407" t="s">
        <v>128</v>
      </c>
      <c r="D27" s="407"/>
      <c r="E27" s="407"/>
      <c r="F27" s="407"/>
      <c r="G27" s="407"/>
      <c r="H27" s="407"/>
      <c r="I27" s="407"/>
      <c r="J27" s="407"/>
      <c r="K27" s="407"/>
      <c r="L27" s="407"/>
      <c r="M27" s="408" t="s">
        <v>320</v>
      </c>
    </row>
    <row r="28" spans="1:13" ht="25.5" customHeight="1">
      <c r="A28" s="409"/>
      <c r="B28" s="413"/>
      <c r="C28" s="407" t="s">
        <v>136</v>
      </c>
      <c r="D28" s="415" t="s">
        <v>163</v>
      </c>
      <c r="E28" s="416" t="s">
        <v>285</v>
      </c>
      <c r="F28" s="416"/>
      <c r="G28" s="416"/>
      <c r="H28" s="416"/>
      <c r="I28" s="416"/>
      <c r="J28" s="416"/>
      <c r="K28" s="416"/>
      <c r="L28" s="416"/>
      <c r="M28" s="409"/>
    </row>
    <row r="29" spans="1:13">
      <c r="A29" s="409"/>
      <c r="B29" s="414"/>
      <c r="C29" s="407"/>
      <c r="D29" s="415"/>
      <c r="E29" s="389" t="s">
        <v>82</v>
      </c>
      <c r="F29" s="389" t="s">
        <v>81</v>
      </c>
      <c r="G29" s="389" t="s">
        <v>114</v>
      </c>
      <c r="H29" s="389" t="s">
        <v>118</v>
      </c>
      <c r="I29" s="389" t="s">
        <v>119</v>
      </c>
      <c r="J29" s="389" t="s">
        <v>121</v>
      </c>
      <c r="K29" s="389" t="s">
        <v>123</v>
      </c>
      <c r="L29" s="389" t="s">
        <v>124</v>
      </c>
      <c r="M29" s="409"/>
    </row>
    <row r="30" spans="1:13">
      <c r="A30" s="124" t="s">
        <v>43</v>
      </c>
      <c r="B30" s="330">
        <v>100</v>
      </c>
      <c r="C30" s="125">
        <v>25.4</v>
      </c>
      <c r="D30" s="125">
        <v>35.700000000000003</v>
      </c>
      <c r="E30" s="125">
        <v>36.799999999999997</v>
      </c>
      <c r="F30" s="125">
        <v>38.9</v>
      </c>
      <c r="G30" s="125">
        <v>38.299999999999997</v>
      </c>
      <c r="H30" s="125">
        <v>35.599999999999994</v>
      </c>
      <c r="I30" s="125">
        <v>27.1</v>
      </c>
      <c r="J30" s="125">
        <v>26.3</v>
      </c>
      <c r="K30" s="125">
        <v>23.3</v>
      </c>
      <c r="L30" s="125">
        <v>23.6</v>
      </c>
      <c r="M30" s="125">
        <v>0.4</v>
      </c>
    </row>
    <row r="31" spans="1:13">
      <c r="A31" s="126" t="s">
        <v>44</v>
      </c>
      <c r="B31" s="331">
        <v>13.156009567087464</v>
      </c>
      <c r="C31" s="127">
        <v>17.600000000000001</v>
      </c>
      <c r="D31" s="127">
        <v>85.1</v>
      </c>
      <c r="E31" s="127">
        <v>109.1</v>
      </c>
      <c r="F31" s="127">
        <v>101</v>
      </c>
      <c r="G31" s="127">
        <v>94.7</v>
      </c>
      <c r="H31" s="127">
        <v>75.699999999999989</v>
      </c>
      <c r="I31" s="127">
        <v>32.4</v>
      </c>
      <c r="J31" s="127">
        <v>30.5</v>
      </c>
      <c r="K31" s="127">
        <v>35.700000000000003</v>
      </c>
      <c r="L31" s="127">
        <v>39.6</v>
      </c>
      <c r="M31" s="127">
        <v>4.7</v>
      </c>
    </row>
    <row r="32" spans="1:13">
      <c r="A32" s="362" t="s">
        <v>45</v>
      </c>
      <c r="B32" s="332">
        <v>2.3738942174132522</v>
      </c>
      <c r="C32" s="103">
        <v>-0.8</v>
      </c>
      <c r="D32" s="103">
        <v>40.4</v>
      </c>
      <c r="E32" s="103">
        <v>43.5</v>
      </c>
      <c r="F32" s="103">
        <v>21</v>
      </c>
      <c r="G32" s="103">
        <v>20.5</v>
      </c>
      <c r="H32" s="103">
        <v>35.400000000000006</v>
      </c>
      <c r="I32" s="103">
        <v>37.1</v>
      </c>
      <c r="J32" s="103">
        <v>49.800000000000011</v>
      </c>
      <c r="K32" s="103">
        <v>51.9</v>
      </c>
      <c r="L32" s="103">
        <v>63.8</v>
      </c>
      <c r="M32" s="103">
        <v>6</v>
      </c>
    </row>
    <row r="33" spans="1:13">
      <c r="A33" s="362" t="s">
        <v>46</v>
      </c>
      <c r="B33" s="332">
        <v>4.7464840816277967</v>
      </c>
      <c r="C33" s="103">
        <v>120.3</v>
      </c>
      <c r="D33" s="103">
        <v>76.5</v>
      </c>
      <c r="E33" s="103">
        <v>123.8</v>
      </c>
      <c r="F33" s="103">
        <v>116.2</v>
      </c>
      <c r="G33" s="103">
        <v>88.3</v>
      </c>
      <c r="H33" s="103">
        <v>94.1</v>
      </c>
      <c r="I33" s="103">
        <v>12</v>
      </c>
      <c r="J33" s="103">
        <v>8.9000000000000057</v>
      </c>
      <c r="K33" s="103">
        <v>10</v>
      </c>
      <c r="L33" s="103">
        <v>17.899999999999999</v>
      </c>
      <c r="M33" s="103">
        <v>2.2000000000000002</v>
      </c>
    </row>
    <row r="34" spans="1:13">
      <c r="A34" s="362" t="s">
        <v>47</v>
      </c>
      <c r="B34" s="332">
        <v>5.1075896880124461</v>
      </c>
      <c r="C34" s="103">
        <v>-8.9</v>
      </c>
      <c r="D34" s="103">
        <v>107.2</v>
      </c>
      <c r="E34" s="103">
        <v>135.19999999999999</v>
      </c>
      <c r="F34" s="103">
        <v>138.5</v>
      </c>
      <c r="G34" s="103">
        <v>142.6</v>
      </c>
      <c r="H34" s="103">
        <v>87</v>
      </c>
      <c r="I34" s="103">
        <v>35.9</v>
      </c>
      <c r="J34" s="103">
        <v>27.700000000000003</v>
      </c>
      <c r="K34" s="103">
        <v>36.1</v>
      </c>
      <c r="L34" s="103">
        <v>36.1</v>
      </c>
      <c r="M34" s="103">
        <v>6</v>
      </c>
    </row>
    <row r="35" spans="1:13">
      <c r="A35" s="126" t="s">
        <v>48</v>
      </c>
      <c r="B35" s="331">
        <v>65.090937445508928</v>
      </c>
      <c r="C35" s="127">
        <v>23.8</v>
      </c>
      <c r="D35" s="127">
        <v>22.6</v>
      </c>
      <c r="E35" s="127">
        <v>25.6</v>
      </c>
      <c r="F35" s="127">
        <v>28.9</v>
      </c>
      <c r="G35" s="127">
        <v>27.5</v>
      </c>
      <c r="H35" s="127">
        <v>25.400000000000006</v>
      </c>
      <c r="I35" s="127">
        <v>21.1</v>
      </c>
      <c r="J35" s="127">
        <v>18.700000000000003</v>
      </c>
      <c r="K35" s="127">
        <v>17.8</v>
      </c>
      <c r="L35" s="127">
        <v>20.100000000000001</v>
      </c>
      <c r="M35" s="127">
        <v>1.2</v>
      </c>
    </row>
    <row r="36" spans="1:13">
      <c r="A36" s="239" t="s">
        <v>49</v>
      </c>
      <c r="B36" s="332">
        <v>21.821891943719677</v>
      </c>
      <c r="C36" s="103">
        <v>36.4</v>
      </c>
      <c r="D36" s="103">
        <v>16.2</v>
      </c>
      <c r="E36" s="103">
        <v>16.399999999999999</v>
      </c>
      <c r="F36" s="103">
        <v>16.7</v>
      </c>
      <c r="G36" s="103">
        <v>16.600000000000001</v>
      </c>
      <c r="H36" s="103">
        <v>16.299999999999997</v>
      </c>
      <c r="I36" s="103">
        <v>16.899999999999999</v>
      </c>
      <c r="J36" s="103">
        <v>16.5</v>
      </c>
      <c r="K36" s="103">
        <v>14.7</v>
      </c>
      <c r="L36" s="103">
        <v>15.7</v>
      </c>
      <c r="M36" s="103">
        <v>0.9</v>
      </c>
    </row>
    <row r="37" spans="1:13">
      <c r="A37" s="362" t="s">
        <v>50</v>
      </c>
      <c r="B37" s="332">
        <v>3.3564383102722166</v>
      </c>
      <c r="C37" s="103">
        <v>4.7</v>
      </c>
      <c r="D37" s="103">
        <v>61.7</v>
      </c>
      <c r="E37" s="103">
        <v>79.900000000000006</v>
      </c>
      <c r="F37" s="103">
        <v>103.3</v>
      </c>
      <c r="G37" s="103">
        <v>80.599999999999994</v>
      </c>
      <c r="H37" s="103">
        <v>84.1</v>
      </c>
      <c r="I37" s="103">
        <v>79.5</v>
      </c>
      <c r="J37" s="103">
        <v>70</v>
      </c>
      <c r="K37" s="103">
        <v>52</v>
      </c>
      <c r="L37" s="103">
        <v>63.4</v>
      </c>
      <c r="M37" s="103">
        <v>2.9</v>
      </c>
    </row>
    <row r="38" spans="1:13">
      <c r="A38" s="362" t="s">
        <v>51</v>
      </c>
      <c r="B38" s="332">
        <v>3.217112793599608</v>
      </c>
      <c r="C38" s="103">
        <v>24.2</v>
      </c>
      <c r="D38" s="103">
        <v>-1.4</v>
      </c>
      <c r="E38" s="103">
        <v>4.5</v>
      </c>
      <c r="F38" s="103">
        <v>10.9</v>
      </c>
      <c r="G38" s="103">
        <v>12.5</v>
      </c>
      <c r="H38" s="103">
        <v>14.5</v>
      </c>
      <c r="I38" s="103">
        <v>12.4</v>
      </c>
      <c r="J38" s="103">
        <v>12.700000000000003</v>
      </c>
      <c r="K38" s="103">
        <v>15</v>
      </c>
      <c r="L38" s="103">
        <v>13.9</v>
      </c>
      <c r="M38" s="103">
        <v>-1.3</v>
      </c>
    </row>
    <row r="39" spans="1:13" ht="25.5">
      <c r="A39" s="362" t="s">
        <v>301</v>
      </c>
      <c r="B39" s="332">
        <v>1.43184228218789</v>
      </c>
      <c r="C39" s="103">
        <v>31.5</v>
      </c>
      <c r="D39" s="103">
        <v>8.5</v>
      </c>
      <c r="E39" s="103">
        <v>8.3000000000000007</v>
      </c>
      <c r="F39" s="103">
        <v>9.1999999999999993</v>
      </c>
      <c r="G39" s="103">
        <v>9</v>
      </c>
      <c r="H39" s="103">
        <v>9</v>
      </c>
      <c r="I39" s="103">
        <v>9</v>
      </c>
      <c r="J39" s="103">
        <v>8.7000000000000028</v>
      </c>
      <c r="K39" s="103">
        <v>8.9</v>
      </c>
      <c r="L39" s="103">
        <v>9.3000000000000007</v>
      </c>
      <c r="M39" s="103">
        <v>0.6</v>
      </c>
    </row>
    <row r="40" spans="1:13" ht="25.5">
      <c r="A40" s="362" t="s">
        <v>52</v>
      </c>
      <c r="B40" s="332">
        <v>5.1597638159607984</v>
      </c>
      <c r="C40" s="103">
        <v>29.6</v>
      </c>
      <c r="D40" s="103">
        <v>9.5</v>
      </c>
      <c r="E40" s="103">
        <v>10.6</v>
      </c>
      <c r="F40" s="103">
        <v>11.7</v>
      </c>
      <c r="G40" s="103">
        <v>12.2</v>
      </c>
      <c r="H40" s="103">
        <v>11.200000000000003</v>
      </c>
      <c r="I40" s="103">
        <v>11.7</v>
      </c>
      <c r="J40" s="103">
        <v>11.5</v>
      </c>
      <c r="K40" s="103">
        <v>11.6</v>
      </c>
      <c r="L40" s="103">
        <v>11.7</v>
      </c>
      <c r="M40" s="103">
        <v>0.5</v>
      </c>
    </row>
    <row r="41" spans="1:13" ht="25.5">
      <c r="A41" s="362" t="s">
        <v>53</v>
      </c>
      <c r="B41" s="332">
        <v>17.331759032417072</v>
      </c>
      <c r="C41" s="103">
        <v>12.4</v>
      </c>
      <c r="D41" s="103">
        <v>41.8</v>
      </c>
      <c r="E41" s="103">
        <v>49.9</v>
      </c>
      <c r="F41" s="103">
        <v>57</v>
      </c>
      <c r="G41" s="103">
        <v>54</v>
      </c>
      <c r="H41" s="103">
        <v>45.5</v>
      </c>
      <c r="I41" s="103">
        <v>28.9</v>
      </c>
      <c r="J41" s="103">
        <v>20.799999999999997</v>
      </c>
      <c r="K41" s="103">
        <v>21.7</v>
      </c>
      <c r="L41" s="103">
        <v>27.8</v>
      </c>
      <c r="M41" s="103">
        <v>2.5</v>
      </c>
    </row>
    <row r="42" spans="1:13" ht="12.75" customHeight="1">
      <c r="A42" s="362" t="s">
        <v>54</v>
      </c>
      <c r="B42" s="332">
        <v>2.1805124140099434</v>
      </c>
      <c r="C42" s="103">
        <v>15.5</v>
      </c>
      <c r="D42" s="103">
        <v>11.4</v>
      </c>
      <c r="E42" s="103">
        <v>9.1</v>
      </c>
      <c r="F42" s="103">
        <v>15.4</v>
      </c>
      <c r="G42" s="103">
        <v>14.5</v>
      </c>
      <c r="H42" s="103">
        <v>16.099999999999994</v>
      </c>
      <c r="I42" s="103">
        <v>14.2</v>
      </c>
      <c r="J42" s="103">
        <v>14.200000000000003</v>
      </c>
      <c r="K42" s="103">
        <v>16.399999999999999</v>
      </c>
      <c r="L42" s="103">
        <v>18.399999999999999</v>
      </c>
      <c r="M42" s="103">
        <v>1.8</v>
      </c>
    </row>
    <row r="43" spans="1:13" ht="12.75" customHeight="1">
      <c r="A43" s="240" t="s">
        <v>55</v>
      </c>
      <c r="B43" s="127">
        <v>21.75305298740361</v>
      </c>
      <c r="C43" s="127">
        <v>33.200000000000003</v>
      </c>
      <c r="D43" s="127">
        <v>51.5</v>
      </c>
      <c r="E43" s="127">
        <v>37.1</v>
      </c>
      <c r="F43" s="127">
        <v>38.700000000000003</v>
      </c>
      <c r="G43" s="127">
        <v>42.6</v>
      </c>
      <c r="H43" s="127">
        <v>44.199999999999989</v>
      </c>
      <c r="I43" s="127">
        <v>37.9</v>
      </c>
      <c r="J43" s="127">
        <v>42.5</v>
      </c>
      <c r="K43" s="127">
        <v>31</v>
      </c>
      <c r="L43" s="127">
        <v>23.8</v>
      </c>
      <c r="M43" s="127">
        <v>-3.7</v>
      </c>
    </row>
    <row r="44" spans="1:13" ht="9" customHeight="1">
      <c r="A44" s="417" t="s">
        <v>286</v>
      </c>
      <c r="B44" s="417"/>
      <c r="C44" s="417"/>
      <c r="D44" s="417"/>
      <c r="E44" s="417"/>
      <c r="F44" s="417"/>
      <c r="G44" s="417"/>
      <c r="H44" s="417"/>
      <c r="I44" s="417"/>
      <c r="J44" s="417"/>
      <c r="K44" s="417"/>
      <c r="L44" s="417"/>
      <c r="M44" s="417"/>
    </row>
    <row r="45" spans="1:13" ht="27.75" customHeight="1">
      <c r="A45" s="417"/>
      <c r="B45" s="417"/>
      <c r="C45" s="417"/>
      <c r="D45" s="417"/>
      <c r="E45" s="417"/>
      <c r="F45" s="417"/>
      <c r="G45" s="417"/>
      <c r="H45" s="417"/>
      <c r="I45" s="417"/>
      <c r="J45" s="417"/>
      <c r="K45" s="417"/>
      <c r="L45" s="417"/>
      <c r="M45" s="417"/>
    </row>
    <row r="46" spans="1:13" ht="12.75" customHeight="1">
      <c r="A46" s="410" t="s">
        <v>307</v>
      </c>
      <c r="B46" s="410"/>
      <c r="C46" s="410"/>
      <c r="D46" s="410"/>
      <c r="E46" s="410"/>
      <c r="F46" s="410"/>
      <c r="G46" s="410"/>
      <c r="H46" s="410"/>
      <c r="I46" s="410"/>
      <c r="J46" s="410"/>
      <c r="K46" s="410"/>
      <c r="L46" s="410"/>
      <c r="M46" s="410"/>
    </row>
    <row r="47" spans="1:13" ht="12.75" customHeight="1">
      <c r="A47" s="410" t="s">
        <v>293</v>
      </c>
      <c r="B47" s="410"/>
      <c r="C47" s="410"/>
      <c r="D47" s="410"/>
      <c r="E47" s="410"/>
      <c r="F47" s="410"/>
      <c r="G47" s="410"/>
      <c r="H47" s="410"/>
      <c r="I47" s="410"/>
      <c r="J47" s="410"/>
      <c r="K47" s="410"/>
      <c r="L47" s="410"/>
      <c r="M47" s="410"/>
    </row>
    <row r="48" spans="1:13" ht="33.75" customHeight="1">
      <c r="A48" s="411" t="s">
        <v>308</v>
      </c>
      <c r="B48" s="411"/>
      <c r="C48" s="411"/>
      <c r="D48" s="411"/>
      <c r="E48" s="411"/>
      <c r="F48" s="411"/>
      <c r="G48" s="411"/>
      <c r="H48" s="411"/>
      <c r="I48" s="411"/>
      <c r="J48" s="411"/>
      <c r="K48" s="411"/>
      <c r="L48" s="411"/>
      <c r="M48" s="411"/>
    </row>
  </sheetData>
  <mergeCells count="22">
    <mergeCell ref="A47:M47"/>
    <mergeCell ref="A48:M48"/>
    <mergeCell ref="B3:B5"/>
    <mergeCell ref="A3:A5"/>
    <mergeCell ref="C4:C5"/>
    <mergeCell ref="M27:M29"/>
    <mergeCell ref="D28:D29"/>
    <mergeCell ref="E28:L28"/>
    <mergeCell ref="A44:M45"/>
    <mergeCell ref="D4:D5"/>
    <mergeCell ref="E4:L4"/>
    <mergeCell ref="A12:M12"/>
    <mergeCell ref="A26:M26"/>
    <mergeCell ref="A27:A29"/>
    <mergeCell ref="B27:B29"/>
    <mergeCell ref="C28:C29"/>
    <mergeCell ref="A1:M1"/>
    <mergeCell ref="A2:M2"/>
    <mergeCell ref="C3:L3"/>
    <mergeCell ref="M3:M5"/>
    <mergeCell ref="A46:M46"/>
    <mergeCell ref="C27:L27"/>
  </mergeCells>
  <pageMargins left="0.7" right="0.7" top="0.75" bottom="0.75" header="0.3" footer="0.3"/>
  <pageSetup paperSize="9" scale="67" orientation="landscape" r:id="rId1"/>
  <headerFooter>
    <oddHeader>&amp;L&amp;"-,звичайний"&amp;12&amp;K8CBA97Макроекономічний та монетарний огляд&amp;R&amp;"-,звичайний"&amp;12&amp;K7CBE87Вересень 2017 року</oddHeader>
    <oddFooter>&amp;C&amp;"-,звичайний"&amp;12&amp;K8CBA97Національний банк України
Департамент монетарної політики та економічного аналізу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28"/>
  <sheetViews>
    <sheetView showGridLines="0" zoomScale="115" zoomScaleNormal="115" zoomScaleSheetLayoutView="100" workbookViewId="0">
      <selection activeCell="Q4" sqref="Q4"/>
    </sheetView>
  </sheetViews>
  <sheetFormatPr defaultColWidth="9.28515625" defaultRowHeight="12.75"/>
  <cols>
    <col min="1" max="1" width="9.28515625" style="1"/>
    <col min="2" max="2" width="27.42578125" style="1" customWidth="1"/>
    <col min="3" max="3" width="15.5703125" style="1" customWidth="1"/>
    <col min="4" max="7" width="9" style="1" customWidth="1"/>
    <col min="8" max="16384" width="9.28515625" style="1"/>
  </cols>
  <sheetData>
    <row r="1" spans="1:15" ht="20.25" customHeight="1">
      <c r="A1" s="22"/>
      <c r="B1" s="423" t="s">
        <v>310</v>
      </c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</row>
    <row r="2" spans="1:15">
      <c r="A2" s="22"/>
      <c r="B2" s="425" t="s">
        <v>0</v>
      </c>
      <c r="C2" s="425" t="s">
        <v>292</v>
      </c>
      <c r="D2" s="427" t="s">
        <v>304</v>
      </c>
      <c r="E2" s="429"/>
      <c r="F2" s="430"/>
      <c r="G2" s="430"/>
      <c r="H2" s="431"/>
      <c r="I2" s="431"/>
      <c r="J2" s="431"/>
      <c r="K2" s="431"/>
      <c r="L2" s="431"/>
      <c r="M2" s="431"/>
      <c r="N2" s="431"/>
      <c r="O2" s="431"/>
    </row>
    <row r="3" spans="1:15">
      <c r="A3" s="22"/>
      <c r="B3" s="425"/>
      <c r="C3" s="425"/>
      <c r="D3" s="427">
        <v>2014</v>
      </c>
      <c r="E3" s="427">
        <v>2015</v>
      </c>
      <c r="F3" s="427">
        <v>2016</v>
      </c>
      <c r="G3" s="432">
        <v>2017</v>
      </c>
      <c r="H3" s="433"/>
      <c r="I3" s="433"/>
      <c r="J3" s="433"/>
      <c r="K3" s="433"/>
      <c r="L3" s="433"/>
      <c r="M3" s="433"/>
      <c r="N3" s="433"/>
      <c r="O3" s="433"/>
    </row>
    <row r="4" spans="1:15">
      <c r="A4" s="22"/>
      <c r="B4" s="425"/>
      <c r="C4" s="425"/>
      <c r="D4" s="428"/>
      <c r="E4" s="428"/>
      <c r="F4" s="428"/>
      <c r="G4" s="356" t="s">
        <v>294</v>
      </c>
      <c r="H4" s="356" t="s">
        <v>295</v>
      </c>
      <c r="I4" s="363" t="s">
        <v>297</v>
      </c>
      <c r="J4" s="373" t="s">
        <v>302</v>
      </c>
      <c r="K4" s="368" t="s">
        <v>303</v>
      </c>
      <c r="L4" s="387" t="s">
        <v>309</v>
      </c>
      <c r="M4" s="381" t="s">
        <v>319</v>
      </c>
      <c r="N4" s="395" t="s">
        <v>326</v>
      </c>
      <c r="O4" s="356" t="s">
        <v>327</v>
      </c>
    </row>
    <row r="5" spans="1:15">
      <c r="A5" s="22"/>
      <c r="B5" s="357" t="s">
        <v>117</v>
      </c>
      <c r="C5" s="358">
        <v>100</v>
      </c>
      <c r="D5" s="359">
        <v>-9.6073015967793509</v>
      </c>
      <c r="E5" s="359">
        <v>-11.368056815113704</v>
      </c>
      <c r="F5" s="359">
        <v>4.7595034682485249</v>
      </c>
      <c r="G5" s="359">
        <v>5.9263434865354441</v>
      </c>
      <c r="H5" s="359">
        <v>-1.7679631638284079</v>
      </c>
      <c r="I5" s="359">
        <v>1.5968644210836871</v>
      </c>
      <c r="J5" s="359">
        <v>-1.6546850324651579</v>
      </c>
      <c r="K5" s="359">
        <v>4.1157959811968388</v>
      </c>
      <c r="L5" s="359">
        <v>4.3129387811741973</v>
      </c>
      <c r="M5" s="359">
        <v>0.37533339422991191</v>
      </c>
      <c r="N5" s="359">
        <v>4.4495493574565641</v>
      </c>
      <c r="O5" s="359">
        <v>2.8646721230782219</v>
      </c>
    </row>
    <row r="6" spans="1:15">
      <c r="A6" s="22"/>
      <c r="B6" s="23" t="s">
        <v>1</v>
      </c>
      <c r="C6" s="24">
        <v>20.537789436042655</v>
      </c>
      <c r="D6" s="25">
        <v>2.2000000000000002</v>
      </c>
      <c r="E6" s="24">
        <v>-4.7999999999999972</v>
      </c>
      <c r="F6" s="24">
        <v>6.2999999999999972</v>
      </c>
      <c r="G6" s="24">
        <v>-2.4</v>
      </c>
      <c r="H6" s="24">
        <v>-1</v>
      </c>
      <c r="I6" s="24">
        <v>0.8</v>
      </c>
      <c r="J6" s="24">
        <v>1.2</v>
      </c>
      <c r="K6" s="24">
        <v>-3</v>
      </c>
      <c r="L6" s="24">
        <v>-4.5999999999999996</v>
      </c>
      <c r="M6" s="24">
        <v>-1.9</v>
      </c>
      <c r="N6" s="24">
        <v>6.4</v>
      </c>
      <c r="O6" s="24">
        <v>0.4</v>
      </c>
    </row>
    <row r="7" spans="1:15">
      <c r="B7" s="23" t="s">
        <v>2</v>
      </c>
      <c r="C7" s="24">
        <v>9.8680359778894466</v>
      </c>
      <c r="D7" s="25">
        <v>-13.700000000000003</v>
      </c>
      <c r="E7" s="24">
        <v>-14.2</v>
      </c>
      <c r="F7" s="24">
        <v>-0.2</v>
      </c>
      <c r="G7" s="24">
        <v>0.29999999999999716</v>
      </c>
      <c r="H7" s="24">
        <v>-11.5</v>
      </c>
      <c r="I7" s="24">
        <v>-8.9000000000000057</v>
      </c>
      <c r="J7" s="24">
        <v>-12.299999999999997</v>
      </c>
      <c r="K7" s="24">
        <v>-4.5999999999999943</v>
      </c>
      <c r="L7" s="24">
        <v>0.70000000000000284</v>
      </c>
      <c r="M7" s="24">
        <v>-9.4000000000000057</v>
      </c>
      <c r="N7" s="24">
        <v>-6.7999999999999972</v>
      </c>
      <c r="O7" s="24">
        <v>-6.5</v>
      </c>
    </row>
    <row r="8" spans="1:15">
      <c r="B8" s="23" t="s">
        <v>3</v>
      </c>
      <c r="C8" s="24">
        <v>20.699517460413901</v>
      </c>
      <c r="D8" s="25">
        <v>-9.2999999999999972</v>
      </c>
      <c r="E8" s="24">
        <v>-12.6</v>
      </c>
      <c r="F8" s="24">
        <v>4.3</v>
      </c>
      <c r="G8" s="24">
        <v>9.9000000000000057</v>
      </c>
      <c r="H8" s="24">
        <v>-3.2000000000000028</v>
      </c>
      <c r="I8" s="24">
        <v>3</v>
      </c>
      <c r="J8" s="24">
        <v>-2.7999999999999972</v>
      </c>
      <c r="K8" s="24">
        <v>6.0999999999999943</v>
      </c>
      <c r="L8" s="24">
        <v>8</v>
      </c>
      <c r="M8" s="24">
        <v>2.5</v>
      </c>
      <c r="N8" s="24">
        <v>5.5999999999999943</v>
      </c>
      <c r="O8" s="24">
        <v>3.7999999999999972</v>
      </c>
    </row>
    <row r="9" spans="1:15" ht="25.5">
      <c r="B9" s="23" t="s">
        <v>76</v>
      </c>
      <c r="C9" s="24">
        <v>5.0137995278990681</v>
      </c>
      <c r="D9" s="25">
        <v>-6.5999999999999943</v>
      </c>
      <c r="E9" s="24">
        <v>-12</v>
      </c>
      <c r="F9" s="24">
        <v>2.5</v>
      </c>
      <c r="G9" s="24">
        <v>2.2999999999999972</v>
      </c>
      <c r="H9" s="24">
        <v>1.7999999999999972</v>
      </c>
      <c r="I9" s="24">
        <v>-13.799999999999997</v>
      </c>
      <c r="J9" s="24">
        <v>-8.5</v>
      </c>
      <c r="K9" s="24">
        <v>-9.5999999999999943</v>
      </c>
      <c r="L9" s="24">
        <v>-9.5999999999999943</v>
      </c>
      <c r="M9" s="24">
        <v>-11.900000000000006</v>
      </c>
      <c r="N9" s="24">
        <v>-2.7999999999999972</v>
      </c>
      <c r="O9" s="24">
        <v>-5.9000000000000057</v>
      </c>
    </row>
    <row r="10" spans="1:15">
      <c r="B10" s="23" t="s">
        <v>4</v>
      </c>
      <c r="C10" s="24">
        <v>3.9502479097471976</v>
      </c>
      <c r="D10" s="25">
        <v>-20.400000000000006</v>
      </c>
      <c r="E10" s="24">
        <v>-12.3</v>
      </c>
      <c r="F10" s="24">
        <v>17.400000000000006</v>
      </c>
      <c r="G10" s="24">
        <v>35</v>
      </c>
      <c r="H10" s="24">
        <v>4.8</v>
      </c>
      <c r="I10" s="24">
        <v>11.5</v>
      </c>
      <c r="J10" s="24">
        <v>7.4</v>
      </c>
      <c r="K10" s="24">
        <v>24.5</v>
      </c>
      <c r="L10" s="24">
        <v>31.9</v>
      </c>
      <c r="M10" s="24">
        <v>17.3</v>
      </c>
      <c r="N10" s="24">
        <v>23.599999999999994</v>
      </c>
      <c r="O10" s="24">
        <v>25.4</v>
      </c>
    </row>
    <row r="11" spans="1:15" ht="15">
      <c r="B11" s="23" t="s">
        <v>311</v>
      </c>
      <c r="C11" s="24">
        <v>4.824427073965353</v>
      </c>
      <c r="D11" s="25">
        <v>-8.9000000000000057</v>
      </c>
      <c r="E11" s="24">
        <v>-20.700000000000003</v>
      </c>
      <c r="F11" s="24">
        <v>4.2999999999999972</v>
      </c>
      <c r="G11" s="24">
        <v>3.1</v>
      </c>
      <c r="H11" s="24">
        <v>-1.7</v>
      </c>
      <c r="I11" s="24">
        <v>8.6999999999999993</v>
      </c>
      <c r="J11" s="24">
        <v>6.1</v>
      </c>
      <c r="K11" s="24">
        <v>10.7</v>
      </c>
      <c r="L11" s="24">
        <v>9</v>
      </c>
      <c r="M11" s="24">
        <v>6.8</v>
      </c>
      <c r="N11" s="24">
        <v>9.8000000000000007</v>
      </c>
      <c r="O11" s="24">
        <v>8.6999999999999993</v>
      </c>
    </row>
    <row r="12" spans="1:15" ht="15">
      <c r="B12" s="23" t="s">
        <v>312</v>
      </c>
      <c r="C12" s="24">
        <v>19.297708295861408</v>
      </c>
      <c r="D12" s="25">
        <v>-17.900000000000006</v>
      </c>
      <c r="E12" s="24">
        <v>-7.5</v>
      </c>
      <c r="F12" s="24">
        <v>4.7000000000000028</v>
      </c>
      <c r="G12" s="24">
        <v>3.2999999999999972</v>
      </c>
      <c r="H12" s="24">
        <v>-1.5644509622742362</v>
      </c>
      <c r="I12" s="24">
        <v>1.5275097220222023</v>
      </c>
      <c r="J12" s="24">
        <v>-3.770226084395091</v>
      </c>
      <c r="K12" s="24">
        <v>4.3156917004401976</v>
      </c>
      <c r="L12" s="24">
        <v>2.4755643889102288</v>
      </c>
      <c r="M12" s="24">
        <v>2.6977071133447765</v>
      </c>
      <c r="N12" s="24">
        <v>0.52882395736386911</v>
      </c>
      <c r="O12" s="24">
        <v>1.4</v>
      </c>
    </row>
    <row r="13" spans="1:15" ht="15">
      <c r="B13" s="23" t="s">
        <v>313</v>
      </c>
      <c r="C13" s="24">
        <v>9.9814706844994507</v>
      </c>
      <c r="D13" s="25">
        <v>-10.1</v>
      </c>
      <c r="E13" s="24">
        <v>-5.3</v>
      </c>
      <c r="F13" s="24">
        <v>2.4000000000000057</v>
      </c>
      <c r="G13" s="24">
        <v>23.700000000000003</v>
      </c>
      <c r="H13" s="24">
        <v>10.312363935842939</v>
      </c>
      <c r="I13" s="24">
        <v>3.8469135204260994</v>
      </c>
      <c r="J13" s="24">
        <v>8.6577855414839746</v>
      </c>
      <c r="K13" s="24">
        <v>6.0579750523642275</v>
      </c>
      <c r="L13" s="24">
        <v>4.8220919779591753</v>
      </c>
      <c r="M13" s="24">
        <v>6.4405070400449915</v>
      </c>
      <c r="N13" s="24">
        <v>7.1733871666392446</v>
      </c>
      <c r="O13" s="24">
        <v>8.5</v>
      </c>
    </row>
    <row r="14" spans="1:15" ht="15">
      <c r="B14" s="23" t="s">
        <v>314</v>
      </c>
      <c r="C14" s="24">
        <v>5.8270036336815014</v>
      </c>
      <c r="D14" s="25">
        <v>-11.6</v>
      </c>
      <c r="E14" s="24">
        <v>-8.6999999999999993</v>
      </c>
      <c r="F14" s="24">
        <v>5.4000000000000057</v>
      </c>
      <c r="G14" s="24">
        <v>13.799999999999997</v>
      </c>
      <c r="H14" s="24">
        <v>8.3441440190184579</v>
      </c>
      <c r="I14" s="24">
        <v>5.9499555655722958</v>
      </c>
      <c r="J14" s="24">
        <v>14.034853179972814</v>
      </c>
      <c r="K14" s="24">
        <v>6.3876956162758063</v>
      </c>
      <c r="L14" s="24">
        <v>7.9969975457684086</v>
      </c>
      <c r="M14" s="24">
        <v>9.0882899213715831</v>
      </c>
      <c r="N14" s="24">
        <v>3.9679428687750828</v>
      </c>
      <c r="O14" s="24">
        <v>8.5999999999999943</v>
      </c>
    </row>
    <row r="15" spans="1:15">
      <c r="B15" s="360" t="s">
        <v>120</v>
      </c>
      <c r="C15" s="359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</row>
    <row r="16" spans="1:15">
      <c r="B16" s="23" t="s">
        <v>77</v>
      </c>
      <c r="C16" s="426" t="s">
        <v>291</v>
      </c>
      <c r="D16" s="25">
        <v>-10.099999999999994</v>
      </c>
      <c r="E16" s="24">
        <v>-13</v>
      </c>
      <c r="F16" s="24">
        <v>2.8</v>
      </c>
      <c r="G16" s="24">
        <v>5.5999999999999943</v>
      </c>
      <c r="H16" s="24">
        <v>-4.5999999999999943</v>
      </c>
      <c r="I16" s="24">
        <v>-2.7</v>
      </c>
      <c r="J16" s="24">
        <v>-6.0999999999999943</v>
      </c>
      <c r="K16" s="24">
        <v>1.2</v>
      </c>
      <c r="L16" s="24">
        <v>3.8</v>
      </c>
      <c r="M16" s="24">
        <v>-2.6</v>
      </c>
      <c r="N16" s="24">
        <v>1.2</v>
      </c>
      <c r="O16" s="24">
        <v>-0.4</v>
      </c>
    </row>
    <row r="17" spans="2:15">
      <c r="B17" s="23" t="s">
        <v>5</v>
      </c>
      <c r="C17" s="426"/>
      <c r="D17" s="25">
        <v>2.5</v>
      </c>
      <c r="E17" s="24">
        <v>-10.7</v>
      </c>
      <c r="F17" s="24">
        <v>4.4000000000000004</v>
      </c>
      <c r="G17" s="24">
        <v>8.1</v>
      </c>
      <c r="H17" s="24">
        <v>-0.6</v>
      </c>
      <c r="I17" s="24">
        <v>7.5</v>
      </c>
      <c r="J17" s="24">
        <v>3.0999999999999943</v>
      </c>
      <c r="K17" s="24">
        <v>7.7</v>
      </c>
      <c r="L17" s="24">
        <v>4.3</v>
      </c>
      <c r="M17" s="24">
        <v>0.4</v>
      </c>
      <c r="N17" s="24">
        <v>6</v>
      </c>
      <c r="O17" s="24">
        <v>4.8</v>
      </c>
    </row>
    <row r="18" spans="2:15" ht="25.5">
      <c r="B18" s="23" t="s">
        <v>78</v>
      </c>
      <c r="C18" s="426"/>
      <c r="D18" s="25">
        <v>-21.3</v>
      </c>
      <c r="E18" s="24">
        <v>-19.100000000000001</v>
      </c>
      <c r="F18" s="24">
        <v>8.6999999999999993</v>
      </c>
      <c r="G18" s="24">
        <v>-7</v>
      </c>
      <c r="H18" s="24">
        <v>-23.3</v>
      </c>
      <c r="I18" s="24">
        <v>-27</v>
      </c>
      <c r="J18" s="24">
        <v>-27.299999999999997</v>
      </c>
      <c r="K18" s="24">
        <v>-20.6</v>
      </c>
      <c r="L18" s="24">
        <v>-4.2</v>
      </c>
      <c r="M18" s="24">
        <v>-11.6</v>
      </c>
      <c r="N18" s="24">
        <v>-13.6</v>
      </c>
      <c r="O18" s="24">
        <v>-17.100000000000001</v>
      </c>
    </row>
    <row r="19" spans="2:15">
      <c r="B19" s="23" t="s">
        <v>6</v>
      </c>
      <c r="C19" s="426"/>
      <c r="D19" s="25">
        <v>-14.2</v>
      </c>
      <c r="E19" s="24">
        <v>-15.2</v>
      </c>
      <c r="F19" s="24">
        <v>1.1000000000000001</v>
      </c>
      <c r="G19" s="24">
        <v>-8.9</v>
      </c>
      <c r="H19" s="24">
        <v>-0.8</v>
      </c>
      <c r="I19" s="24">
        <v>-7.5</v>
      </c>
      <c r="J19" s="24">
        <v>-3.7000000000000028</v>
      </c>
      <c r="K19" s="24">
        <v>-1.1000000000000001</v>
      </c>
      <c r="L19" s="24">
        <v>1</v>
      </c>
      <c r="M19" s="24">
        <v>26.7</v>
      </c>
      <c r="N19" s="24">
        <v>33</v>
      </c>
      <c r="O19" s="24">
        <v>5.6</v>
      </c>
    </row>
    <row r="20" spans="2:15">
      <c r="B20" s="23" t="s">
        <v>7</v>
      </c>
      <c r="C20" s="426"/>
      <c r="D20" s="25">
        <v>-14.5</v>
      </c>
      <c r="E20" s="24">
        <v>-16.100000000000001</v>
      </c>
      <c r="F20" s="25">
        <v>6.8</v>
      </c>
      <c r="G20" s="25">
        <v>8.5</v>
      </c>
      <c r="H20" s="25">
        <v>-4.3</v>
      </c>
      <c r="I20" s="25">
        <v>-2.2000000000000002</v>
      </c>
      <c r="J20" s="25">
        <v>-10.700000000000003</v>
      </c>
      <c r="K20" s="25">
        <v>-8</v>
      </c>
      <c r="L20" s="25">
        <v>1.8</v>
      </c>
      <c r="M20" s="25">
        <v>-4.9000000000000004</v>
      </c>
      <c r="N20" s="25">
        <v>1</v>
      </c>
      <c r="O20" s="25">
        <v>-2.2000000000000002</v>
      </c>
    </row>
    <row r="21" spans="2:15">
      <c r="B21" s="23" t="s">
        <v>8</v>
      </c>
      <c r="C21" s="426"/>
      <c r="D21" s="34">
        <v>-20.6</v>
      </c>
      <c r="E21" s="24">
        <v>-14.1</v>
      </c>
      <c r="F21" s="24">
        <v>2</v>
      </c>
      <c r="G21" s="24">
        <v>16.100000000000001</v>
      </c>
      <c r="H21" s="24">
        <v>-1.4</v>
      </c>
      <c r="I21" s="24">
        <v>2.2000000000000002</v>
      </c>
      <c r="J21" s="24">
        <v>-0.79999999999999716</v>
      </c>
      <c r="K21" s="24">
        <v>14.7</v>
      </c>
      <c r="L21" s="24">
        <v>15.9</v>
      </c>
      <c r="M21" s="24">
        <v>9.1</v>
      </c>
      <c r="N21" s="24">
        <v>10.4</v>
      </c>
      <c r="O21" s="24">
        <v>8.1</v>
      </c>
    </row>
    <row r="22" spans="2:15">
      <c r="B22" s="35" t="s">
        <v>9</v>
      </c>
      <c r="C22" s="426"/>
      <c r="D22" s="34">
        <v>3.5</v>
      </c>
      <c r="E22" s="24">
        <v>-1.1000000000000001</v>
      </c>
      <c r="F22" s="24">
        <v>17.8</v>
      </c>
      <c r="G22" s="24">
        <v>57.400000000000006</v>
      </c>
      <c r="H22" s="24">
        <v>-4.2000000000000028</v>
      </c>
      <c r="I22" s="24">
        <v>18.400000000000006</v>
      </c>
      <c r="J22" s="24">
        <v>-7.9000000000000057</v>
      </c>
      <c r="K22" s="24">
        <v>-1.7</v>
      </c>
      <c r="L22" s="24">
        <v>13</v>
      </c>
      <c r="M22" s="24">
        <v>-0.4</v>
      </c>
      <c r="N22" s="24">
        <v>4.0999999999999996</v>
      </c>
      <c r="O22" s="24">
        <v>15.7</v>
      </c>
    </row>
    <row r="23" spans="2:15" ht="8.25" customHeight="1">
      <c r="B23" s="382"/>
      <c r="C23" s="383"/>
      <c r="D23" s="384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5"/>
    </row>
    <row r="24" spans="2:15">
      <c r="B24" s="418" t="s">
        <v>317</v>
      </c>
      <c r="C24" s="419"/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</row>
    <row r="25" spans="2:15" ht="4.5" customHeight="1">
      <c r="B25" s="379"/>
      <c r="C25" s="380"/>
      <c r="D25" s="380"/>
      <c r="E25" s="380"/>
      <c r="F25" s="380"/>
      <c r="G25" s="380"/>
      <c r="H25" s="380"/>
      <c r="I25" s="380"/>
      <c r="J25" s="380"/>
      <c r="K25" s="380"/>
      <c r="L25" s="386"/>
      <c r="M25" s="380"/>
      <c r="N25" s="394"/>
      <c r="O25" s="380"/>
    </row>
    <row r="26" spans="2:15">
      <c r="B26" s="418" t="s">
        <v>315</v>
      </c>
      <c r="C26" s="419"/>
      <c r="D26" s="419"/>
      <c r="E26" s="419"/>
      <c r="F26" s="419"/>
      <c r="G26" s="419"/>
      <c r="H26" s="419"/>
      <c r="I26" s="419"/>
      <c r="J26" s="419"/>
      <c r="K26" s="419"/>
      <c r="L26" s="419"/>
      <c r="M26" s="419"/>
      <c r="N26" s="419"/>
      <c r="O26" s="419"/>
    </row>
    <row r="27" spans="2:15" ht="4.5" customHeight="1">
      <c r="B27" s="379"/>
      <c r="C27" s="380"/>
      <c r="D27" s="380"/>
      <c r="E27" s="380"/>
      <c r="F27" s="380"/>
      <c r="G27" s="380"/>
      <c r="H27" s="380"/>
      <c r="I27" s="380"/>
      <c r="J27" s="380"/>
      <c r="K27" s="380"/>
      <c r="L27" s="386"/>
      <c r="M27" s="380"/>
      <c r="N27" s="394"/>
      <c r="O27" s="380"/>
    </row>
    <row r="28" spans="2:15">
      <c r="B28" s="420" t="s">
        <v>316</v>
      </c>
      <c r="C28" s="421"/>
      <c r="D28" s="421"/>
      <c r="E28" s="421"/>
      <c r="F28" s="421"/>
      <c r="G28" s="421"/>
      <c r="H28" s="422"/>
      <c r="I28" s="422"/>
      <c r="J28" s="422"/>
      <c r="K28" s="422"/>
      <c r="L28" s="422"/>
      <c r="M28" s="422"/>
      <c r="N28" s="422"/>
      <c r="O28" s="422"/>
    </row>
  </sheetData>
  <mergeCells count="12">
    <mergeCell ref="B26:O26"/>
    <mergeCell ref="B28:O28"/>
    <mergeCell ref="B1:O1"/>
    <mergeCell ref="B2:B4"/>
    <mergeCell ref="C2:C4"/>
    <mergeCell ref="C16:C22"/>
    <mergeCell ref="D3:D4"/>
    <mergeCell ref="E3:E4"/>
    <mergeCell ref="F3:F4"/>
    <mergeCell ref="D2:O2"/>
    <mergeCell ref="G3:O3"/>
    <mergeCell ref="B24:O24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огляд&amp;R&amp;"-,звичайний"&amp;12&amp;K7CBE87Березень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ignoredErrors>
    <ignoredError sqref="G4:N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theme="0"/>
    <pageSetUpPr fitToPage="1"/>
  </sheetPr>
  <dimension ref="A1:BA29"/>
  <sheetViews>
    <sheetView zoomScale="85" zoomScaleNormal="85" workbookViewId="0">
      <selection activeCell="AR23" sqref="AR23"/>
    </sheetView>
  </sheetViews>
  <sheetFormatPr defaultColWidth="9.140625" defaultRowHeight="15"/>
  <cols>
    <col min="1" max="1" width="54.140625" style="252" customWidth="1"/>
    <col min="2" max="2" width="8.5703125" style="252" customWidth="1"/>
    <col min="3" max="3" width="7.42578125" style="252" customWidth="1"/>
    <col min="4" max="4" width="7.7109375" style="252" customWidth="1"/>
    <col min="5" max="6" width="7.42578125" style="252" hidden="1" customWidth="1"/>
    <col min="7" max="12" width="7.7109375" style="252" hidden="1" customWidth="1"/>
    <col min="13" max="16" width="8.28515625" style="252" hidden="1" customWidth="1"/>
    <col min="17" max="17" width="7.7109375" style="252" customWidth="1"/>
    <col min="18" max="18" width="7.42578125" style="252" hidden="1" customWidth="1"/>
    <col min="19" max="19" width="7.28515625" style="252" hidden="1" customWidth="1"/>
    <col min="20" max="20" width="9" style="252" hidden="1" customWidth="1"/>
    <col min="21" max="29" width="8.140625" style="252" hidden="1" customWidth="1"/>
    <col min="30" max="32" width="8.140625" style="252" customWidth="1"/>
    <col min="33" max="33" width="9" style="252" customWidth="1"/>
    <col min="34" max="45" width="8.140625" style="252" customWidth="1"/>
    <col min="46" max="51" width="9" style="252" customWidth="1"/>
    <col min="52" max="52" width="8.5703125" style="301" customWidth="1"/>
    <col min="53" max="53" width="7.7109375" style="301" bestFit="1" customWidth="1"/>
    <col min="54" max="16384" width="9.140625" style="252"/>
  </cols>
  <sheetData>
    <row r="1" spans="1:53" ht="16.5" thickBot="1">
      <c r="A1" s="434" t="s">
        <v>10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  <c r="AC1" s="435"/>
      <c r="AD1" s="435"/>
      <c r="AE1" s="435"/>
      <c r="AF1" s="435"/>
      <c r="AG1" s="435"/>
      <c r="AH1" s="435"/>
      <c r="AI1" s="435"/>
      <c r="AJ1" s="435"/>
      <c r="AK1" s="435"/>
      <c r="AL1" s="435"/>
      <c r="AM1" s="435"/>
      <c r="AN1" s="435"/>
      <c r="AO1" s="435"/>
      <c r="AP1" s="435"/>
      <c r="AQ1" s="435"/>
      <c r="AR1" s="435"/>
      <c r="AS1" s="435"/>
      <c r="AT1" s="435"/>
      <c r="AU1" s="435"/>
      <c r="AV1" s="435"/>
      <c r="AW1" s="435"/>
      <c r="AX1" s="435"/>
      <c r="AY1" s="435"/>
      <c r="AZ1" s="435"/>
      <c r="BA1" s="436"/>
    </row>
    <row r="2" spans="1:53" ht="15.75" thickBot="1">
      <c r="A2" s="442" t="s">
        <v>11</v>
      </c>
      <c r="B2" s="444" t="s">
        <v>12</v>
      </c>
      <c r="C2" s="446" t="s">
        <v>80</v>
      </c>
      <c r="D2" s="446" t="s">
        <v>79</v>
      </c>
      <c r="E2" s="437" t="s">
        <v>186</v>
      </c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9"/>
      <c r="Q2" s="448" t="s">
        <v>75</v>
      </c>
      <c r="R2" s="437" t="s">
        <v>187</v>
      </c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9"/>
      <c r="AD2" s="450" t="s">
        <v>136</v>
      </c>
      <c r="AE2" s="437" t="s">
        <v>188</v>
      </c>
      <c r="AF2" s="438"/>
      <c r="AG2" s="438"/>
      <c r="AH2" s="438"/>
      <c r="AI2" s="438"/>
      <c r="AJ2" s="438"/>
      <c r="AK2" s="438"/>
      <c r="AL2" s="438"/>
      <c r="AM2" s="438"/>
      <c r="AN2" s="438"/>
      <c r="AO2" s="438"/>
      <c r="AP2" s="439"/>
      <c r="AQ2" s="440">
        <v>2016</v>
      </c>
      <c r="AR2" s="437">
        <v>2017</v>
      </c>
      <c r="AS2" s="438"/>
      <c r="AT2" s="438"/>
      <c r="AU2" s="438"/>
      <c r="AV2" s="438"/>
      <c r="AW2" s="438"/>
      <c r="AX2" s="438"/>
      <c r="AY2" s="439"/>
      <c r="AZ2" s="438" t="s">
        <v>13</v>
      </c>
      <c r="BA2" s="439"/>
    </row>
    <row r="3" spans="1:53" ht="39" thickBot="1">
      <c r="A3" s="443"/>
      <c r="B3" s="445"/>
      <c r="C3" s="447"/>
      <c r="D3" s="447"/>
      <c r="E3" s="253" t="s">
        <v>82</v>
      </c>
      <c r="F3" s="254" t="s">
        <v>81</v>
      </c>
      <c r="G3" s="254" t="s">
        <v>114</v>
      </c>
      <c r="H3" s="254" t="s">
        <v>118</v>
      </c>
      <c r="I3" s="254" t="s">
        <v>119</v>
      </c>
      <c r="J3" s="254" t="s">
        <v>121</v>
      </c>
      <c r="K3" s="254" t="s">
        <v>123</v>
      </c>
      <c r="L3" s="254" t="s">
        <v>124</v>
      </c>
      <c r="M3" s="254" t="s">
        <v>127</v>
      </c>
      <c r="N3" s="254" t="s">
        <v>129</v>
      </c>
      <c r="O3" s="254" t="s">
        <v>132</v>
      </c>
      <c r="P3" s="255" t="s">
        <v>135</v>
      </c>
      <c r="Q3" s="449"/>
      <c r="R3" s="253" t="s">
        <v>82</v>
      </c>
      <c r="S3" s="254" t="s">
        <v>81</v>
      </c>
      <c r="T3" s="254" t="s">
        <v>114</v>
      </c>
      <c r="U3" s="254" t="s">
        <v>118</v>
      </c>
      <c r="V3" s="254" t="s">
        <v>119</v>
      </c>
      <c r="W3" s="254" t="s">
        <v>121</v>
      </c>
      <c r="X3" s="254" t="s">
        <v>123</v>
      </c>
      <c r="Y3" s="254" t="s">
        <v>124</v>
      </c>
      <c r="Z3" s="254" t="s">
        <v>127</v>
      </c>
      <c r="AA3" s="254" t="s">
        <v>129</v>
      </c>
      <c r="AB3" s="254" t="s">
        <v>132</v>
      </c>
      <c r="AC3" s="255" t="s">
        <v>135</v>
      </c>
      <c r="AD3" s="451"/>
      <c r="AE3" s="256" t="s">
        <v>82</v>
      </c>
      <c r="AF3" s="257" t="s">
        <v>81</v>
      </c>
      <c r="AG3" s="257" t="s">
        <v>114</v>
      </c>
      <c r="AH3" s="257" t="s">
        <v>118</v>
      </c>
      <c r="AI3" s="257" t="s">
        <v>119</v>
      </c>
      <c r="AJ3" s="257" t="s">
        <v>121</v>
      </c>
      <c r="AK3" s="257" t="s">
        <v>123</v>
      </c>
      <c r="AL3" s="257" t="s">
        <v>124</v>
      </c>
      <c r="AM3" s="257" t="s">
        <v>127</v>
      </c>
      <c r="AN3" s="257" t="s">
        <v>129</v>
      </c>
      <c r="AO3" s="257" t="s">
        <v>132</v>
      </c>
      <c r="AP3" s="258" t="s">
        <v>135</v>
      </c>
      <c r="AQ3" s="441"/>
      <c r="AR3" s="256" t="s">
        <v>82</v>
      </c>
      <c r="AS3" s="257" t="s">
        <v>81</v>
      </c>
      <c r="AT3" s="257" t="s">
        <v>114</v>
      </c>
      <c r="AU3" s="257" t="s">
        <v>118</v>
      </c>
      <c r="AV3" s="257" t="s">
        <v>119</v>
      </c>
      <c r="AW3" s="257" t="s">
        <v>121</v>
      </c>
      <c r="AX3" s="257" t="s">
        <v>123</v>
      </c>
      <c r="AY3" s="258" t="s">
        <v>124</v>
      </c>
      <c r="AZ3" s="259" t="s">
        <v>14</v>
      </c>
      <c r="BA3" s="260" t="s">
        <v>15</v>
      </c>
    </row>
    <row r="4" spans="1:53">
      <c r="A4" s="261" t="s">
        <v>267</v>
      </c>
      <c r="B4" s="262" t="s">
        <v>16</v>
      </c>
      <c r="C4" s="263">
        <v>45633.599999999999</v>
      </c>
      <c r="D4" s="264">
        <v>45553</v>
      </c>
      <c r="E4" s="265">
        <v>43057.267</v>
      </c>
      <c r="F4" s="266">
        <v>43042.879999999997</v>
      </c>
      <c r="G4" s="266">
        <v>43023</v>
      </c>
      <c r="H4" s="267">
        <v>43009.3</v>
      </c>
      <c r="I4" s="266">
        <v>42995.5</v>
      </c>
      <c r="J4" s="267">
        <v>42988.025999999998</v>
      </c>
      <c r="K4" s="267">
        <v>42981.9</v>
      </c>
      <c r="L4" s="267">
        <v>42977.366999999998</v>
      </c>
      <c r="M4" s="267">
        <v>42973.696000000004</v>
      </c>
      <c r="N4" s="267">
        <v>42965.105000000003</v>
      </c>
      <c r="O4" s="268">
        <v>42953.889000000003</v>
      </c>
      <c r="P4" s="269">
        <v>42928.9</v>
      </c>
      <c r="Q4" s="270">
        <v>42929</v>
      </c>
      <c r="R4" s="265">
        <v>42910.9</v>
      </c>
      <c r="S4" s="266">
        <v>42896</v>
      </c>
      <c r="T4" s="266">
        <v>42874</v>
      </c>
      <c r="U4" s="267">
        <v>42854</v>
      </c>
      <c r="V4" s="266">
        <v>42837</v>
      </c>
      <c r="W4" s="267">
        <v>42823</v>
      </c>
      <c r="X4" s="267">
        <v>42814</v>
      </c>
      <c r="Y4" s="267">
        <v>42806</v>
      </c>
      <c r="Z4" s="267">
        <v>42801</v>
      </c>
      <c r="AA4" s="267">
        <v>42789</v>
      </c>
      <c r="AB4" s="267">
        <v>42775</v>
      </c>
      <c r="AC4" s="271" t="s">
        <v>268</v>
      </c>
      <c r="AD4" s="272" t="s">
        <v>268</v>
      </c>
      <c r="AE4" s="273" t="s">
        <v>269</v>
      </c>
      <c r="AF4" s="274" t="s">
        <v>270</v>
      </c>
      <c r="AG4" s="274" t="s">
        <v>271</v>
      </c>
      <c r="AH4" s="275" t="s">
        <v>272</v>
      </c>
      <c r="AI4" s="274" t="s">
        <v>273</v>
      </c>
      <c r="AJ4" s="275" t="s">
        <v>274</v>
      </c>
      <c r="AK4" s="275" t="s">
        <v>275</v>
      </c>
      <c r="AL4" s="275" t="s">
        <v>276</v>
      </c>
      <c r="AM4" s="275">
        <v>42635</v>
      </c>
      <c r="AN4" s="275">
        <v>42620.006999999998</v>
      </c>
      <c r="AO4" s="275">
        <v>42603.853999999999</v>
      </c>
      <c r="AP4" s="276">
        <v>42584.5</v>
      </c>
      <c r="AQ4" s="333">
        <v>42584.5</v>
      </c>
      <c r="AR4" s="334">
        <v>42558.328000000001</v>
      </c>
      <c r="AS4" s="365">
        <v>42541.633000000002</v>
      </c>
      <c r="AT4" s="365">
        <v>42522.767</v>
      </c>
      <c r="AU4" s="365">
        <v>42501.767</v>
      </c>
      <c r="AV4" s="365">
        <v>42481.972000000002</v>
      </c>
      <c r="AW4" s="365">
        <v>42467.036999999997</v>
      </c>
      <c r="AX4" s="365">
        <v>42456.012000000002</v>
      </c>
      <c r="AY4" s="276" t="s">
        <v>21</v>
      </c>
      <c r="AZ4" s="277">
        <f>AX4/AW4*100-100</f>
        <v>-2.5961312064211484E-2</v>
      </c>
      <c r="BA4" s="278">
        <f>AX4/AK4*100-100</f>
        <v>-0.45483704572097849</v>
      </c>
    </row>
    <row r="5" spans="1:53" ht="25.5">
      <c r="A5" s="279" t="s">
        <v>189</v>
      </c>
      <c r="B5" s="280" t="s">
        <v>17</v>
      </c>
      <c r="C5" s="281">
        <v>10.358599999999999</v>
      </c>
      <c r="D5" s="282">
        <v>9.9577000000000009</v>
      </c>
      <c r="E5" s="283">
        <v>9.5655999999999999</v>
      </c>
      <c r="F5" s="284">
        <v>9.5340000000000007</v>
      </c>
      <c r="G5" s="284">
        <v>9.5341000000000005</v>
      </c>
      <c r="H5" s="284">
        <v>9.4734999999999996</v>
      </c>
      <c r="I5" s="284">
        <v>9.4062999999999999</v>
      </c>
      <c r="J5" s="284">
        <v>9.3680000000000003</v>
      </c>
      <c r="K5" s="284" t="s">
        <v>125</v>
      </c>
      <c r="L5" s="284" t="s">
        <v>125</v>
      </c>
      <c r="M5" s="284">
        <v>8.8000000000000007</v>
      </c>
      <c r="N5" s="284">
        <v>8.6888000000000005</v>
      </c>
      <c r="O5" s="284">
        <v>8.5</v>
      </c>
      <c r="P5" s="285">
        <v>8.3930000000000007</v>
      </c>
      <c r="Q5" s="286">
        <v>8.3927999999999994</v>
      </c>
      <c r="R5" s="283">
        <v>8.1</v>
      </c>
      <c r="S5" s="284">
        <v>8.1228999999999996</v>
      </c>
      <c r="T5" s="284">
        <v>8.1318999999999999</v>
      </c>
      <c r="U5" s="284">
        <v>8.0753000000000004</v>
      </c>
      <c r="V5" s="284">
        <v>8.0393000000000008</v>
      </c>
      <c r="W5" s="284">
        <v>8.0329999999999995</v>
      </c>
      <c r="X5" s="284">
        <v>7.9909999999999997</v>
      </c>
      <c r="Y5" s="284">
        <v>7.9539999999999997</v>
      </c>
      <c r="Z5" s="284">
        <v>7.9509999999999996</v>
      </c>
      <c r="AA5" s="284">
        <v>8</v>
      </c>
      <c r="AB5" s="284">
        <v>7.931</v>
      </c>
      <c r="AC5" s="285">
        <v>7.8449999999999998</v>
      </c>
      <c r="AD5" s="281">
        <v>7.8449999999999998</v>
      </c>
      <c r="AE5" s="397">
        <v>7.7995999999999999</v>
      </c>
      <c r="AF5" s="398">
        <v>7.8476999999999997</v>
      </c>
      <c r="AG5" s="398">
        <v>7.8907999999999996</v>
      </c>
      <c r="AH5" s="398">
        <v>7.8857999999999997</v>
      </c>
      <c r="AI5" s="398">
        <v>7.8520000000000003</v>
      </c>
      <c r="AJ5" s="398">
        <v>7.8234000000000004</v>
      </c>
      <c r="AK5" s="398">
        <v>7.8146000000000004</v>
      </c>
      <c r="AL5" s="398">
        <v>7.8087</v>
      </c>
      <c r="AM5" s="398">
        <v>7.8074000000000003</v>
      </c>
      <c r="AN5" s="398">
        <v>7.8263999999999996</v>
      </c>
      <c r="AO5" s="398">
        <v>7.8185000000000002</v>
      </c>
      <c r="AP5" s="399">
        <v>7.7704000000000004</v>
      </c>
      <c r="AQ5" s="400">
        <v>7.77</v>
      </c>
      <c r="AR5" s="397">
        <v>7.665</v>
      </c>
      <c r="AS5" s="398">
        <v>7.7270000000000003</v>
      </c>
      <c r="AT5" s="398">
        <v>7.73</v>
      </c>
      <c r="AU5" s="398">
        <v>7.7030000000000003</v>
      </c>
      <c r="AV5" s="398">
        <v>7.6867000000000001</v>
      </c>
      <c r="AW5" s="398">
        <v>7.6683000000000003</v>
      </c>
      <c r="AX5" s="398">
        <v>7.6650999999999998</v>
      </c>
      <c r="AY5" s="285" t="s">
        <v>21</v>
      </c>
      <c r="AZ5" s="287">
        <f>AX5/AW5*100-100</f>
        <v>-4.173024007928916E-2</v>
      </c>
      <c r="BA5" s="288">
        <f>AX5/AK5*100-100</f>
        <v>-1.9130857625470412</v>
      </c>
    </row>
    <row r="6" spans="1:53">
      <c r="A6" s="289" t="s">
        <v>190</v>
      </c>
      <c r="B6" s="280" t="s">
        <v>18</v>
      </c>
      <c r="C6" s="281">
        <v>1.8</v>
      </c>
      <c r="D6" s="282">
        <v>1.8</v>
      </c>
      <c r="E6" s="283">
        <v>1.9</v>
      </c>
      <c r="F6" s="284">
        <v>1.9</v>
      </c>
      <c r="G6" s="284">
        <v>1.8</v>
      </c>
      <c r="H6" s="284">
        <v>1.8</v>
      </c>
      <c r="I6" s="284">
        <v>1.7</v>
      </c>
      <c r="J6" s="284">
        <v>1.7</v>
      </c>
      <c r="K6" s="284">
        <v>1.6</v>
      </c>
      <c r="L6" s="284">
        <v>1.6</v>
      </c>
      <c r="M6" s="284">
        <v>1.6</v>
      </c>
      <c r="N6" s="284">
        <v>1.5</v>
      </c>
      <c r="O6" s="284">
        <v>1.7</v>
      </c>
      <c r="P6" s="285">
        <v>1.9</v>
      </c>
      <c r="Q6" s="286">
        <v>1.9</v>
      </c>
      <c r="R6" s="283">
        <v>2</v>
      </c>
      <c r="S6" s="284">
        <v>2</v>
      </c>
      <c r="T6" s="284">
        <v>1.9</v>
      </c>
      <c r="U6" s="284">
        <v>1.8</v>
      </c>
      <c r="V6" s="284">
        <v>1.8</v>
      </c>
      <c r="W6" s="284">
        <v>1.7</v>
      </c>
      <c r="X6" s="284">
        <v>1.6</v>
      </c>
      <c r="Y6" s="284">
        <v>1.6</v>
      </c>
      <c r="Z6" s="284">
        <v>1.5</v>
      </c>
      <c r="AA6" s="284">
        <v>1.5</v>
      </c>
      <c r="AB6" s="284">
        <v>1.6</v>
      </c>
      <c r="AC6" s="285">
        <v>1.9</v>
      </c>
      <c r="AD6" s="281">
        <v>1.9</v>
      </c>
      <c r="AE6" s="283">
        <v>1.9</v>
      </c>
      <c r="AF6" s="284">
        <v>1.9</v>
      </c>
      <c r="AG6" s="284">
        <v>1.7</v>
      </c>
      <c r="AH6" s="284">
        <v>1.6</v>
      </c>
      <c r="AI6" s="284">
        <v>1.6</v>
      </c>
      <c r="AJ6" s="284">
        <v>1.5</v>
      </c>
      <c r="AK6" s="284">
        <v>1.4</v>
      </c>
      <c r="AL6" s="284">
        <v>1.3</v>
      </c>
      <c r="AM6" s="284">
        <v>1.3</v>
      </c>
      <c r="AN6" s="284">
        <v>1.2</v>
      </c>
      <c r="AO6" s="284">
        <v>1.3</v>
      </c>
      <c r="AP6" s="285">
        <v>1.5</v>
      </c>
      <c r="AQ6" s="335">
        <v>1.5</v>
      </c>
      <c r="AR6" s="283">
        <v>1.6</v>
      </c>
      <c r="AS6" s="284">
        <v>1.7</v>
      </c>
      <c r="AT6" s="284">
        <v>1.5</v>
      </c>
      <c r="AU6" s="284">
        <v>1.4</v>
      </c>
      <c r="AV6" s="284">
        <v>1.3</v>
      </c>
      <c r="AW6" s="284">
        <v>1.3</v>
      </c>
      <c r="AX6" s="284">
        <v>1.2</v>
      </c>
      <c r="AY6" s="285">
        <v>1.2</v>
      </c>
      <c r="AZ6" s="290" t="s">
        <v>323</v>
      </c>
      <c r="BA6" s="291" t="s">
        <v>318</v>
      </c>
    </row>
    <row r="7" spans="1:53">
      <c r="A7" s="289" t="s">
        <v>25</v>
      </c>
      <c r="B7" s="280" t="s">
        <v>16</v>
      </c>
      <c r="C7" s="292">
        <v>506.8</v>
      </c>
      <c r="D7" s="293">
        <v>487.7</v>
      </c>
      <c r="E7" s="294">
        <v>504.9</v>
      </c>
      <c r="F7" s="295">
        <v>515.70000000000005</v>
      </c>
      <c r="G7" s="295">
        <v>492.3</v>
      </c>
      <c r="H7" s="295">
        <v>474.7</v>
      </c>
      <c r="I7" s="295">
        <v>456.1</v>
      </c>
      <c r="J7" s="295">
        <v>437.5</v>
      </c>
      <c r="K7" s="295">
        <v>433.5</v>
      </c>
      <c r="L7" s="295">
        <v>426.1</v>
      </c>
      <c r="M7" s="295">
        <v>418</v>
      </c>
      <c r="N7" s="295">
        <v>402.7</v>
      </c>
      <c r="O7" s="295">
        <v>450.6</v>
      </c>
      <c r="P7" s="296">
        <v>512.20000000000005</v>
      </c>
      <c r="Q7" s="297">
        <v>512</v>
      </c>
      <c r="R7" s="294">
        <v>524</v>
      </c>
      <c r="S7" s="295">
        <v>523</v>
      </c>
      <c r="T7" s="295">
        <v>506.8</v>
      </c>
      <c r="U7" s="295">
        <v>486.4</v>
      </c>
      <c r="V7" s="295">
        <v>469.4</v>
      </c>
      <c r="W7" s="295">
        <v>443.9</v>
      </c>
      <c r="X7" s="295">
        <v>427.5</v>
      </c>
      <c r="Y7" s="295">
        <v>414.7</v>
      </c>
      <c r="Z7" s="295">
        <v>407</v>
      </c>
      <c r="AA7" s="295">
        <v>394.1</v>
      </c>
      <c r="AB7" s="295">
        <v>433.5</v>
      </c>
      <c r="AC7" s="296">
        <v>490.8</v>
      </c>
      <c r="AD7" s="292">
        <v>491</v>
      </c>
      <c r="AE7" s="294">
        <v>508.6</v>
      </c>
      <c r="AF7" s="295">
        <v>508.2</v>
      </c>
      <c r="AG7" s="295">
        <v>467.5</v>
      </c>
      <c r="AH7" s="295">
        <v>434.7</v>
      </c>
      <c r="AI7" s="295">
        <v>416.4</v>
      </c>
      <c r="AJ7" s="295">
        <v>388.9</v>
      </c>
      <c r="AK7" s="295">
        <v>369.7</v>
      </c>
      <c r="AL7" s="295">
        <v>355.7</v>
      </c>
      <c r="AM7" s="295">
        <v>341.5</v>
      </c>
      <c r="AN7" s="295">
        <v>316.2</v>
      </c>
      <c r="AO7" s="295">
        <v>337.9</v>
      </c>
      <c r="AP7" s="296">
        <v>390.8</v>
      </c>
      <c r="AQ7" s="336">
        <v>390.8</v>
      </c>
      <c r="AR7" s="294">
        <v>429</v>
      </c>
      <c r="AS7" s="295">
        <v>439.4</v>
      </c>
      <c r="AT7" s="295">
        <v>406.8</v>
      </c>
      <c r="AU7" s="295">
        <v>374.2</v>
      </c>
      <c r="AV7" s="295">
        <v>352.6</v>
      </c>
      <c r="AW7" s="295">
        <v>330.2</v>
      </c>
      <c r="AX7" s="295">
        <v>319.89999999999998</v>
      </c>
      <c r="AY7" s="296">
        <v>311.89999999999998</v>
      </c>
      <c r="AZ7" s="287">
        <f>AY7/AX7*100-100</f>
        <v>-2.5007814942169375</v>
      </c>
      <c r="BA7" s="288">
        <f>AY7/AL7*100-100</f>
        <v>-12.313747540061854</v>
      </c>
    </row>
    <row r="8" spans="1:53" ht="25.5">
      <c r="A8" s="289" t="s">
        <v>126</v>
      </c>
      <c r="B8" s="280" t="s">
        <v>18</v>
      </c>
      <c r="C8" s="281">
        <v>7.5</v>
      </c>
      <c r="D8" s="282">
        <v>7.2</v>
      </c>
      <c r="E8" s="294" t="s">
        <v>21</v>
      </c>
      <c r="F8" s="295" t="s">
        <v>21</v>
      </c>
      <c r="G8" s="284">
        <v>9</v>
      </c>
      <c r="H8" s="295" t="s">
        <v>21</v>
      </c>
      <c r="I8" s="295" t="s">
        <v>21</v>
      </c>
      <c r="J8" s="284">
        <v>8.1999999999999993</v>
      </c>
      <c r="K8" s="295" t="s">
        <v>21</v>
      </c>
      <c r="L8" s="295" t="s">
        <v>21</v>
      </c>
      <c r="M8" s="284">
        <v>9.5</v>
      </c>
      <c r="N8" s="284" t="s">
        <v>21</v>
      </c>
      <c r="O8" s="284" t="s">
        <v>21</v>
      </c>
      <c r="P8" s="285">
        <v>10.6</v>
      </c>
      <c r="Q8" s="286">
        <v>9.3000000000000007</v>
      </c>
      <c r="R8" s="294" t="s">
        <v>21</v>
      </c>
      <c r="S8" s="295" t="s">
        <v>21</v>
      </c>
      <c r="T8" s="284" t="s">
        <v>191</v>
      </c>
      <c r="U8" s="295" t="s">
        <v>21</v>
      </c>
      <c r="V8" s="295" t="s">
        <v>21</v>
      </c>
      <c r="W8" s="284" t="s">
        <v>192</v>
      </c>
      <c r="X8" s="295" t="s">
        <v>21</v>
      </c>
      <c r="Y8" s="295" t="s">
        <v>21</v>
      </c>
      <c r="Z8" s="284" t="s">
        <v>193</v>
      </c>
      <c r="AA8" s="284" t="s">
        <v>21</v>
      </c>
      <c r="AB8" s="284" t="s">
        <v>21</v>
      </c>
      <c r="AC8" s="298" t="s">
        <v>194</v>
      </c>
      <c r="AD8" s="299" t="s">
        <v>195</v>
      </c>
      <c r="AE8" s="294" t="s">
        <v>21</v>
      </c>
      <c r="AF8" s="295" t="s">
        <v>21</v>
      </c>
      <c r="AG8" s="284">
        <v>9.9</v>
      </c>
      <c r="AH8" s="295" t="s">
        <v>21</v>
      </c>
      <c r="AI8" s="295" t="s">
        <v>21</v>
      </c>
      <c r="AJ8" s="284">
        <v>9</v>
      </c>
      <c r="AK8" s="295" t="s">
        <v>21</v>
      </c>
      <c r="AL8" s="295" t="s">
        <v>21</v>
      </c>
      <c r="AM8" s="284">
        <v>8.8000000000000007</v>
      </c>
      <c r="AN8" s="284" t="s">
        <v>21</v>
      </c>
      <c r="AO8" s="284" t="s">
        <v>21</v>
      </c>
      <c r="AP8" s="298">
        <v>9.6999999999999993</v>
      </c>
      <c r="AQ8" s="337">
        <v>9.3000000000000007</v>
      </c>
      <c r="AR8" s="338" t="s">
        <v>21</v>
      </c>
      <c r="AS8" s="302" t="s">
        <v>21</v>
      </c>
      <c r="AT8" s="302">
        <v>10.1</v>
      </c>
      <c r="AU8" s="302" t="s">
        <v>21</v>
      </c>
      <c r="AV8" s="302" t="s">
        <v>21</v>
      </c>
      <c r="AW8" s="302">
        <v>9.1</v>
      </c>
      <c r="AX8" s="302" t="s">
        <v>21</v>
      </c>
      <c r="AY8" s="298" t="s">
        <v>21</v>
      </c>
      <c r="AZ8" s="287" t="s">
        <v>21</v>
      </c>
      <c r="BA8" s="288" t="s">
        <v>21</v>
      </c>
    </row>
    <row r="9" spans="1:53">
      <c r="A9" s="289" t="s">
        <v>19</v>
      </c>
      <c r="B9" s="280" t="s">
        <v>20</v>
      </c>
      <c r="C9" s="292">
        <v>3377</v>
      </c>
      <c r="D9" s="293">
        <v>3619</v>
      </c>
      <c r="E9" s="294">
        <v>3167</v>
      </c>
      <c r="F9" s="295">
        <v>3209</v>
      </c>
      <c r="G9" s="295">
        <v>3415</v>
      </c>
      <c r="H9" s="295">
        <v>3432</v>
      </c>
      <c r="I9" s="295">
        <v>3430</v>
      </c>
      <c r="J9" s="295">
        <v>3601</v>
      </c>
      <c r="K9" s="295">
        <v>3537</v>
      </c>
      <c r="L9" s="295">
        <v>3370</v>
      </c>
      <c r="M9" s="295">
        <v>3481</v>
      </c>
      <c r="N9" s="295">
        <v>3509</v>
      </c>
      <c r="O9" s="295">
        <v>3534</v>
      </c>
      <c r="P9" s="296">
        <v>4012</v>
      </c>
      <c r="Q9" s="297">
        <v>4012</v>
      </c>
      <c r="R9" s="294" t="s">
        <v>196</v>
      </c>
      <c r="S9" s="295" t="s">
        <v>197</v>
      </c>
      <c r="T9" s="295" t="s">
        <v>198</v>
      </c>
      <c r="U9" s="295" t="s">
        <v>199</v>
      </c>
      <c r="V9" s="295" t="s">
        <v>200</v>
      </c>
      <c r="W9" s="295" t="s">
        <v>201</v>
      </c>
      <c r="X9" s="295" t="s">
        <v>202</v>
      </c>
      <c r="Y9" s="295" t="s">
        <v>203</v>
      </c>
      <c r="Z9" s="295" t="s">
        <v>204</v>
      </c>
      <c r="AA9" s="295" t="s">
        <v>205</v>
      </c>
      <c r="AB9" s="295" t="s">
        <v>206</v>
      </c>
      <c r="AC9" s="296">
        <v>5230</v>
      </c>
      <c r="AD9" s="292">
        <v>5230</v>
      </c>
      <c r="AE9" s="294">
        <v>4362</v>
      </c>
      <c r="AF9" s="295">
        <v>4585</v>
      </c>
      <c r="AG9" s="295">
        <v>4920</v>
      </c>
      <c r="AH9" s="295">
        <v>4895</v>
      </c>
      <c r="AI9" s="295">
        <v>4984</v>
      </c>
      <c r="AJ9" s="295">
        <v>5337</v>
      </c>
      <c r="AK9" s="295">
        <v>5374</v>
      </c>
      <c r="AL9" s="295">
        <v>5202</v>
      </c>
      <c r="AM9" s="295">
        <v>5358</v>
      </c>
      <c r="AN9" s="295">
        <v>5350</v>
      </c>
      <c r="AO9" s="295">
        <v>5406</v>
      </c>
      <c r="AP9" s="296">
        <v>6475</v>
      </c>
      <c r="AQ9" s="336">
        <v>6475</v>
      </c>
      <c r="AR9" s="294">
        <v>6008</v>
      </c>
      <c r="AS9" s="295">
        <v>6209</v>
      </c>
      <c r="AT9" s="369">
        <v>6752</v>
      </c>
      <c r="AU9" s="369">
        <v>6659</v>
      </c>
      <c r="AV9" s="369">
        <v>6840</v>
      </c>
      <c r="AW9" s="369">
        <v>7360</v>
      </c>
      <c r="AX9" s="369">
        <v>7339</v>
      </c>
      <c r="AY9" s="366">
        <v>7114</v>
      </c>
      <c r="AZ9" s="287">
        <v>-3.1</v>
      </c>
      <c r="BA9" s="288">
        <v>36.799999999999997</v>
      </c>
    </row>
    <row r="10" spans="1:53" ht="25.5">
      <c r="A10" s="289" t="s">
        <v>87</v>
      </c>
      <c r="B10" s="280" t="s">
        <v>20</v>
      </c>
      <c r="C10" s="292">
        <v>3025</v>
      </c>
      <c r="D10" s="293">
        <v>3265</v>
      </c>
      <c r="E10" s="294">
        <v>3167</v>
      </c>
      <c r="F10" s="295">
        <f>(E9+F9)/2</f>
        <v>3188</v>
      </c>
      <c r="G10" s="295">
        <v>3263</v>
      </c>
      <c r="H10" s="295">
        <v>3302</v>
      </c>
      <c r="I10" s="295">
        <v>3328</v>
      </c>
      <c r="J10" s="295">
        <v>3368</v>
      </c>
      <c r="K10" s="295">
        <v>3395</v>
      </c>
      <c r="L10" s="295">
        <v>3399</v>
      </c>
      <c r="M10" s="295">
        <v>3424</v>
      </c>
      <c r="N10" s="295">
        <v>3421</v>
      </c>
      <c r="O10" s="295">
        <v>3439</v>
      </c>
      <c r="P10" s="296">
        <v>3480</v>
      </c>
      <c r="Q10" s="297">
        <v>3480</v>
      </c>
      <c r="R10" s="294">
        <v>3455</v>
      </c>
      <c r="S10" s="295">
        <v>3536</v>
      </c>
      <c r="T10" s="295">
        <v>3641</v>
      </c>
      <c r="U10" s="295">
        <v>3728</v>
      </c>
      <c r="V10" s="295">
        <v>3788</v>
      </c>
      <c r="W10" s="295">
        <v>3870</v>
      </c>
      <c r="X10" s="295">
        <v>3944</v>
      </c>
      <c r="Y10" s="295">
        <v>3975</v>
      </c>
      <c r="Z10" s="295">
        <v>4012</v>
      </c>
      <c r="AA10" s="295">
        <v>4062</v>
      </c>
      <c r="AB10" s="295">
        <v>4096</v>
      </c>
      <c r="AC10" s="296">
        <v>4195</v>
      </c>
      <c r="AD10" s="292">
        <v>4195</v>
      </c>
      <c r="AE10" s="294">
        <v>4362</v>
      </c>
      <c r="AF10" s="295">
        <v>4467</v>
      </c>
      <c r="AG10" s="295">
        <v>4618</v>
      </c>
      <c r="AH10" s="295">
        <v>4686</v>
      </c>
      <c r="AI10" s="295">
        <v>4746</v>
      </c>
      <c r="AJ10" s="295">
        <v>4838</v>
      </c>
      <c r="AK10" s="295">
        <v>4916</v>
      </c>
      <c r="AL10" s="295">
        <v>4944</v>
      </c>
      <c r="AM10" s="295">
        <v>4989</v>
      </c>
      <c r="AN10" s="295">
        <v>5034</v>
      </c>
      <c r="AO10" s="295">
        <v>5070</v>
      </c>
      <c r="AP10" s="296">
        <v>5183</v>
      </c>
      <c r="AQ10" s="336">
        <v>5183</v>
      </c>
      <c r="AR10" s="294">
        <v>6008</v>
      </c>
      <c r="AS10" s="295">
        <v>6109</v>
      </c>
      <c r="AT10" s="295">
        <v>6324</v>
      </c>
      <c r="AU10" s="295">
        <v>6407</v>
      </c>
      <c r="AV10" s="295">
        <v>6494</v>
      </c>
      <c r="AW10" s="295">
        <v>6638</v>
      </c>
      <c r="AX10" s="295">
        <v>6738</v>
      </c>
      <c r="AY10" s="296" t="s">
        <v>21</v>
      </c>
      <c r="AZ10" s="287" t="s">
        <v>21</v>
      </c>
      <c r="BA10" s="300">
        <v>37.1</v>
      </c>
    </row>
    <row r="11" spans="1:53" s="301" customFormat="1" ht="25.5">
      <c r="A11" s="289" t="s">
        <v>88</v>
      </c>
      <c r="B11" s="280" t="s">
        <v>18</v>
      </c>
      <c r="C11" s="281">
        <v>14.4</v>
      </c>
      <c r="D11" s="282">
        <v>8.1999999999999993</v>
      </c>
      <c r="E11" s="283">
        <v>4.5999999999999996</v>
      </c>
      <c r="F11" s="284">
        <v>3.6</v>
      </c>
      <c r="G11" s="284">
        <v>2.4</v>
      </c>
      <c r="H11" s="284">
        <v>-1.3</v>
      </c>
      <c r="I11" s="284">
        <v>-5.4</v>
      </c>
      <c r="J11" s="284">
        <v>-5.4</v>
      </c>
      <c r="K11" s="284">
        <v>-8.9</v>
      </c>
      <c r="L11" s="284">
        <v>-12.7</v>
      </c>
      <c r="M11" s="284">
        <v>-11.4</v>
      </c>
      <c r="N11" s="284">
        <v>-13.1</v>
      </c>
      <c r="O11" s="284">
        <v>-13.5</v>
      </c>
      <c r="P11" s="285">
        <v>-13.6</v>
      </c>
      <c r="Q11" s="286">
        <f>93.5-100</f>
        <v>-6.5</v>
      </c>
      <c r="R11" s="283">
        <f>82.7-100</f>
        <v>-17.299999999999997</v>
      </c>
      <c r="S11" s="284">
        <f>81.8-100</f>
        <v>-18.200000000000003</v>
      </c>
      <c r="T11" s="284">
        <v>-24.6</v>
      </c>
      <c r="U11" s="284">
        <v>-29.6</v>
      </c>
      <c r="V11" s="284">
        <v>-27.6</v>
      </c>
      <c r="W11" s="284">
        <v>-26.3</v>
      </c>
      <c r="X11" s="284">
        <v>-22.2</v>
      </c>
      <c r="Y11" s="284">
        <v>-19.2</v>
      </c>
      <c r="Z11" s="284">
        <v>-18.600000000000001</v>
      </c>
      <c r="AA11" s="284">
        <v>-12.7</v>
      </c>
      <c r="AB11" s="284">
        <v>-14</v>
      </c>
      <c r="AC11" s="285">
        <v>-9.9</v>
      </c>
      <c r="AD11" s="281">
        <v>-20.2</v>
      </c>
      <c r="AE11" s="283">
        <v>-13.2</v>
      </c>
      <c r="AF11" s="284">
        <v>-8.3000000000000007</v>
      </c>
      <c r="AG11" s="284">
        <v>1.6</v>
      </c>
      <c r="AH11" s="284">
        <v>7.6</v>
      </c>
      <c r="AI11" s="284">
        <v>12.2</v>
      </c>
      <c r="AJ11" s="284">
        <v>17.3</v>
      </c>
      <c r="AK11" s="284">
        <v>14.8</v>
      </c>
      <c r="AL11" s="284">
        <v>15.4</v>
      </c>
      <c r="AM11" s="284">
        <v>15.6</v>
      </c>
      <c r="AN11" s="284">
        <v>6.2</v>
      </c>
      <c r="AO11" s="284">
        <v>8.4</v>
      </c>
      <c r="AP11" s="285">
        <v>11.6</v>
      </c>
      <c r="AQ11" s="335">
        <v>9</v>
      </c>
      <c r="AR11" s="283">
        <v>21.4</v>
      </c>
      <c r="AS11" s="284">
        <v>18</v>
      </c>
      <c r="AT11" s="370">
        <v>18.7</v>
      </c>
      <c r="AU11" s="370">
        <v>20.7</v>
      </c>
      <c r="AV11" s="370">
        <v>20.399999999999999</v>
      </c>
      <c r="AW11" s="370">
        <v>18.899999999999999</v>
      </c>
      <c r="AX11" s="370">
        <v>17.2</v>
      </c>
      <c r="AY11" s="288">
        <v>17.2</v>
      </c>
      <c r="AZ11" s="287">
        <v>-3</v>
      </c>
      <c r="BA11" s="291" t="s">
        <v>21</v>
      </c>
    </row>
    <row r="12" spans="1:53" ht="25.5">
      <c r="A12" s="289" t="s">
        <v>22</v>
      </c>
      <c r="B12" s="280" t="s">
        <v>18</v>
      </c>
      <c r="C12" s="281">
        <v>33.58010068107788</v>
      </c>
      <c r="D12" s="282">
        <v>33.65570599613153</v>
      </c>
      <c r="E12" s="283">
        <f>E19/E9*100</f>
        <v>38.459109567413954</v>
      </c>
      <c r="F12" s="284">
        <f>F19/F9*100</f>
        <v>37.955749454658772</v>
      </c>
      <c r="G12" s="284">
        <v>35.700000000000003</v>
      </c>
      <c r="H12" s="284">
        <v>35.5</v>
      </c>
      <c r="I12" s="284">
        <v>35.5</v>
      </c>
      <c r="J12" s="284">
        <v>33.799999999999997</v>
      </c>
      <c r="K12" s="284">
        <v>34.4</v>
      </c>
      <c r="L12" s="284">
        <v>36.1</v>
      </c>
      <c r="M12" s="284">
        <v>35</v>
      </c>
      <c r="N12" s="284">
        <v>34.700000000000003</v>
      </c>
      <c r="O12" s="284">
        <v>34.5</v>
      </c>
      <c r="P12" s="285">
        <v>30.4</v>
      </c>
      <c r="Q12" s="286">
        <v>30.4</v>
      </c>
      <c r="R12" s="283">
        <v>35.299999999999997</v>
      </c>
      <c r="S12" s="284">
        <v>33.5</v>
      </c>
      <c r="T12" s="284">
        <v>31.5</v>
      </c>
      <c r="U12" s="284">
        <v>30.5</v>
      </c>
      <c r="V12" s="284">
        <v>30.1</v>
      </c>
      <c r="W12" s="284">
        <v>28.3</v>
      </c>
      <c r="X12" s="284">
        <v>27.7</v>
      </c>
      <c r="Y12" s="284">
        <v>29</v>
      </c>
      <c r="Z12" s="284">
        <v>31.7</v>
      </c>
      <c r="AA12" s="284">
        <v>30.4</v>
      </c>
      <c r="AB12" s="284">
        <v>30.6</v>
      </c>
      <c r="AC12" s="285">
        <v>26.3</v>
      </c>
      <c r="AD12" s="281">
        <v>26.3</v>
      </c>
      <c r="AE12" s="283">
        <v>31.6</v>
      </c>
      <c r="AF12" s="284">
        <v>30.1</v>
      </c>
      <c r="AG12" s="284">
        <v>28</v>
      </c>
      <c r="AH12" s="284">
        <v>28.2</v>
      </c>
      <c r="AI12" s="284">
        <v>29.1</v>
      </c>
      <c r="AJ12" s="284">
        <v>27.2</v>
      </c>
      <c r="AK12" s="284">
        <v>27</v>
      </c>
      <c r="AL12" s="284">
        <v>27.9</v>
      </c>
      <c r="AM12" s="284">
        <v>27.1</v>
      </c>
      <c r="AN12" s="284">
        <v>27.1</v>
      </c>
      <c r="AO12" s="284">
        <v>26.8</v>
      </c>
      <c r="AP12" s="285">
        <v>24.7</v>
      </c>
      <c r="AQ12" s="335">
        <v>24.7</v>
      </c>
      <c r="AR12" s="283">
        <v>53.3</v>
      </c>
      <c r="AS12" s="284">
        <v>51.5</v>
      </c>
      <c r="AT12" s="370">
        <v>47.4</v>
      </c>
      <c r="AU12" s="370">
        <v>48.1</v>
      </c>
      <c r="AV12" s="370">
        <v>46.8</v>
      </c>
      <c r="AW12" s="370">
        <v>43.5</v>
      </c>
      <c r="AX12" s="370">
        <v>43.6</v>
      </c>
      <c r="AY12" s="288">
        <v>45</v>
      </c>
      <c r="AZ12" s="290" t="s">
        <v>324</v>
      </c>
      <c r="BA12" s="367" t="s">
        <v>325</v>
      </c>
    </row>
    <row r="13" spans="1:53" ht="25.5">
      <c r="A13" s="289" t="s">
        <v>23</v>
      </c>
      <c r="B13" s="280" t="s">
        <v>84</v>
      </c>
      <c r="C13" s="281">
        <v>893.702</v>
      </c>
      <c r="D13" s="282">
        <v>808.16700000000003</v>
      </c>
      <c r="E13" s="283">
        <v>748.2</v>
      </c>
      <c r="F13" s="284">
        <v>930.2</v>
      </c>
      <c r="G13" s="284">
        <v>1046.9000000000001</v>
      </c>
      <c r="H13" s="284">
        <v>1008.5</v>
      </c>
      <c r="I13" s="284">
        <v>999.3</v>
      </c>
      <c r="J13" s="284">
        <v>970.7</v>
      </c>
      <c r="K13" s="302">
        <v>1084.8</v>
      </c>
      <c r="L13" s="284">
        <v>1424.4</v>
      </c>
      <c r="M13" s="284">
        <v>1927.7</v>
      </c>
      <c r="N13" s="284">
        <v>2205.7510000000002</v>
      </c>
      <c r="O13" s="284">
        <v>2366.8690000000001</v>
      </c>
      <c r="P13" s="285">
        <v>2436.8000000000002</v>
      </c>
      <c r="Q13" s="286">
        <v>2436.8000000000002</v>
      </c>
      <c r="R13" s="283" t="s">
        <v>207</v>
      </c>
      <c r="S13" s="284" t="s">
        <v>208</v>
      </c>
      <c r="T13" s="284" t="s">
        <v>209</v>
      </c>
      <c r="U13" s="284" t="s">
        <v>210</v>
      </c>
      <c r="V13" s="284" t="s">
        <v>211</v>
      </c>
      <c r="W13" s="284" t="s">
        <v>212</v>
      </c>
      <c r="X13" s="302" t="s">
        <v>213</v>
      </c>
      <c r="Y13" s="284" t="s">
        <v>214</v>
      </c>
      <c r="Z13" s="284" t="s">
        <v>215</v>
      </c>
      <c r="AA13" s="284" t="s">
        <v>216</v>
      </c>
      <c r="AB13" s="284" t="s">
        <v>217</v>
      </c>
      <c r="AC13" s="298" t="s">
        <v>218</v>
      </c>
      <c r="AD13" s="299" t="s">
        <v>219</v>
      </c>
      <c r="AE13" s="283">
        <v>2092.5</v>
      </c>
      <c r="AF13" s="284">
        <v>2013.442</v>
      </c>
      <c r="AG13" s="284">
        <v>1949</v>
      </c>
      <c r="AH13" s="284">
        <v>1849.1</v>
      </c>
      <c r="AI13" s="284">
        <v>1866.5</v>
      </c>
      <c r="AJ13" s="284">
        <v>1968</v>
      </c>
      <c r="AK13" s="302">
        <v>2046.2</v>
      </c>
      <c r="AL13" s="284">
        <v>1902.2929999999999</v>
      </c>
      <c r="AM13" s="284">
        <v>1978.5229999999999</v>
      </c>
      <c r="AN13" s="284">
        <v>1962</v>
      </c>
      <c r="AO13" s="284">
        <v>2004</v>
      </c>
      <c r="AP13" s="298">
        <v>1791</v>
      </c>
      <c r="AQ13" s="337">
        <v>1791</v>
      </c>
      <c r="AR13" s="338">
        <v>1907.6</v>
      </c>
      <c r="AS13" s="302">
        <v>1995.3</v>
      </c>
      <c r="AT13" s="371">
        <v>2069.8000000000002</v>
      </c>
      <c r="AU13" s="371">
        <v>2185.1999999999998</v>
      </c>
      <c r="AV13" s="371">
        <v>2320.1999999999998</v>
      </c>
      <c r="AW13" s="371">
        <v>2391.9009999999998</v>
      </c>
      <c r="AX13" s="371">
        <v>2377.1669999999999</v>
      </c>
      <c r="AY13" s="291">
        <v>2355.9</v>
      </c>
      <c r="AZ13" s="287">
        <f>AY13/AX13*100-100</f>
        <v>-0.89463634654191537</v>
      </c>
      <c r="BA13" s="288">
        <f>AY13/AL13*100-100</f>
        <v>23.845275149516937</v>
      </c>
    </row>
    <row r="14" spans="1:53">
      <c r="A14" s="289" t="s">
        <v>24</v>
      </c>
      <c r="B14" s="280" t="s">
        <v>84</v>
      </c>
      <c r="C14" s="281">
        <v>2.581</v>
      </c>
      <c r="D14" s="282">
        <v>0.503</v>
      </c>
      <c r="E14" s="283">
        <v>0.219</v>
      </c>
      <c r="F14" s="284">
        <v>6.3E-2</v>
      </c>
      <c r="G14" s="284">
        <v>0.1</v>
      </c>
      <c r="H14" s="284">
        <v>0.2</v>
      </c>
      <c r="I14" s="284">
        <v>2.8</v>
      </c>
      <c r="J14" s="284">
        <v>3</v>
      </c>
      <c r="K14" s="284">
        <v>17.399999999999999</v>
      </c>
      <c r="L14" s="284">
        <v>126.2</v>
      </c>
      <c r="M14" s="284">
        <v>298.10000000000002</v>
      </c>
      <c r="N14" s="284">
        <v>386.12700000000001</v>
      </c>
      <c r="O14" s="284">
        <v>432.8</v>
      </c>
      <c r="P14" s="285">
        <v>463.7</v>
      </c>
      <c r="Q14" s="286">
        <v>463.7</v>
      </c>
      <c r="R14" s="283" t="s">
        <v>220</v>
      </c>
      <c r="S14" s="284" t="s">
        <v>221</v>
      </c>
      <c r="T14" s="284" t="s">
        <v>222</v>
      </c>
      <c r="U14" s="284" t="s">
        <v>223</v>
      </c>
      <c r="V14" s="284" t="s">
        <v>224</v>
      </c>
      <c r="W14" s="284" t="s">
        <v>225</v>
      </c>
      <c r="X14" s="284" t="s">
        <v>226</v>
      </c>
      <c r="Y14" s="284" t="s">
        <v>227</v>
      </c>
      <c r="Z14" s="284" t="s">
        <v>228</v>
      </c>
      <c r="AA14" s="284" t="s">
        <v>229</v>
      </c>
      <c r="AB14" s="284" t="s">
        <v>230</v>
      </c>
      <c r="AC14" s="298" t="s">
        <v>231</v>
      </c>
      <c r="AD14" s="299" t="s">
        <v>232</v>
      </c>
      <c r="AE14" s="283">
        <v>23</v>
      </c>
      <c r="AF14" s="284">
        <v>12.6</v>
      </c>
      <c r="AG14" s="284">
        <v>6.2</v>
      </c>
      <c r="AH14" s="284">
        <v>3.2</v>
      </c>
      <c r="AI14" s="284">
        <v>5.6</v>
      </c>
      <c r="AJ14" s="284">
        <v>5.2389999999999999</v>
      </c>
      <c r="AK14" s="284">
        <v>3.8</v>
      </c>
      <c r="AL14" s="284">
        <v>16.399999999999999</v>
      </c>
      <c r="AM14" s="284">
        <v>21.5</v>
      </c>
      <c r="AN14" s="284">
        <v>15.206</v>
      </c>
      <c r="AO14" s="284">
        <v>8.2140000000000004</v>
      </c>
      <c r="AP14" s="298">
        <v>1.1240000000000001</v>
      </c>
      <c r="AQ14" s="337">
        <v>1.1000000000000001</v>
      </c>
      <c r="AR14" s="338">
        <v>1.486</v>
      </c>
      <c r="AS14" s="302">
        <v>1.097</v>
      </c>
      <c r="AT14" s="371">
        <v>2.109</v>
      </c>
      <c r="AU14" s="371">
        <v>1.2</v>
      </c>
      <c r="AV14" s="371">
        <v>1</v>
      </c>
      <c r="AW14" s="371">
        <v>2.1</v>
      </c>
      <c r="AX14" s="371">
        <v>3.7</v>
      </c>
      <c r="AY14" s="291">
        <v>12.519</v>
      </c>
      <c r="AZ14" s="287">
        <f>AY14/AX14*100-100</f>
        <v>238.35135135135135</v>
      </c>
      <c r="BA14" s="288">
        <f>AY14/AL14*100-100</f>
        <v>-23.664634146341456</v>
      </c>
    </row>
    <row r="15" spans="1:53" ht="40.5">
      <c r="A15" s="289" t="s">
        <v>233</v>
      </c>
      <c r="B15" s="280" t="s">
        <v>85</v>
      </c>
      <c r="C15" s="281">
        <v>292.39999999999998</v>
      </c>
      <c r="D15" s="303">
        <v>272.5</v>
      </c>
      <c r="E15" s="283">
        <v>12.3</v>
      </c>
      <c r="F15" s="284">
        <v>7.8</v>
      </c>
      <c r="G15" s="284">
        <v>5</v>
      </c>
      <c r="H15" s="284">
        <v>3.9</v>
      </c>
      <c r="I15" s="284">
        <v>8.6</v>
      </c>
      <c r="J15" s="284">
        <v>8.4</v>
      </c>
      <c r="K15" s="284">
        <v>3.8</v>
      </c>
      <c r="L15" s="284">
        <v>4.5</v>
      </c>
      <c r="M15" s="284">
        <v>2.6</v>
      </c>
      <c r="N15" s="284">
        <v>21.100999999999999</v>
      </c>
      <c r="O15" s="284">
        <v>143.80000000000001</v>
      </c>
      <c r="P15" s="285">
        <v>136.4</v>
      </c>
      <c r="Q15" s="304">
        <v>348.8</v>
      </c>
      <c r="R15" s="283">
        <v>63.4</v>
      </c>
      <c r="S15" s="284">
        <v>37.299999999999997</v>
      </c>
      <c r="T15" s="284">
        <v>27</v>
      </c>
      <c r="U15" s="284">
        <v>40.5</v>
      </c>
      <c r="V15" s="284">
        <v>66.7</v>
      </c>
      <c r="W15" s="284">
        <v>141</v>
      </c>
      <c r="X15" s="284">
        <v>144.9</v>
      </c>
      <c r="Y15" s="284">
        <v>104.8</v>
      </c>
      <c r="Z15" s="284">
        <v>79.599999999999994</v>
      </c>
      <c r="AA15" s="284">
        <v>200.06226899999999</v>
      </c>
      <c r="AB15" s="284">
        <v>577.1</v>
      </c>
      <c r="AC15" s="285">
        <v>863.4</v>
      </c>
      <c r="AD15" s="305">
        <v>2345.9550129999998</v>
      </c>
      <c r="AE15" s="283">
        <v>703.6</v>
      </c>
      <c r="AF15" s="284">
        <v>703.5</v>
      </c>
      <c r="AG15" s="284">
        <v>395.755743</v>
      </c>
      <c r="AH15" s="284">
        <v>263.60000000000002</v>
      </c>
      <c r="AI15" s="284">
        <v>243.769961</v>
      </c>
      <c r="AJ15" s="284">
        <v>174.9</v>
      </c>
      <c r="AK15" s="284">
        <v>101.5</v>
      </c>
      <c r="AL15" s="284">
        <v>67.7</v>
      </c>
      <c r="AM15" s="284">
        <v>76.2</v>
      </c>
      <c r="AN15" s="284">
        <v>489.48828900000001</v>
      </c>
      <c r="AO15" s="284">
        <v>1238.9433610000001</v>
      </c>
      <c r="AP15" s="285">
        <v>1251.6996670000001</v>
      </c>
      <c r="AQ15" s="335">
        <v>5704.7</v>
      </c>
      <c r="AR15" s="283">
        <v>920.2</v>
      </c>
      <c r="AS15" s="284">
        <v>715.9</v>
      </c>
      <c r="AT15" s="284">
        <v>429.6</v>
      </c>
      <c r="AU15" s="284">
        <v>316.46792399999998</v>
      </c>
      <c r="AV15" s="284">
        <v>90.56</v>
      </c>
      <c r="AW15" s="284">
        <v>269.42062600000003</v>
      </c>
      <c r="AX15" s="284">
        <v>328.26041800000002</v>
      </c>
      <c r="AY15" s="285">
        <v>171</v>
      </c>
      <c r="AZ15" s="287">
        <f>AY15/AX15*100-100</f>
        <v>-47.907213107856336</v>
      </c>
      <c r="BA15" s="288">
        <f>AY15/AL15*100-100</f>
        <v>152.58493353028064</v>
      </c>
    </row>
    <row r="16" spans="1:53" ht="18.75" customHeight="1">
      <c r="A16" s="289" t="s">
        <v>234</v>
      </c>
      <c r="B16" s="306" t="s">
        <v>20</v>
      </c>
      <c r="C16" s="305">
        <v>142.5</v>
      </c>
      <c r="D16" s="303">
        <v>124</v>
      </c>
      <c r="E16" s="307">
        <v>203</v>
      </c>
      <c r="F16" s="308">
        <v>135.4</v>
      </c>
      <c r="G16" s="308">
        <v>88.4</v>
      </c>
      <c r="H16" s="308">
        <v>71.599999999999994</v>
      </c>
      <c r="I16" s="308">
        <v>66.7</v>
      </c>
      <c r="J16" s="308">
        <v>71.7</v>
      </c>
      <c r="K16" s="308">
        <v>72.900000000000006</v>
      </c>
      <c r="L16" s="308">
        <v>75.2</v>
      </c>
      <c r="M16" s="308">
        <v>84.7</v>
      </c>
      <c r="N16" s="308">
        <v>218.4</v>
      </c>
      <c r="O16" s="308">
        <v>311.7</v>
      </c>
      <c r="P16" s="309">
        <v>335.3</v>
      </c>
      <c r="Q16" s="304">
        <v>144.6</v>
      </c>
      <c r="R16" s="307">
        <v>354.2</v>
      </c>
      <c r="S16" s="308">
        <v>326.39999999999998</v>
      </c>
      <c r="T16" s="308">
        <v>273.89999999999998</v>
      </c>
      <c r="U16" s="308">
        <v>335.2</v>
      </c>
      <c r="V16" s="308">
        <v>267.60000000000002</v>
      </c>
      <c r="W16" s="308">
        <v>205.2</v>
      </c>
      <c r="X16" s="308">
        <v>212.8</v>
      </c>
      <c r="Y16" s="308">
        <v>190.9</v>
      </c>
      <c r="Z16" s="308">
        <v>143.80000000000001</v>
      </c>
      <c r="AA16" s="308">
        <v>321.3</v>
      </c>
      <c r="AB16" s="308">
        <v>771.5</v>
      </c>
      <c r="AC16" s="309">
        <v>1090.9000000000001</v>
      </c>
      <c r="AD16" s="305">
        <f>AVERAGE(R16:AC16)</f>
        <v>374.47500000000008</v>
      </c>
      <c r="AE16" s="307">
        <v>1319.5</v>
      </c>
      <c r="AF16" s="308">
        <v>1356</v>
      </c>
      <c r="AG16" s="308">
        <v>1196.5999999999999</v>
      </c>
      <c r="AH16" s="308">
        <v>825.1</v>
      </c>
      <c r="AI16" s="308">
        <v>414.5</v>
      </c>
      <c r="AJ16" s="308">
        <v>217.6</v>
      </c>
      <c r="AK16" s="308">
        <v>171.5</v>
      </c>
      <c r="AL16" s="308">
        <v>142</v>
      </c>
      <c r="AM16" s="308">
        <v>124.4</v>
      </c>
      <c r="AN16" s="308">
        <v>566.79999999999995</v>
      </c>
      <c r="AO16" s="308">
        <v>1104.5</v>
      </c>
      <c r="AP16" s="309">
        <v>1364.5</v>
      </c>
      <c r="AQ16" s="339">
        <v>733.6</v>
      </c>
      <c r="AR16" s="307">
        <v>1521.2</v>
      </c>
      <c r="AS16" s="308">
        <v>1571.2</v>
      </c>
      <c r="AT16" s="308">
        <v>1265.9000000000001</v>
      </c>
      <c r="AU16" s="308">
        <v>756</v>
      </c>
      <c r="AV16" s="308">
        <v>411.9</v>
      </c>
      <c r="AW16" s="308">
        <v>164.9</v>
      </c>
      <c r="AX16" s="308">
        <v>145.9</v>
      </c>
      <c r="AY16" s="309">
        <v>153.9</v>
      </c>
      <c r="AZ16" s="287">
        <f>AY16/AX16*100-100</f>
        <v>5.4832076764907498</v>
      </c>
      <c r="BA16" s="288">
        <f>AY16/AL16*100-100</f>
        <v>8.3802816901408477</v>
      </c>
    </row>
    <row r="17" spans="1:53" ht="25.5">
      <c r="A17" s="289" t="s">
        <v>26</v>
      </c>
      <c r="B17" s="280" t="s">
        <v>20</v>
      </c>
      <c r="C17" s="310">
        <v>966.8</v>
      </c>
      <c r="D17" s="311">
        <v>1124.9000000000001</v>
      </c>
      <c r="E17" s="294">
        <v>1154</v>
      </c>
      <c r="F17" s="295">
        <v>1128</v>
      </c>
      <c r="G17" s="295">
        <v>1252</v>
      </c>
      <c r="H17" s="295">
        <v>1150</v>
      </c>
      <c r="I17" s="295">
        <v>1161</v>
      </c>
      <c r="J17" s="295">
        <v>1145</v>
      </c>
      <c r="K17" s="295">
        <v>1201</v>
      </c>
      <c r="L17" s="295">
        <v>1185</v>
      </c>
      <c r="M17" s="295">
        <v>1154</v>
      </c>
      <c r="N17" s="295">
        <v>1199</v>
      </c>
      <c r="O17" s="295">
        <v>1182</v>
      </c>
      <c r="P17" s="296">
        <v>1232</v>
      </c>
      <c r="Q17" s="312">
        <v>1178.5999999999999</v>
      </c>
      <c r="R17" s="294">
        <v>1252</v>
      </c>
      <c r="S17" s="295">
        <v>1206</v>
      </c>
      <c r="T17" s="295">
        <v>1288</v>
      </c>
      <c r="U17" s="295">
        <v>1196</v>
      </c>
      <c r="V17" s="295">
        <v>1219</v>
      </c>
      <c r="W17" s="295">
        <v>1221</v>
      </c>
      <c r="X17" s="295">
        <v>1270</v>
      </c>
      <c r="Y17" s="295">
        <v>1260</v>
      </c>
      <c r="Z17" s="295">
        <v>1378</v>
      </c>
      <c r="AA17" s="295">
        <v>1373</v>
      </c>
      <c r="AB17" s="295">
        <v>1357</v>
      </c>
      <c r="AC17" s="296">
        <v>1444</v>
      </c>
      <c r="AD17" s="313">
        <v>1289</v>
      </c>
      <c r="AE17" s="294">
        <v>1516</v>
      </c>
      <c r="AF17" s="295">
        <v>1509</v>
      </c>
      <c r="AG17" s="295">
        <v>1566</v>
      </c>
      <c r="AH17" s="295">
        <v>1472</v>
      </c>
      <c r="AI17" s="295">
        <v>1498</v>
      </c>
      <c r="AJ17" s="295">
        <v>1547</v>
      </c>
      <c r="AK17" s="295">
        <v>1740</v>
      </c>
      <c r="AL17" s="295">
        <v>1741</v>
      </c>
      <c r="AM17" s="295">
        <v>1793</v>
      </c>
      <c r="AN17" s="295">
        <v>1884</v>
      </c>
      <c r="AO17" s="295">
        <v>1873</v>
      </c>
      <c r="AP17" s="296">
        <v>1997</v>
      </c>
      <c r="AQ17" s="336">
        <v>1678</v>
      </c>
      <c r="AR17" s="294">
        <v>2015</v>
      </c>
      <c r="AS17" s="295">
        <v>1923</v>
      </c>
      <c r="AT17" s="295">
        <v>2028</v>
      </c>
      <c r="AU17" s="295">
        <v>1904</v>
      </c>
      <c r="AV17" s="295">
        <v>1966</v>
      </c>
      <c r="AW17" s="295">
        <v>1921</v>
      </c>
      <c r="AX17" s="295">
        <v>2040</v>
      </c>
      <c r="AY17" s="296">
        <v>2058</v>
      </c>
      <c r="AZ17" s="287">
        <f>AY17/AX17*100-100</f>
        <v>0.8823529411764639</v>
      </c>
      <c r="BA17" s="288">
        <f>AY17/AL17*100-100</f>
        <v>18.207926479035038</v>
      </c>
    </row>
    <row r="18" spans="1:53">
      <c r="A18" s="289" t="s">
        <v>235</v>
      </c>
      <c r="B18" s="280" t="s">
        <v>20</v>
      </c>
      <c r="C18" s="310">
        <v>1095</v>
      </c>
      <c r="D18" s="314">
        <v>1176</v>
      </c>
      <c r="E18" s="294">
        <v>1176</v>
      </c>
      <c r="F18" s="295">
        <v>1176</v>
      </c>
      <c r="G18" s="295">
        <v>1176</v>
      </c>
      <c r="H18" s="295">
        <v>1176</v>
      </c>
      <c r="I18" s="295">
        <v>1176</v>
      </c>
      <c r="J18" s="295">
        <v>1176</v>
      </c>
      <c r="K18" s="295">
        <v>1176</v>
      </c>
      <c r="L18" s="295">
        <v>1176</v>
      </c>
      <c r="M18" s="295">
        <v>1176</v>
      </c>
      <c r="N18" s="295">
        <v>1176</v>
      </c>
      <c r="O18" s="295">
        <v>1176</v>
      </c>
      <c r="P18" s="296">
        <v>1176</v>
      </c>
      <c r="Q18" s="297">
        <v>1176</v>
      </c>
      <c r="R18" s="294">
        <v>1176</v>
      </c>
      <c r="S18" s="295">
        <v>1176</v>
      </c>
      <c r="T18" s="295">
        <v>1176</v>
      </c>
      <c r="U18" s="295">
        <v>1176</v>
      </c>
      <c r="V18" s="295">
        <v>1176</v>
      </c>
      <c r="W18" s="295">
        <v>1176</v>
      </c>
      <c r="X18" s="295">
        <v>1176</v>
      </c>
      <c r="Y18" s="295">
        <v>1176</v>
      </c>
      <c r="Z18" s="295">
        <v>1330</v>
      </c>
      <c r="AA18" s="295">
        <v>1330</v>
      </c>
      <c r="AB18" s="295">
        <v>1330</v>
      </c>
      <c r="AC18" s="296">
        <v>1330</v>
      </c>
      <c r="AD18" s="292">
        <v>1330</v>
      </c>
      <c r="AE18" s="294">
        <v>1330</v>
      </c>
      <c r="AF18" s="295">
        <v>1330</v>
      </c>
      <c r="AG18" s="295">
        <v>1330</v>
      </c>
      <c r="AH18" s="295">
        <v>1330</v>
      </c>
      <c r="AI18" s="295">
        <v>1399</v>
      </c>
      <c r="AJ18" s="295">
        <v>1399</v>
      </c>
      <c r="AK18" s="295">
        <v>1399</v>
      </c>
      <c r="AL18" s="295">
        <v>1399</v>
      </c>
      <c r="AM18" s="295">
        <v>1399</v>
      </c>
      <c r="AN18" s="295">
        <v>1399</v>
      </c>
      <c r="AO18" s="295">
        <v>1399</v>
      </c>
      <c r="AP18" s="296">
        <v>1544</v>
      </c>
      <c r="AQ18" s="336">
        <v>1544</v>
      </c>
      <c r="AR18" s="294">
        <v>1544</v>
      </c>
      <c r="AS18" s="295">
        <v>1544</v>
      </c>
      <c r="AT18" s="295">
        <v>1544</v>
      </c>
      <c r="AU18" s="295">
        <v>1544</v>
      </c>
      <c r="AV18" s="295">
        <v>1624</v>
      </c>
      <c r="AW18" s="295">
        <v>1624</v>
      </c>
      <c r="AX18" s="295">
        <v>1624</v>
      </c>
      <c r="AY18" s="296">
        <v>1624</v>
      </c>
      <c r="AZ18" s="287">
        <f t="shared" ref="AZ18:AZ19" si="0">AY18/AX18*100-100</f>
        <v>0</v>
      </c>
      <c r="BA18" s="288">
        <f t="shared" ref="BA18:BA19" si="1">AY18/AL18*100-100</f>
        <v>16.082916368834873</v>
      </c>
    </row>
    <row r="19" spans="1:53" ht="15.75" thickBot="1">
      <c r="A19" s="315" t="s">
        <v>27</v>
      </c>
      <c r="B19" s="316" t="s">
        <v>20</v>
      </c>
      <c r="C19" s="317">
        <v>1134</v>
      </c>
      <c r="D19" s="318">
        <v>1218</v>
      </c>
      <c r="E19" s="319">
        <v>1218</v>
      </c>
      <c r="F19" s="320">
        <v>1218</v>
      </c>
      <c r="G19" s="320">
        <v>1218</v>
      </c>
      <c r="H19" s="320">
        <v>1218</v>
      </c>
      <c r="I19" s="320">
        <v>1218</v>
      </c>
      <c r="J19" s="320">
        <v>1218</v>
      </c>
      <c r="K19" s="320">
        <v>1218</v>
      </c>
      <c r="L19" s="320">
        <v>1218</v>
      </c>
      <c r="M19" s="320">
        <v>1218</v>
      </c>
      <c r="N19" s="320">
        <v>1218</v>
      </c>
      <c r="O19" s="320">
        <v>1218</v>
      </c>
      <c r="P19" s="321">
        <v>1218</v>
      </c>
      <c r="Q19" s="322">
        <v>1218</v>
      </c>
      <c r="R19" s="319">
        <v>1218</v>
      </c>
      <c r="S19" s="320">
        <v>1218</v>
      </c>
      <c r="T19" s="320">
        <v>1218</v>
      </c>
      <c r="U19" s="320">
        <v>1218</v>
      </c>
      <c r="V19" s="320">
        <v>1218</v>
      </c>
      <c r="W19" s="320">
        <v>1218</v>
      </c>
      <c r="X19" s="320">
        <v>1218</v>
      </c>
      <c r="Y19" s="320">
        <v>1218</v>
      </c>
      <c r="Z19" s="320">
        <v>1378</v>
      </c>
      <c r="AA19" s="320">
        <v>1378</v>
      </c>
      <c r="AB19" s="320">
        <v>1378</v>
      </c>
      <c r="AC19" s="321">
        <v>1378</v>
      </c>
      <c r="AD19" s="323">
        <v>1378</v>
      </c>
      <c r="AE19" s="319">
        <v>1378</v>
      </c>
      <c r="AF19" s="320">
        <v>1378</v>
      </c>
      <c r="AG19" s="320">
        <v>1378</v>
      </c>
      <c r="AH19" s="320">
        <v>1378</v>
      </c>
      <c r="AI19" s="320">
        <v>1450</v>
      </c>
      <c r="AJ19" s="320">
        <v>1450</v>
      </c>
      <c r="AK19" s="320">
        <v>1450</v>
      </c>
      <c r="AL19" s="320">
        <v>1450</v>
      </c>
      <c r="AM19" s="320">
        <v>1450</v>
      </c>
      <c r="AN19" s="320">
        <v>1450</v>
      </c>
      <c r="AO19" s="320">
        <v>1450</v>
      </c>
      <c r="AP19" s="321">
        <v>1600</v>
      </c>
      <c r="AQ19" s="340">
        <v>1600</v>
      </c>
      <c r="AR19" s="319">
        <v>3200</v>
      </c>
      <c r="AS19" s="320">
        <v>3200</v>
      </c>
      <c r="AT19" s="320">
        <v>3200</v>
      </c>
      <c r="AU19" s="320">
        <v>3200</v>
      </c>
      <c r="AV19" s="320">
        <v>3200</v>
      </c>
      <c r="AW19" s="320">
        <v>3200</v>
      </c>
      <c r="AX19" s="320">
        <v>3200</v>
      </c>
      <c r="AY19" s="321">
        <v>3200</v>
      </c>
      <c r="AZ19" s="324">
        <f t="shared" si="0"/>
        <v>0</v>
      </c>
      <c r="BA19" s="325">
        <f t="shared" si="1"/>
        <v>120.68965517241378</v>
      </c>
    </row>
    <row r="20" spans="1:53" ht="3" customHeight="1">
      <c r="A20" s="326"/>
      <c r="B20" s="391"/>
      <c r="C20" s="391"/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1"/>
      <c r="AB20" s="391"/>
      <c r="AC20" s="391"/>
      <c r="AD20" s="391"/>
      <c r="AE20" s="391"/>
      <c r="AF20" s="391"/>
      <c r="AG20" s="391"/>
      <c r="AH20" s="391"/>
      <c r="AI20" s="391"/>
      <c r="AJ20" s="391"/>
      <c r="AK20" s="391"/>
      <c r="AL20" s="391"/>
      <c r="AM20" s="391"/>
      <c r="AN20" s="391"/>
      <c r="AO20" s="391"/>
      <c r="AP20" s="391"/>
      <c r="AQ20" s="391"/>
      <c r="AR20" s="391"/>
      <c r="AS20" s="391"/>
      <c r="AT20" s="391"/>
      <c r="AU20" s="391"/>
      <c r="AV20" s="391"/>
      <c r="AW20" s="391"/>
      <c r="AX20" s="391"/>
      <c r="AY20" s="391"/>
      <c r="AZ20" s="391"/>
      <c r="BA20" s="391"/>
    </row>
    <row r="21" spans="1:53">
      <c r="A21" s="454" t="s">
        <v>28</v>
      </c>
      <c r="B21" s="453"/>
      <c r="C21" s="453"/>
      <c r="D21" s="453"/>
      <c r="E21" s="453"/>
      <c r="F21" s="453"/>
      <c r="G21" s="453"/>
      <c r="H21" s="453"/>
      <c r="I21" s="453"/>
      <c r="J21" s="453"/>
      <c r="K21" s="453"/>
      <c r="L21" s="453"/>
      <c r="M21" s="453"/>
      <c r="N21" s="453"/>
      <c r="O21" s="453"/>
      <c r="P21" s="453"/>
      <c r="Q21" s="453"/>
      <c r="R21" s="453"/>
      <c r="S21" s="453"/>
      <c r="T21" s="390"/>
      <c r="U21" s="390"/>
      <c r="V21" s="390"/>
      <c r="W21" s="390"/>
      <c r="X21" s="390"/>
      <c r="Y21" s="390"/>
      <c r="Z21" s="390"/>
      <c r="AA21" s="390"/>
      <c r="AB21" s="390"/>
      <c r="AC21" s="390"/>
      <c r="AD21" s="390"/>
      <c r="AE21" s="390"/>
      <c r="AF21" s="390"/>
      <c r="AG21" s="390"/>
      <c r="AH21" s="390"/>
      <c r="AI21" s="390"/>
      <c r="AJ21" s="390"/>
      <c r="AK21" s="390"/>
      <c r="AL21" s="390"/>
      <c r="AM21" s="390"/>
      <c r="AN21" s="390"/>
      <c r="AO21" s="390"/>
      <c r="AP21" s="390"/>
      <c r="AQ21" s="390"/>
      <c r="AR21" s="390"/>
      <c r="AS21" s="390"/>
      <c r="AT21" s="390"/>
      <c r="AU21" s="390"/>
      <c r="AV21" s="390"/>
      <c r="AW21" s="390"/>
      <c r="AX21" s="390"/>
      <c r="AY21" s="390"/>
      <c r="AZ21" s="391"/>
      <c r="BA21" s="391"/>
    </row>
    <row r="22" spans="1:53" ht="4.5" customHeight="1">
      <c r="A22" s="391"/>
      <c r="B22" s="391"/>
      <c r="C22" s="391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 s="391"/>
      <c r="R22" s="391"/>
      <c r="S22" s="391"/>
      <c r="T22" s="391"/>
      <c r="U22" s="391"/>
      <c r="V22" s="391"/>
      <c r="W22" s="391"/>
      <c r="X22" s="391"/>
      <c r="Y22" s="391"/>
      <c r="Z22" s="391"/>
      <c r="AA22" s="391"/>
      <c r="AB22" s="391"/>
      <c r="AC22" s="391"/>
      <c r="AD22" s="391"/>
      <c r="AE22" s="391"/>
      <c r="AF22" s="391"/>
      <c r="AG22" s="391"/>
      <c r="AH22" s="391"/>
      <c r="AI22" s="391"/>
      <c r="AJ22" s="391"/>
      <c r="AK22" s="391"/>
      <c r="AL22" s="391"/>
      <c r="AM22" s="391"/>
      <c r="AN22" s="391"/>
      <c r="AO22" s="391"/>
      <c r="AP22" s="391"/>
      <c r="AQ22" s="391"/>
      <c r="AR22" s="391"/>
      <c r="AS22" s="391"/>
      <c r="AT22" s="391"/>
      <c r="AU22" s="391"/>
      <c r="AV22" s="391"/>
      <c r="AW22" s="391"/>
      <c r="AX22" s="391"/>
      <c r="AY22" s="391"/>
      <c r="AZ22" s="391"/>
      <c r="BA22" s="391"/>
    </row>
    <row r="23" spans="1:53" ht="15.75">
      <c r="A23" s="455" t="s">
        <v>236</v>
      </c>
      <c r="B23" s="455"/>
      <c r="C23" s="455"/>
      <c r="D23" s="455"/>
      <c r="E23" s="455"/>
      <c r="F23" s="455"/>
      <c r="G23" s="455"/>
      <c r="H23" s="455"/>
      <c r="I23" s="455"/>
      <c r="J23" s="455"/>
      <c r="K23" s="455"/>
      <c r="L23" s="455"/>
      <c r="M23" s="455"/>
      <c r="N23" s="455"/>
      <c r="O23" s="455"/>
      <c r="P23" s="455"/>
      <c r="Q23" s="455"/>
      <c r="R23" s="455"/>
      <c r="S23" s="455"/>
      <c r="T23" s="392"/>
      <c r="U23" s="392"/>
      <c r="V23" s="392"/>
      <c r="W23" s="392"/>
      <c r="X23" s="392"/>
      <c r="Y23" s="392"/>
      <c r="Z23" s="392"/>
      <c r="AA23" s="392"/>
      <c r="AB23" s="392"/>
      <c r="AC23" s="392"/>
      <c r="AD23" s="392"/>
      <c r="AE23" s="392"/>
      <c r="AF23" s="392"/>
      <c r="AG23" s="392"/>
      <c r="AH23" s="392"/>
      <c r="AI23" s="392"/>
      <c r="AJ23" s="392"/>
      <c r="AK23" s="392"/>
      <c r="AL23" s="392"/>
      <c r="AM23" s="392"/>
      <c r="AN23" s="392"/>
      <c r="AO23" s="392"/>
      <c r="AP23" s="392"/>
      <c r="AQ23" s="392"/>
      <c r="AR23" s="392"/>
      <c r="AS23" s="392"/>
      <c r="AT23" s="392"/>
      <c r="AU23" s="392"/>
      <c r="AV23" s="392"/>
      <c r="AW23" s="392"/>
      <c r="AX23" s="392"/>
      <c r="AY23" s="392"/>
      <c r="AZ23" s="391"/>
      <c r="BA23" s="391"/>
    </row>
    <row r="24" spans="1:53" ht="15.75">
      <c r="A24" s="456" t="s">
        <v>237</v>
      </c>
      <c r="B24" s="456"/>
      <c r="C24" s="456"/>
      <c r="D24" s="456"/>
      <c r="E24" s="456"/>
      <c r="F24" s="456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27"/>
      <c r="R24" s="327"/>
      <c r="S24" s="327"/>
      <c r="T24" s="327"/>
      <c r="U24" s="327"/>
      <c r="V24" s="327"/>
      <c r="W24" s="327"/>
      <c r="X24" s="327"/>
      <c r="Y24" s="327"/>
      <c r="Z24" s="327"/>
      <c r="AA24" s="327"/>
      <c r="AB24" s="327"/>
      <c r="AC24" s="327"/>
      <c r="AD24" s="327"/>
      <c r="AE24" s="327"/>
      <c r="AF24" s="327"/>
      <c r="AG24" s="327"/>
      <c r="AH24" s="327"/>
      <c r="AI24" s="327"/>
      <c r="AJ24" s="327"/>
      <c r="AK24" s="327"/>
      <c r="AL24" s="327"/>
      <c r="AM24" s="327"/>
      <c r="AN24" s="327"/>
      <c r="AO24" s="327"/>
      <c r="AP24" s="327"/>
      <c r="AQ24" s="327"/>
      <c r="AR24" s="327"/>
      <c r="AS24" s="327"/>
      <c r="AT24" s="327"/>
      <c r="AU24" s="327"/>
      <c r="AV24" s="327"/>
      <c r="AW24" s="327"/>
      <c r="AX24" s="327"/>
      <c r="AY24" s="327"/>
      <c r="AZ24" s="393"/>
      <c r="BA24" s="393"/>
    </row>
    <row r="25" spans="1:53" ht="15.75">
      <c r="A25" s="456" t="s">
        <v>238</v>
      </c>
      <c r="B25" s="456"/>
      <c r="C25" s="456"/>
      <c r="D25" s="456"/>
      <c r="E25" s="456"/>
      <c r="F25" s="456"/>
      <c r="G25" s="456"/>
      <c r="H25" s="456"/>
      <c r="I25" s="456"/>
      <c r="J25" s="456"/>
      <c r="K25" s="456"/>
      <c r="L25" s="456"/>
      <c r="M25" s="456"/>
      <c r="N25" s="456"/>
      <c r="O25" s="456"/>
      <c r="P25" s="456"/>
      <c r="Q25" s="458"/>
      <c r="R25" s="458"/>
      <c r="S25" s="458"/>
      <c r="T25" s="458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8"/>
      <c r="AG25" s="458"/>
      <c r="AH25" s="458"/>
      <c r="AI25" s="458"/>
      <c r="AJ25" s="458"/>
      <c r="AK25" s="458"/>
      <c r="AL25" s="458"/>
      <c r="AM25" s="458"/>
      <c r="AN25" s="458"/>
      <c r="AO25" s="458"/>
      <c r="AP25" s="458"/>
      <c r="AQ25" s="458"/>
      <c r="AR25" s="458"/>
      <c r="AS25" s="458"/>
      <c r="AT25" s="458"/>
      <c r="AU25" s="458"/>
      <c r="AV25" s="458"/>
      <c r="AW25" s="458"/>
      <c r="AX25" s="458"/>
      <c r="AY25" s="458"/>
      <c r="AZ25" s="458"/>
      <c r="BA25" s="458"/>
    </row>
    <row r="26" spans="1:53" ht="15.75">
      <c r="A26" s="457" t="s">
        <v>239</v>
      </c>
      <c r="B26" s="456"/>
      <c r="C26" s="456"/>
      <c r="D26" s="456"/>
      <c r="E26" s="456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27"/>
      <c r="R26" s="327"/>
      <c r="S26" s="327"/>
      <c r="T26" s="327"/>
      <c r="U26" s="327"/>
      <c r="V26" s="327"/>
      <c r="W26" s="327"/>
      <c r="X26" s="327"/>
      <c r="Y26" s="327"/>
      <c r="Z26" s="327"/>
      <c r="AA26" s="327"/>
      <c r="AB26" s="327"/>
      <c r="AC26" s="327"/>
      <c r="AD26" s="327"/>
      <c r="AE26" s="327"/>
      <c r="AF26" s="327"/>
      <c r="AG26" s="327"/>
      <c r="AH26" s="327"/>
      <c r="AI26" s="327"/>
      <c r="AJ26" s="327"/>
      <c r="AK26" s="327"/>
      <c r="AL26" s="327"/>
      <c r="AM26" s="327"/>
      <c r="AN26" s="327"/>
      <c r="AO26" s="327"/>
      <c r="AP26" s="327"/>
      <c r="AQ26" s="327"/>
      <c r="AR26" s="327"/>
      <c r="AS26" s="327"/>
      <c r="AT26" s="327"/>
      <c r="AU26" s="327"/>
      <c r="AV26" s="327"/>
      <c r="AW26" s="327"/>
      <c r="AX26" s="327"/>
      <c r="AY26" s="327"/>
      <c r="AZ26" s="393"/>
      <c r="BA26" s="393"/>
    </row>
    <row r="27" spans="1:53" ht="15.75">
      <c r="A27" s="452" t="s">
        <v>240</v>
      </c>
      <c r="B27" s="453"/>
      <c r="C27" s="453"/>
      <c r="D27" s="453"/>
      <c r="E27" s="391"/>
      <c r="F27" s="391"/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  <c r="V27" s="391"/>
      <c r="W27" s="391"/>
      <c r="X27" s="391"/>
      <c r="Y27" s="391"/>
      <c r="Z27" s="391"/>
      <c r="AA27" s="391"/>
      <c r="AB27" s="391"/>
      <c r="AC27" s="391"/>
      <c r="AD27" s="391"/>
      <c r="AE27" s="391"/>
      <c r="AF27" s="391"/>
      <c r="AG27" s="391"/>
      <c r="AH27" s="391"/>
      <c r="AI27" s="391"/>
      <c r="AJ27" s="391"/>
      <c r="AK27" s="391"/>
      <c r="AL27" s="391"/>
      <c r="AM27" s="391"/>
      <c r="AN27" s="391"/>
      <c r="AO27" s="391"/>
      <c r="AP27" s="391"/>
      <c r="AQ27" s="391"/>
      <c r="AR27" s="391"/>
      <c r="AS27" s="391"/>
      <c r="AT27" s="391"/>
      <c r="AU27" s="391"/>
      <c r="AV27" s="391"/>
      <c r="AW27" s="391"/>
      <c r="AX27" s="391"/>
      <c r="AY27" s="391"/>
      <c r="AZ27" s="391"/>
      <c r="BA27" s="391"/>
    </row>
    <row r="28" spans="1:53" ht="15.75">
      <c r="A28" s="328" t="s">
        <v>241</v>
      </c>
      <c r="B28" s="391"/>
      <c r="C28" s="391"/>
      <c r="D28" s="391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1"/>
      <c r="R28" s="391"/>
      <c r="S28" s="391"/>
      <c r="T28" s="391"/>
      <c r="U28" s="391"/>
      <c r="V28" s="391"/>
      <c r="W28" s="391"/>
      <c r="X28" s="391"/>
      <c r="Y28" s="391"/>
      <c r="Z28" s="391"/>
      <c r="AA28" s="391"/>
      <c r="AB28" s="391"/>
      <c r="AC28" s="391"/>
      <c r="AD28" s="391"/>
      <c r="AE28" s="391"/>
      <c r="AF28" s="391"/>
      <c r="AG28" s="391"/>
      <c r="AH28" s="391"/>
      <c r="AI28" s="391"/>
      <c r="AJ28" s="391"/>
      <c r="AK28" s="391"/>
      <c r="AL28" s="391"/>
      <c r="AM28" s="391"/>
      <c r="AN28" s="391"/>
      <c r="AO28" s="391"/>
      <c r="AP28" s="391"/>
      <c r="AQ28" s="391"/>
      <c r="AR28" s="391"/>
      <c r="AS28" s="391"/>
      <c r="AT28" s="391"/>
      <c r="AU28" s="391"/>
      <c r="AV28" s="391"/>
      <c r="AW28" s="391"/>
      <c r="AX28" s="391"/>
      <c r="AY28" s="391"/>
      <c r="AZ28" s="391"/>
      <c r="BA28" s="391"/>
    </row>
    <row r="29" spans="1:53" ht="15.75">
      <c r="A29" s="329" t="s">
        <v>277</v>
      </c>
    </row>
  </sheetData>
  <mergeCells count="19">
    <mergeCell ref="A27:D27"/>
    <mergeCell ref="A21:S21"/>
    <mergeCell ref="A23:S23"/>
    <mergeCell ref="A24:F24"/>
    <mergeCell ref="A26:E26"/>
    <mergeCell ref="A25:BA25"/>
    <mergeCell ref="A1:BA1"/>
    <mergeCell ref="AR2:AY2"/>
    <mergeCell ref="AZ2:BA2"/>
    <mergeCell ref="AQ2:AQ3"/>
    <mergeCell ref="A2:A3"/>
    <mergeCell ref="B2:B3"/>
    <mergeCell ref="C2:C3"/>
    <mergeCell ref="D2:D3"/>
    <mergeCell ref="E2:P2"/>
    <mergeCell ref="Q2:Q3"/>
    <mergeCell ref="R2:AC2"/>
    <mergeCell ref="AD2:AD3"/>
    <mergeCell ref="AE2:AP2"/>
  </mergeCells>
  <pageMargins left="0.51181102362204722" right="0.51181102362204722" top="0.78740157480314965" bottom="0.35433070866141736" header="0.51181102362204722" footer="0.47244094488188981"/>
  <pageSetup paperSize="9" scale="55" orientation="landscape" r:id="rId1"/>
  <headerFooter>
    <oddHeader>&amp;L&amp;"-,звичайний"&amp;12&amp;K8CBA97Макроекономічний та монетарний огляд  &amp;R&amp;"-,звичайний"&amp;12&amp;K8CBA97Квітень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W731"/>
  <sheetViews>
    <sheetView showGridLines="0" topLeftCell="A40" zoomScale="91" zoomScaleNormal="91" zoomScaleSheetLayoutView="50" zoomScalePageLayoutView="85" workbookViewId="0">
      <selection activeCell="AU16" sqref="AU16"/>
    </sheetView>
  </sheetViews>
  <sheetFormatPr defaultColWidth="9.28515625" defaultRowHeight="11.25" outlineLevelCol="1"/>
  <cols>
    <col min="1" max="1" width="1.42578125" style="20" customWidth="1"/>
    <col min="2" max="2" width="33.140625" style="20" customWidth="1"/>
    <col min="3" max="3" width="6.42578125" style="20" customWidth="1"/>
    <col min="4" max="14" width="6.42578125" style="20" hidden="1" customWidth="1" outlineLevel="1"/>
    <col min="15" max="15" width="6.42578125" style="20" customWidth="1" collapsed="1"/>
    <col min="16" max="26" width="6.7109375" style="20" hidden="1" customWidth="1" outlineLevel="1"/>
    <col min="27" max="27" width="6.7109375" style="20" customWidth="1" collapsed="1"/>
    <col min="28" max="28" width="5.7109375" style="20" customWidth="1"/>
    <col min="29" max="33" width="6.5703125" style="20" customWidth="1"/>
    <col min="34" max="34" width="6.85546875" style="39" customWidth="1"/>
    <col min="35" max="36" width="6.7109375" style="39" customWidth="1"/>
    <col min="37" max="37" width="6.42578125" style="20" customWidth="1"/>
    <col min="38" max="41" width="6.42578125" style="32" customWidth="1"/>
    <col min="42" max="42" width="6.28515625" style="20" customWidth="1"/>
    <col min="43" max="43" width="6.42578125" style="32" customWidth="1"/>
    <col min="44" max="44" width="6.140625" style="20" customWidth="1"/>
    <col min="45" max="45" width="7.28515625" style="20" customWidth="1"/>
    <col min="46" max="46" width="6.28515625" style="20" customWidth="1"/>
    <col min="47" max="47" width="6.140625" style="20" customWidth="1"/>
    <col min="48" max="48" width="9.5703125" style="20" bestFit="1" customWidth="1"/>
    <col min="49" max="49" width="11" style="20" bestFit="1" customWidth="1"/>
    <col min="50" max="52" width="9.5703125" style="20" bestFit="1" customWidth="1"/>
    <col min="53" max="16384" width="9.28515625" style="20"/>
  </cols>
  <sheetData>
    <row r="1" spans="1:48" s="40" customFormat="1" ht="25.35" customHeight="1">
      <c r="A1" s="41"/>
      <c r="B1" s="166" t="s">
        <v>115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388"/>
      <c r="AM1" s="388"/>
      <c r="AN1" s="388"/>
      <c r="AO1" s="388"/>
      <c r="AP1" s="388"/>
    </row>
    <row r="2" spans="1:48" s="40" customFormat="1" ht="9.75" customHeight="1">
      <c r="A2" s="41"/>
      <c r="B2" s="465" t="s">
        <v>242</v>
      </c>
      <c r="C2" s="468">
        <v>2013</v>
      </c>
      <c r="D2" s="471">
        <v>2014</v>
      </c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>
        <v>2015</v>
      </c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77"/>
      <c r="AB2" s="471">
        <v>2016</v>
      </c>
      <c r="AC2" s="460"/>
      <c r="AD2" s="460"/>
      <c r="AE2" s="460"/>
      <c r="AF2" s="460"/>
      <c r="AG2" s="460"/>
      <c r="AH2" s="460"/>
      <c r="AI2" s="460"/>
      <c r="AJ2" s="460"/>
      <c r="AK2" s="460"/>
      <c r="AL2" s="460"/>
      <c r="AM2" s="460"/>
      <c r="AN2" s="460">
        <v>2017</v>
      </c>
      <c r="AO2" s="460"/>
      <c r="AP2" s="460"/>
      <c r="AQ2" s="460"/>
      <c r="AR2" s="460"/>
      <c r="AS2" s="460"/>
      <c r="AT2" s="460"/>
      <c r="AU2" s="461"/>
    </row>
    <row r="3" spans="1:48" s="40" customFormat="1" ht="11.25" customHeight="1">
      <c r="A3" s="41"/>
      <c r="B3" s="466"/>
      <c r="C3" s="469"/>
      <c r="D3" s="473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4"/>
      <c r="V3" s="474"/>
      <c r="W3" s="474"/>
      <c r="X3" s="474"/>
      <c r="Y3" s="474"/>
      <c r="Z3" s="474"/>
      <c r="AA3" s="478"/>
      <c r="AB3" s="472"/>
      <c r="AC3" s="463"/>
      <c r="AD3" s="463"/>
      <c r="AE3" s="463"/>
      <c r="AF3" s="463"/>
      <c r="AG3" s="463"/>
      <c r="AH3" s="463"/>
      <c r="AI3" s="463"/>
      <c r="AJ3" s="463"/>
      <c r="AK3" s="463"/>
      <c r="AL3" s="463"/>
      <c r="AM3" s="463"/>
      <c r="AN3" s="463"/>
      <c r="AO3" s="463"/>
      <c r="AP3" s="463"/>
      <c r="AQ3" s="463"/>
      <c r="AR3" s="463"/>
      <c r="AS3" s="463"/>
      <c r="AT3" s="463"/>
      <c r="AU3" s="464"/>
    </row>
    <row r="4" spans="1:48" s="40" customFormat="1" ht="23.25" customHeight="1">
      <c r="A4" s="41"/>
      <c r="B4" s="467"/>
      <c r="C4" s="470"/>
      <c r="D4" s="475"/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9"/>
      <c r="AB4" s="169" t="s">
        <v>243</v>
      </c>
      <c r="AC4" s="169" t="s">
        <v>244</v>
      </c>
      <c r="AD4" s="169" t="s">
        <v>245</v>
      </c>
      <c r="AE4" s="169" t="s">
        <v>246</v>
      </c>
      <c r="AF4" s="169" t="s">
        <v>247</v>
      </c>
      <c r="AG4" s="169" t="s">
        <v>248</v>
      </c>
      <c r="AH4" s="169" t="s">
        <v>249</v>
      </c>
      <c r="AI4" s="169" t="s">
        <v>250</v>
      </c>
      <c r="AJ4" s="169" t="s">
        <v>263</v>
      </c>
      <c r="AK4" s="169" t="s">
        <v>278</v>
      </c>
      <c r="AL4" s="169" t="s">
        <v>279</v>
      </c>
      <c r="AM4" s="244" t="s">
        <v>280</v>
      </c>
      <c r="AN4" s="354" t="s">
        <v>243</v>
      </c>
      <c r="AO4" s="169" t="s">
        <v>244</v>
      </c>
      <c r="AP4" s="169" t="s">
        <v>245</v>
      </c>
      <c r="AQ4" s="169" t="s">
        <v>246</v>
      </c>
      <c r="AR4" s="169" t="s">
        <v>247</v>
      </c>
      <c r="AS4" s="169" t="s">
        <v>248</v>
      </c>
      <c r="AT4" s="169" t="s">
        <v>249</v>
      </c>
      <c r="AU4" s="353" t="s">
        <v>250</v>
      </c>
    </row>
    <row r="5" spans="1:48" s="40" customFormat="1" ht="12.75">
      <c r="A5" s="41"/>
      <c r="B5" s="135" t="s">
        <v>113</v>
      </c>
      <c r="C5" s="170">
        <v>339.22690166771997</v>
      </c>
      <c r="D5" s="171">
        <v>25.298730328859996</v>
      </c>
      <c r="E5" s="171">
        <v>52.342604771019992</v>
      </c>
      <c r="F5" s="171">
        <v>88.803188810829994</v>
      </c>
      <c r="G5" s="171">
        <v>120.55503813011997</v>
      </c>
      <c r="H5" s="171">
        <v>150.6450318965</v>
      </c>
      <c r="I5" s="171">
        <v>175.93051245894</v>
      </c>
      <c r="J5" s="171">
        <v>199.06360163994</v>
      </c>
      <c r="K5" s="171">
        <v>230.57395769153001</v>
      </c>
      <c r="L5" s="171">
        <v>260.86943575474004</v>
      </c>
      <c r="M5" s="171">
        <v>289.47296354822998</v>
      </c>
      <c r="N5" s="171">
        <v>319.07293465521008</v>
      </c>
      <c r="O5" s="170">
        <v>357.08424366494995</v>
      </c>
      <c r="P5" s="171">
        <v>22.34564288652</v>
      </c>
      <c r="Q5" s="171">
        <v>60.341260756419992</v>
      </c>
      <c r="R5" s="171">
        <v>113.20585782598</v>
      </c>
      <c r="S5" s="171">
        <v>162.64630136427002</v>
      </c>
      <c r="T5" s="171">
        <v>204.92146096462994</v>
      </c>
      <c r="U5" s="171">
        <v>244.69410898448004</v>
      </c>
      <c r="V5" s="171">
        <v>287.92349810231997</v>
      </c>
      <c r="W5" s="171">
        <v>337.69626490910014</v>
      </c>
      <c r="X5" s="171">
        <v>384.32833184685001</v>
      </c>
      <c r="Y5" s="171">
        <v>427.43860882474996</v>
      </c>
      <c r="Z5" s="171">
        <v>479.85331050812994</v>
      </c>
      <c r="AA5" s="223">
        <v>534.69481220231</v>
      </c>
      <c r="AB5" s="171">
        <v>29.636865129799997</v>
      </c>
      <c r="AC5" s="171">
        <v>70.585443077189993</v>
      </c>
      <c r="AD5" s="171">
        <v>129.15741417033999</v>
      </c>
      <c r="AE5" s="171">
        <v>171.94804698953996</v>
      </c>
      <c r="AF5" s="171">
        <v>219.22720088879998</v>
      </c>
      <c r="AG5" s="171">
        <v>265.6315090329</v>
      </c>
      <c r="AH5" s="218">
        <v>301.30042300291001</v>
      </c>
      <c r="AI5" s="218">
        <v>361.18034169546002</v>
      </c>
      <c r="AJ5" s="218">
        <v>407.55138098428006</v>
      </c>
      <c r="AK5" s="218">
        <v>463.56549193800998</v>
      </c>
      <c r="AL5" s="218">
        <v>543.42660971136979</v>
      </c>
      <c r="AM5" s="223">
        <v>616.28321956596994</v>
      </c>
      <c r="AN5" s="341">
        <v>59.446808527050003</v>
      </c>
      <c r="AO5" s="218">
        <v>112.04783506691999</v>
      </c>
      <c r="AP5" s="218">
        <v>174.75878801467999</v>
      </c>
      <c r="AQ5" s="218">
        <v>259.78584723256</v>
      </c>
      <c r="AR5" s="218">
        <v>325.77315241142992</v>
      </c>
      <c r="AS5" s="218">
        <v>394.90597798452995</v>
      </c>
      <c r="AT5" s="218">
        <v>447.71491926871005</v>
      </c>
      <c r="AU5" s="218">
        <v>527.58890790723001</v>
      </c>
    </row>
    <row r="6" spans="1:48" s="40" customFormat="1" ht="22.5" customHeight="1">
      <c r="A6" s="41"/>
      <c r="B6" s="98" t="s">
        <v>116</v>
      </c>
      <c r="C6" s="172">
        <v>262.77705160587004</v>
      </c>
      <c r="D6" s="173">
        <v>18.43714868372</v>
      </c>
      <c r="E6" s="173">
        <v>37.439223050269995</v>
      </c>
      <c r="F6" s="173">
        <v>62.828987874699997</v>
      </c>
      <c r="G6" s="173">
        <v>86.70076180950997</v>
      </c>
      <c r="H6" s="173">
        <v>110.56508256263001</v>
      </c>
      <c r="I6" s="173">
        <v>131.75496934039001</v>
      </c>
      <c r="J6" s="173">
        <v>150.20847298501999</v>
      </c>
      <c r="K6" s="173">
        <v>172.06621742228998</v>
      </c>
      <c r="L6" s="173">
        <v>196.89020386024004</v>
      </c>
      <c r="M6" s="173">
        <v>221.96147011515998</v>
      </c>
      <c r="N6" s="173">
        <v>247.77292572299999</v>
      </c>
      <c r="O6" s="174">
        <v>280.17826146755999</v>
      </c>
      <c r="P6" s="173">
        <v>19.548581385399999</v>
      </c>
      <c r="Q6" s="173">
        <v>48.424558670399996</v>
      </c>
      <c r="R6" s="173">
        <v>92.020002644490006</v>
      </c>
      <c r="S6" s="173">
        <v>125.31589190882001</v>
      </c>
      <c r="T6" s="173">
        <v>158.05837013238997</v>
      </c>
      <c r="U6" s="173">
        <v>188.00765795467998</v>
      </c>
      <c r="V6" s="173">
        <v>220.15923691495996</v>
      </c>
      <c r="W6" s="173">
        <v>257.31720361377006</v>
      </c>
      <c r="X6" s="173">
        <v>289.87601815329998</v>
      </c>
      <c r="Y6" s="173">
        <v>323.83103757999999</v>
      </c>
      <c r="Z6" s="173">
        <v>364.72081899639005</v>
      </c>
      <c r="AA6" s="174">
        <v>409.41753916970004</v>
      </c>
      <c r="AB6" s="173">
        <v>26.771870827999997</v>
      </c>
      <c r="AC6" s="173">
        <v>63.219526276129997</v>
      </c>
      <c r="AD6" s="173">
        <v>116.7416521303</v>
      </c>
      <c r="AE6" s="173">
        <v>154.97122527194998</v>
      </c>
      <c r="AF6" s="173">
        <v>196.10706457881</v>
      </c>
      <c r="AG6" s="173">
        <v>235.61754297271</v>
      </c>
      <c r="AH6" s="185">
        <v>267.65698714071999</v>
      </c>
      <c r="AI6" s="185">
        <v>318.20841885145995</v>
      </c>
      <c r="AJ6" s="185">
        <v>356.09797578008005</v>
      </c>
      <c r="AK6" s="185">
        <v>396.92401546767002</v>
      </c>
      <c r="AL6" s="185">
        <v>453.65699267494989</v>
      </c>
      <c r="AM6" s="174">
        <v>503.87943276343992</v>
      </c>
      <c r="AN6" s="221">
        <v>55.821163468839998</v>
      </c>
      <c r="AO6" s="185">
        <v>101.99431253697999</v>
      </c>
      <c r="AP6" s="185">
        <v>158.07790694138998</v>
      </c>
      <c r="AQ6" s="185">
        <v>197.29175325981998</v>
      </c>
      <c r="AR6" s="185">
        <v>251.87018036207994</v>
      </c>
      <c r="AS6" s="185">
        <v>294.91345112539</v>
      </c>
      <c r="AT6" s="185">
        <v>337.60129779976</v>
      </c>
      <c r="AU6" s="185">
        <v>403.61262324136999</v>
      </c>
    </row>
    <row r="7" spans="1:48" s="40" customFormat="1" ht="12.75">
      <c r="A7" s="41"/>
      <c r="B7" s="99" t="s">
        <v>112</v>
      </c>
      <c r="C7" s="175">
        <v>7.5650373456399995</v>
      </c>
      <c r="D7" s="176">
        <v>0.52002799513999998</v>
      </c>
      <c r="E7" s="176">
        <v>1.10835871212</v>
      </c>
      <c r="F7" s="176">
        <v>1.7618009743199998</v>
      </c>
      <c r="G7" s="176">
        <v>2.4993142395100003</v>
      </c>
      <c r="H7" s="176">
        <v>3.1315687100899998</v>
      </c>
      <c r="I7" s="176">
        <v>3.8282644581400005</v>
      </c>
      <c r="J7" s="176">
        <v>4.5687203402699996</v>
      </c>
      <c r="K7" s="176">
        <v>5.474966725959999</v>
      </c>
      <c r="L7" s="176">
        <v>7.1674365462000003</v>
      </c>
      <c r="M7" s="176">
        <v>8.9258389195299994</v>
      </c>
      <c r="N7" s="176">
        <v>10.589260004570001</v>
      </c>
      <c r="O7" s="177">
        <v>12.645767212990002</v>
      </c>
      <c r="P7" s="176">
        <v>1.5843818870799999</v>
      </c>
      <c r="Q7" s="176">
        <v>5.9187876715099996</v>
      </c>
      <c r="R7" s="176">
        <v>9.4452337851100001</v>
      </c>
      <c r="S7" s="176">
        <v>13.23745582241</v>
      </c>
      <c r="T7" s="176">
        <v>16.678644701130001</v>
      </c>
      <c r="U7" s="176">
        <v>20.510425007349998</v>
      </c>
      <c r="V7" s="176">
        <v>24.492985129400001</v>
      </c>
      <c r="W7" s="176">
        <v>28.144234695319998</v>
      </c>
      <c r="X7" s="176">
        <v>31.915118726900001</v>
      </c>
      <c r="Y7" s="176">
        <v>35.902458756439998</v>
      </c>
      <c r="Z7" s="176">
        <v>39.913726120270006</v>
      </c>
      <c r="AA7" s="177">
        <v>45.061993447100001</v>
      </c>
      <c r="AB7" s="176">
        <v>3.5846896399300006</v>
      </c>
      <c r="AC7" s="176">
        <v>7.9243825559500003</v>
      </c>
      <c r="AD7" s="176">
        <v>12.618918775539999</v>
      </c>
      <c r="AE7" s="176">
        <v>17.543109296450002</v>
      </c>
      <c r="AF7" s="176">
        <v>21.949165406740001</v>
      </c>
      <c r="AG7" s="176">
        <v>27.028190169809999</v>
      </c>
      <c r="AH7" s="190">
        <v>32.276864270319997</v>
      </c>
      <c r="AI7" s="190">
        <v>37.114926516910003</v>
      </c>
      <c r="AJ7" s="190">
        <v>42.050053670960004</v>
      </c>
      <c r="AK7" s="190">
        <v>47.900451848140001</v>
      </c>
      <c r="AL7" s="190">
        <v>53.060091717619997</v>
      </c>
      <c r="AM7" s="177">
        <v>59.810465081070006</v>
      </c>
      <c r="AN7" s="342">
        <v>4.5567725808699988</v>
      </c>
      <c r="AO7" s="190">
        <v>10.101270595299999</v>
      </c>
      <c r="AP7" s="190">
        <v>15.992901727560001</v>
      </c>
      <c r="AQ7" s="190">
        <v>22.076128841859997</v>
      </c>
      <c r="AR7" s="190">
        <v>27.878597848059997</v>
      </c>
      <c r="AS7" s="190">
        <v>34.555679303760002</v>
      </c>
      <c r="AT7" s="190">
        <v>41.132232217269994</v>
      </c>
      <c r="AU7" s="190">
        <v>47.308311309280015</v>
      </c>
    </row>
    <row r="8" spans="1:48" s="40" customFormat="1" ht="12.75">
      <c r="A8" s="41"/>
      <c r="B8" s="99" t="s">
        <v>111</v>
      </c>
      <c r="C8" s="175">
        <v>54.318415474480005</v>
      </c>
      <c r="D8" s="176">
        <v>3.6576099474500001</v>
      </c>
      <c r="E8" s="176">
        <v>7.6203116570200002</v>
      </c>
      <c r="F8" s="176">
        <v>15.450783053589996</v>
      </c>
      <c r="G8" s="176">
        <v>18.799697035199994</v>
      </c>
      <c r="H8" s="176">
        <v>22.634617863829998</v>
      </c>
      <c r="I8" s="176">
        <v>24.840765269670001</v>
      </c>
      <c r="J8" s="176">
        <v>28.136068897179996</v>
      </c>
      <c r="K8" s="176">
        <v>30.706208410059993</v>
      </c>
      <c r="L8" s="176">
        <v>33.08863699338</v>
      </c>
      <c r="M8" s="176">
        <v>35.451302220990009</v>
      </c>
      <c r="N8" s="176">
        <v>37.873851042209999</v>
      </c>
      <c r="O8" s="177">
        <v>39.941946519420007</v>
      </c>
      <c r="P8" s="176">
        <v>2.1976227194900004</v>
      </c>
      <c r="Q8" s="176">
        <v>4.8433884159699989</v>
      </c>
      <c r="R8" s="176">
        <v>14.90083536361</v>
      </c>
      <c r="S8" s="176">
        <v>17.412292910530002</v>
      </c>
      <c r="T8" s="176">
        <v>19.730512402550001</v>
      </c>
      <c r="U8" s="176">
        <v>21.865112740969998</v>
      </c>
      <c r="V8" s="176">
        <v>23.592239065250002</v>
      </c>
      <c r="W8" s="176">
        <v>26.004455446129999</v>
      </c>
      <c r="X8" s="176">
        <v>28.06831310990999</v>
      </c>
      <c r="Y8" s="176">
        <v>30.205812114750003</v>
      </c>
      <c r="Z8" s="176">
        <v>32.497700403950006</v>
      </c>
      <c r="AA8" s="177">
        <v>34.776326205720004</v>
      </c>
      <c r="AB8" s="176">
        <v>0.49456207689000009</v>
      </c>
      <c r="AC8" s="176">
        <v>2.1791318606599996</v>
      </c>
      <c r="AD8" s="176">
        <v>14.523016263469998</v>
      </c>
      <c r="AE8" s="176">
        <v>15.829304132020001</v>
      </c>
      <c r="AF8" s="176">
        <v>23.395815462860003</v>
      </c>
      <c r="AG8" s="176">
        <v>24.438404875460002</v>
      </c>
      <c r="AH8" s="190">
        <v>25.70156756758</v>
      </c>
      <c r="AI8" s="190">
        <v>35.235824736519994</v>
      </c>
      <c r="AJ8" s="190">
        <v>36.145976172100006</v>
      </c>
      <c r="AK8" s="190">
        <v>36.956623961940004</v>
      </c>
      <c r="AL8" s="190">
        <v>47.526378671069992</v>
      </c>
      <c r="AM8" s="177">
        <v>54.344127554939995</v>
      </c>
      <c r="AN8" s="342">
        <v>0.4346728565900001</v>
      </c>
      <c r="AO8" s="190">
        <v>8.8277157602300029</v>
      </c>
      <c r="AP8" s="190">
        <v>13.015317516750001</v>
      </c>
      <c r="AQ8" s="190">
        <v>14.140167881229999</v>
      </c>
      <c r="AR8" s="190">
        <v>28.435903976649996</v>
      </c>
      <c r="AS8" s="190">
        <v>31.658388358369997</v>
      </c>
      <c r="AT8" s="190">
        <v>33.272533397189996</v>
      </c>
      <c r="AU8" s="190">
        <v>47.351681021299989</v>
      </c>
    </row>
    <row r="9" spans="1:48" s="40" customFormat="1" ht="12.75">
      <c r="A9" s="41"/>
      <c r="B9" s="99" t="s">
        <v>290</v>
      </c>
      <c r="C9" s="175">
        <v>128.26930791498</v>
      </c>
      <c r="D9" s="176">
        <v>8.7151140462600019</v>
      </c>
      <c r="E9" s="176">
        <v>16.930053824209999</v>
      </c>
      <c r="F9" s="176">
        <v>27.658853579939997</v>
      </c>
      <c r="G9" s="176">
        <v>40.667750521139993</v>
      </c>
      <c r="H9" s="176">
        <v>52.231006270240002</v>
      </c>
      <c r="I9" s="176">
        <v>63.983169110980008</v>
      </c>
      <c r="J9" s="176">
        <v>71.306631257420008</v>
      </c>
      <c r="K9" s="176">
        <v>80.998384879140005</v>
      </c>
      <c r="L9" s="176">
        <v>94.02100232765001</v>
      </c>
      <c r="M9" s="176">
        <v>107.2046802501</v>
      </c>
      <c r="N9" s="176">
        <v>120.45781685042999</v>
      </c>
      <c r="O9" s="177">
        <v>139.02425885480002</v>
      </c>
      <c r="P9" s="176">
        <v>9.5823882882199989</v>
      </c>
      <c r="Q9" s="176">
        <v>23.342678085459998</v>
      </c>
      <c r="R9" s="176">
        <v>42.987021759769995</v>
      </c>
      <c r="S9" s="176">
        <v>58.734855836640001</v>
      </c>
      <c r="T9" s="176">
        <v>71.607183387330011</v>
      </c>
      <c r="U9" s="176">
        <v>84.672781669369996</v>
      </c>
      <c r="V9" s="176">
        <v>98.717436209710002</v>
      </c>
      <c r="W9" s="176">
        <v>116.16848394410999</v>
      </c>
      <c r="X9" s="176">
        <v>130.20472465671</v>
      </c>
      <c r="Y9" s="176">
        <v>144.76921258657998</v>
      </c>
      <c r="Z9" s="176">
        <v>162.67738520104999</v>
      </c>
      <c r="AA9" s="177">
        <v>178.45238521014002</v>
      </c>
      <c r="AB9" s="176">
        <v>14.008251158069998</v>
      </c>
      <c r="AC9" s="176">
        <v>30.480200387130001</v>
      </c>
      <c r="AD9" s="176">
        <v>53.086244904779996</v>
      </c>
      <c r="AE9" s="176">
        <v>73.068153675700003</v>
      </c>
      <c r="AF9" s="176">
        <v>90.908221254170002</v>
      </c>
      <c r="AG9" s="176">
        <v>114.27568147466</v>
      </c>
      <c r="AH9" s="190">
        <v>127.63461414265001</v>
      </c>
      <c r="AI9" s="190">
        <v>149.42390006341</v>
      </c>
      <c r="AJ9" s="190">
        <v>168.43996472666998</v>
      </c>
      <c r="AK9" s="190">
        <v>189.36091905380999</v>
      </c>
      <c r="AL9" s="190">
        <v>215.80029734285</v>
      </c>
      <c r="AM9" s="177">
        <v>235.50602993929999</v>
      </c>
      <c r="AN9" s="342">
        <v>37.037114340899997</v>
      </c>
      <c r="AO9" s="190">
        <v>52.355787288769996</v>
      </c>
      <c r="AP9" s="190">
        <v>80.151318841140025</v>
      </c>
      <c r="AQ9" s="190">
        <v>102.59207958115999</v>
      </c>
      <c r="AR9" s="190">
        <v>124.84032939434998</v>
      </c>
      <c r="AS9" s="190">
        <v>148.07155219082</v>
      </c>
      <c r="AT9" s="190">
        <v>170.82051379710001</v>
      </c>
      <c r="AU9" s="190">
        <v>196.95770246837</v>
      </c>
    </row>
    <row r="10" spans="1:48" s="40" customFormat="1" ht="12.75">
      <c r="A10" s="41"/>
      <c r="B10" s="250" t="s">
        <v>110</v>
      </c>
      <c r="C10" s="175">
        <v>-53.447576662279999</v>
      </c>
      <c r="D10" s="176">
        <v>-5.1800453310399996</v>
      </c>
      <c r="E10" s="176">
        <v>-6.6483087467799997</v>
      </c>
      <c r="F10" s="176">
        <v>-8.9349838600100018</v>
      </c>
      <c r="G10" s="176">
        <v>-13.12895424589</v>
      </c>
      <c r="H10" s="176">
        <v>-18.02916502355</v>
      </c>
      <c r="I10" s="176">
        <v>-20.35526013494</v>
      </c>
      <c r="J10" s="176">
        <v>-30.8215137368</v>
      </c>
      <c r="K10" s="176">
        <v>-36.270488586410004</v>
      </c>
      <c r="L10" s="176">
        <v>-40.757116237430004</v>
      </c>
      <c r="M10" s="176">
        <v>-45.675745289200002</v>
      </c>
      <c r="N10" s="176">
        <v>-48.922455123489996</v>
      </c>
      <c r="O10" s="177">
        <v>-50.216250269029999</v>
      </c>
      <c r="P10" s="176">
        <v>-4.8163978590800003</v>
      </c>
      <c r="Q10" s="176">
        <v>-9.0727244575900006</v>
      </c>
      <c r="R10" s="176">
        <v>-12.037425645040001</v>
      </c>
      <c r="S10" s="176">
        <v>-16.465768549110003</v>
      </c>
      <c r="T10" s="176">
        <v>-21.425386602429999</v>
      </c>
      <c r="U10" s="176">
        <v>-26.701281913020001</v>
      </c>
      <c r="V10" s="176">
        <v>-33.470988670910003</v>
      </c>
      <c r="W10" s="176">
        <v>-37.931468016370005</v>
      </c>
      <c r="X10" s="176">
        <v>-45.544417747599994</v>
      </c>
      <c r="Y10" s="176">
        <v>-52.479017471190005</v>
      </c>
      <c r="Z10" s="176">
        <v>-58.919264566719995</v>
      </c>
      <c r="AA10" s="177">
        <v>-68.40529544156</v>
      </c>
      <c r="AB10" s="176">
        <v>-7.8871000000000002</v>
      </c>
      <c r="AC10" s="176">
        <v>-15.953801021869999</v>
      </c>
      <c r="AD10" s="176">
        <v>-22.210224344050001</v>
      </c>
      <c r="AE10" s="176">
        <v>-29.343368884869999</v>
      </c>
      <c r="AF10" s="176">
        <v>-36.020950827820002</v>
      </c>
      <c r="AG10" s="176">
        <v>-36.132201964529997</v>
      </c>
      <c r="AH10" s="190">
        <v>-48.24253521899</v>
      </c>
      <c r="AI10" s="190">
        <v>-54.427466058249998</v>
      </c>
      <c r="AJ10" s="190">
        <v>-63.739920790500001</v>
      </c>
      <c r="AK10" s="190">
        <v>-72.335455342160003</v>
      </c>
      <c r="AL10" s="190">
        <v>-78.445695239599999</v>
      </c>
      <c r="AM10" s="177">
        <v>-94.405435048770002</v>
      </c>
      <c r="AN10" s="343">
        <v>-2.785940491E-2</v>
      </c>
      <c r="AO10" s="190">
        <v>-17.008055606829998</v>
      </c>
      <c r="AP10" s="190">
        <v>-26.928509377369998</v>
      </c>
      <c r="AQ10" s="190">
        <v>-38.022068871430001</v>
      </c>
      <c r="AR10" s="190">
        <v>-47.884187436940003</v>
      </c>
      <c r="AS10" s="190">
        <v>-56.984248831839999</v>
      </c>
      <c r="AT10" s="190">
        <v>-68.286299938710002</v>
      </c>
      <c r="AU10" s="190">
        <v>-77.897674399070013</v>
      </c>
    </row>
    <row r="11" spans="1:48" s="40" customFormat="1" ht="12.75">
      <c r="A11" s="41"/>
      <c r="B11" s="99" t="s">
        <v>109</v>
      </c>
      <c r="C11" s="175">
        <v>35.309490539949998</v>
      </c>
      <c r="D11" s="176">
        <v>2.7203566007499997</v>
      </c>
      <c r="E11" s="176">
        <v>5.4687962681400002</v>
      </c>
      <c r="F11" s="176">
        <v>7.7401831516499993</v>
      </c>
      <c r="G11" s="176">
        <v>11.248970180579999</v>
      </c>
      <c r="H11" s="176">
        <v>15.343761030240001</v>
      </c>
      <c r="I11" s="176">
        <v>19.102140558169999</v>
      </c>
      <c r="J11" s="176">
        <v>23.068279752379997</v>
      </c>
      <c r="K11" s="176">
        <v>27.998788940699999</v>
      </c>
      <c r="L11" s="176">
        <v>32.514334902110001</v>
      </c>
      <c r="M11" s="176">
        <v>36.637887607849997</v>
      </c>
      <c r="N11" s="176">
        <v>40.642673160150004</v>
      </c>
      <c r="O11" s="177">
        <v>44.940844349229998</v>
      </c>
      <c r="P11" s="176">
        <v>3.1806859811899999</v>
      </c>
      <c r="Q11" s="176">
        <v>7.860982142410001</v>
      </c>
      <c r="R11" s="176">
        <v>12.518040393399998</v>
      </c>
      <c r="S11" s="176">
        <v>17.664043622980003</v>
      </c>
      <c r="T11" s="176">
        <v>22.72244220328</v>
      </c>
      <c r="U11" s="176">
        <v>28.068304447279996</v>
      </c>
      <c r="V11" s="176">
        <v>33.923334097179996</v>
      </c>
      <c r="W11" s="176">
        <v>39.303897598500001</v>
      </c>
      <c r="X11" s="176">
        <v>45.014075171190001</v>
      </c>
      <c r="Y11" s="176">
        <v>50.688481349319993</v>
      </c>
      <c r="Z11" s="176">
        <v>56.793314030349997</v>
      </c>
      <c r="AA11" s="177">
        <v>63.110597479109991</v>
      </c>
      <c r="AB11" s="176">
        <v>5.2416034871399999</v>
      </c>
      <c r="AC11" s="176">
        <v>11.861854212999999</v>
      </c>
      <c r="AD11" s="176">
        <v>18.88260846723</v>
      </c>
      <c r="AE11" s="176">
        <v>26.15148897273</v>
      </c>
      <c r="AF11" s="176">
        <v>33.631873345570007</v>
      </c>
      <c r="AG11" s="176">
        <v>40.915811594840001</v>
      </c>
      <c r="AH11" s="190">
        <v>48.666427148330001</v>
      </c>
      <c r="AI11" s="190">
        <v>56.963734215859994</v>
      </c>
      <c r="AJ11" s="190">
        <v>65.058510773189994</v>
      </c>
      <c r="AK11" s="190">
        <v>73.567286835079983</v>
      </c>
      <c r="AL11" s="190">
        <v>81.859230441879987</v>
      </c>
      <c r="AM11" s="177">
        <v>90.122475182409985</v>
      </c>
      <c r="AN11" s="342">
        <v>6.8349817168000015</v>
      </c>
      <c r="AO11" s="190">
        <v>14.626884189480002</v>
      </c>
      <c r="AP11" s="190">
        <v>22.690169740060004</v>
      </c>
      <c r="AQ11" s="190">
        <v>31.711790465560004</v>
      </c>
      <c r="AR11" s="190">
        <v>40.191799844209989</v>
      </c>
      <c r="AS11" s="190">
        <v>48.626541076610003</v>
      </c>
      <c r="AT11" s="190">
        <v>58.380180950130004</v>
      </c>
      <c r="AU11" s="190">
        <v>68.056908260529994</v>
      </c>
      <c r="AV11" s="372"/>
    </row>
    <row r="12" spans="1:48" s="40" customFormat="1" ht="12.75">
      <c r="A12" s="41"/>
      <c r="B12" s="98" t="s">
        <v>108</v>
      </c>
      <c r="C12" s="172">
        <v>72.853174209049996</v>
      </c>
      <c r="D12" s="173">
        <v>6.6542883258000014</v>
      </c>
      <c r="E12" s="173">
        <v>14.472138471509998</v>
      </c>
      <c r="F12" s="173">
        <v>25.260613175800003</v>
      </c>
      <c r="G12" s="173">
        <v>32.587909278289999</v>
      </c>
      <c r="H12" s="173">
        <v>38.617869713220003</v>
      </c>
      <c r="I12" s="173">
        <v>42.498308833609997</v>
      </c>
      <c r="J12" s="173">
        <v>46.763632093609999</v>
      </c>
      <c r="K12" s="173">
        <v>51.48067117622</v>
      </c>
      <c r="L12" s="173">
        <v>56.327078292229999</v>
      </c>
      <c r="M12" s="173">
        <v>59.526688927639995</v>
      </c>
      <c r="N12" s="173">
        <v>63.006281775840009</v>
      </c>
      <c r="O12" s="174">
        <v>68.355242477339999</v>
      </c>
      <c r="P12" s="173">
        <v>2.4825314819800002</v>
      </c>
      <c r="Q12" s="173">
        <v>11.304108199979998</v>
      </c>
      <c r="R12" s="173">
        <v>20.059652860029995</v>
      </c>
      <c r="S12" s="173">
        <v>35.738492114050004</v>
      </c>
      <c r="T12" s="173">
        <v>45.006428941629991</v>
      </c>
      <c r="U12" s="173">
        <v>54.369809269840005</v>
      </c>
      <c r="V12" s="173">
        <v>65.020968619209995</v>
      </c>
      <c r="W12" s="173">
        <v>77.070712364180011</v>
      </c>
      <c r="X12" s="173">
        <v>90.318331504800014</v>
      </c>
      <c r="Y12" s="173">
        <v>99.123457530930011</v>
      </c>
      <c r="Z12" s="173">
        <v>110.35144764495001</v>
      </c>
      <c r="AA12" s="174">
        <v>120.00648542882999</v>
      </c>
      <c r="AB12" s="173">
        <v>2.5396048784900001</v>
      </c>
      <c r="AC12" s="173">
        <v>6.6111858551099996</v>
      </c>
      <c r="AD12" s="173">
        <v>11.165570339900002</v>
      </c>
      <c r="AE12" s="173">
        <v>15.157329882869998</v>
      </c>
      <c r="AF12" s="173">
        <v>20.896848865129996</v>
      </c>
      <c r="AG12" s="173">
        <v>27.356910234239997</v>
      </c>
      <c r="AH12" s="185">
        <v>30.49127279508</v>
      </c>
      <c r="AI12" s="185">
        <v>39.264120664319996</v>
      </c>
      <c r="AJ12" s="185">
        <v>47.196194878690001</v>
      </c>
      <c r="AK12" s="185">
        <v>61.900047199349999</v>
      </c>
      <c r="AL12" s="185">
        <v>83.154656512030002</v>
      </c>
      <c r="AM12" s="174">
        <v>103.64368244309</v>
      </c>
      <c r="AN12" s="221">
        <v>3.1869379053200002</v>
      </c>
      <c r="AO12" s="185">
        <v>9.0308937927400006</v>
      </c>
      <c r="AP12" s="185">
        <v>14.43421759198</v>
      </c>
      <c r="AQ12" s="185">
        <v>29.809837237660002</v>
      </c>
      <c r="AR12" s="185">
        <v>40.372812341090004</v>
      </c>
      <c r="AS12" s="185">
        <v>65.919005355729993</v>
      </c>
      <c r="AT12" s="185">
        <v>75.378137383630005</v>
      </c>
      <c r="AU12" s="185">
        <v>88.620708005949993</v>
      </c>
    </row>
    <row r="13" spans="1:48" s="40" customFormat="1" ht="12.75">
      <c r="A13" s="41"/>
      <c r="B13" s="98" t="s">
        <v>107</v>
      </c>
      <c r="C13" s="175">
        <f t="shared" ref="C13:AA13" si="0">C5-C6-C12</f>
        <v>3.5966758527999332</v>
      </c>
      <c r="D13" s="178">
        <f t="shared" si="0"/>
        <v>0.2072933193399944</v>
      </c>
      <c r="E13" s="178">
        <f t="shared" si="0"/>
        <v>0.43124324923999957</v>
      </c>
      <c r="F13" s="178">
        <f t="shared" si="0"/>
        <v>0.71358776032999316</v>
      </c>
      <c r="G13" s="178">
        <f t="shared" si="0"/>
        <v>1.2663670423199989</v>
      </c>
      <c r="H13" s="178">
        <f t="shared" si="0"/>
        <v>1.4620796206499875</v>
      </c>
      <c r="I13" s="178">
        <f t="shared" si="0"/>
        <v>1.677234284939999</v>
      </c>
      <c r="J13" s="178">
        <f t="shared" si="0"/>
        <v>2.0914965613100094</v>
      </c>
      <c r="K13" s="178">
        <f t="shared" si="0"/>
        <v>7.0270690930200317</v>
      </c>
      <c r="L13" s="178">
        <f t="shared" si="0"/>
        <v>7.6521536022700047</v>
      </c>
      <c r="M13" s="178">
        <f t="shared" si="0"/>
        <v>7.9848045054300059</v>
      </c>
      <c r="N13" s="178">
        <f t="shared" si="0"/>
        <v>8.2937271563700818</v>
      </c>
      <c r="O13" s="179">
        <f t="shared" si="0"/>
        <v>8.5507397200499611</v>
      </c>
      <c r="P13" s="178">
        <f t="shared" si="0"/>
        <v>0.31453001914000156</v>
      </c>
      <c r="Q13" s="178">
        <f t="shared" si="0"/>
        <v>0.61259388603999732</v>
      </c>
      <c r="R13" s="178">
        <f t="shared" si="0"/>
        <v>1.1262023214600028</v>
      </c>
      <c r="S13" s="178">
        <f t="shared" si="0"/>
        <v>1.5919173414000056</v>
      </c>
      <c r="T13" s="178">
        <f t="shared" si="0"/>
        <v>1.8566618906099848</v>
      </c>
      <c r="U13" s="178">
        <f t="shared" si="0"/>
        <v>2.3166417599600493</v>
      </c>
      <c r="V13" s="178">
        <f t="shared" si="0"/>
        <v>2.7432925681500109</v>
      </c>
      <c r="W13" s="178">
        <f t="shared" si="0"/>
        <v>3.3083489311500642</v>
      </c>
      <c r="X13" s="178">
        <f t="shared" si="0"/>
        <v>4.1339821887500108</v>
      </c>
      <c r="Y13" s="178">
        <f t="shared" si="0"/>
        <v>4.4841137138199656</v>
      </c>
      <c r="Z13" s="178">
        <f t="shared" si="0"/>
        <v>4.7810438667898723</v>
      </c>
      <c r="AA13" s="179">
        <f t="shared" si="0"/>
        <v>5.2707876037799792</v>
      </c>
      <c r="AB13" s="176">
        <f t="shared" ref="AB13:AU13" si="1">(AB5-AB6-AB12)</f>
        <v>0.32538942330999943</v>
      </c>
      <c r="AC13" s="176">
        <f t="shared" si="1"/>
        <v>0.75473094594999601</v>
      </c>
      <c r="AD13" s="176">
        <f t="shared" si="1"/>
        <v>1.2501917001399914</v>
      </c>
      <c r="AE13" s="176">
        <f t="shared" si="1"/>
        <v>1.8194918347199867</v>
      </c>
      <c r="AF13" s="176">
        <f t="shared" si="1"/>
        <v>2.2232874448599915</v>
      </c>
      <c r="AG13" s="176">
        <f t="shared" si="1"/>
        <v>2.6570558259500032</v>
      </c>
      <c r="AH13" s="176">
        <f t="shared" si="1"/>
        <v>3.1521630671100169</v>
      </c>
      <c r="AI13" s="176">
        <f t="shared" si="1"/>
        <v>3.7078021796800655</v>
      </c>
      <c r="AJ13" s="176">
        <f t="shared" si="1"/>
        <v>4.2572103255100089</v>
      </c>
      <c r="AK13" s="176">
        <f t="shared" si="1"/>
        <v>4.7414292709899684</v>
      </c>
      <c r="AL13" s="176">
        <f t="shared" si="1"/>
        <v>6.6149605243899003</v>
      </c>
      <c r="AM13" s="179">
        <f t="shared" si="1"/>
        <v>8.760104359440021</v>
      </c>
      <c r="AN13" s="342">
        <f t="shared" si="1"/>
        <v>0.43870715289000417</v>
      </c>
      <c r="AO13" s="176">
        <f t="shared" si="1"/>
        <v>1.0226287371999963</v>
      </c>
      <c r="AP13" s="176">
        <f t="shared" si="1"/>
        <v>2.2466634813100104</v>
      </c>
      <c r="AQ13" s="176">
        <f t="shared" si="1"/>
        <v>32.684256735080012</v>
      </c>
      <c r="AR13" s="176">
        <f t="shared" si="1"/>
        <v>33.53015970825998</v>
      </c>
      <c r="AS13" s="176">
        <f t="shared" si="1"/>
        <v>34.073521503409964</v>
      </c>
      <c r="AT13" s="176">
        <f t="shared" si="1"/>
        <v>34.735484085320039</v>
      </c>
      <c r="AU13" s="176">
        <f t="shared" si="1"/>
        <v>35.355576659910028</v>
      </c>
    </row>
    <row r="14" spans="1:48" s="40" customFormat="1" ht="12.75">
      <c r="A14" s="41"/>
      <c r="B14" s="98"/>
      <c r="C14" s="175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7"/>
      <c r="P14" s="176"/>
      <c r="Q14" s="176"/>
      <c r="R14" s="176"/>
      <c r="S14" s="176"/>
      <c r="T14" s="176"/>
      <c r="U14" s="178"/>
      <c r="V14" s="178"/>
      <c r="W14" s="178"/>
      <c r="X14" s="178"/>
      <c r="Y14" s="178"/>
      <c r="Z14" s="178"/>
      <c r="AA14" s="177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M14" s="177"/>
      <c r="AN14" s="344"/>
      <c r="AO14" s="178"/>
      <c r="AP14" s="176"/>
    </row>
    <row r="15" spans="1:48" s="40" customFormat="1" ht="12.75">
      <c r="A15" s="41"/>
      <c r="B15" s="135" t="s">
        <v>106</v>
      </c>
      <c r="C15" s="180">
        <v>403.45607339062002</v>
      </c>
      <c r="D15" s="181">
        <f t="shared" ref="D15:AA15" si="2">SUM(D17:D27)</f>
        <v>26.894780485870001</v>
      </c>
      <c r="E15" s="181">
        <f t="shared" si="2"/>
        <v>57.722143336830001</v>
      </c>
      <c r="F15" s="181">
        <f t="shared" si="2"/>
        <v>92.817821030680008</v>
      </c>
      <c r="G15" s="181">
        <f t="shared" si="2"/>
        <v>127.28439957296</v>
      </c>
      <c r="H15" s="181">
        <f t="shared" si="2"/>
        <v>162.14688208270002</v>
      </c>
      <c r="I15" s="181">
        <f t="shared" si="2"/>
        <v>197.55944742651999</v>
      </c>
      <c r="J15" s="181">
        <f t="shared" si="2"/>
        <v>230.57872361123995</v>
      </c>
      <c r="K15" s="181">
        <f t="shared" si="2"/>
        <v>264.23853139178004</v>
      </c>
      <c r="L15" s="181">
        <f t="shared" si="2"/>
        <v>298.76642114225996</v>
      </c>
      <c r="M15" s="181">
        <f t="shared" si="2"/>
        <v>340.64018684459006</v>
      </c>
      <c r="N15" s="181">
        <f t="shared" si="2"/>
        <v>378.34224596323003</v>
      </c>
      <c r="O15" s="180">
        <f t="shared" si="2"/>
        <v>430.21778452593003</v>
      </c>
      <c r="P15" s="181">
        <f t="shared" si="2"/>
        <v>31.555717673090001</v>
      </c>
      <c r="Q15" s="181">
        <f t="shared" si="2"/>
        <v>69.46774594451</v>
      </c>
      <c r="R15" s="181">
        <f t="shared" si="2"/>
        <v>108.77121511875001</v>
      </c>
      <c r="S15" s="181">
        <f t="shared" si="2"/>
        <v>153.30552191595999</v>
      </c>
      <c r="T15" s="181">
        <f t="shared" si="2"/>
        <v>198.63989855243</v>
      </c>
      <c r="U15" s="181">
        <f t="shared" si="2"/>
        <v>245.67688916634995</v>
      </c>
      <c r="V15" s="181">
        <f t="shared" si="2"/>
        <v>289.35925142766001</v>
      </c>
      <c r="W15" s="181">
        <f t="shared" si="2"/>
        <v>329.40341086512001</v>
      </c>
      <c r="X15" s="181">
        <f t="shared" si="2"/>
        <v>373.3569888724</v>
      </c>
      <c r="Y15" s="181">
        <f t="shared" si="2"/>
        <v>422.21102028121993</v>
      </c>
      <c r="Z15" s="181">
        <f t="shared" si="2"/>
        <v>481.02740854865004</v>
      </c>
      <c r="AA15" s="224">
        <f t="shared" si="2"/>
        <v>576.91141025207003</v>
      </c>
      <c r="AB15" s="181">
        <f>SUM(AB17:AB27)</f>
        <v>27.158866719769996</v>
      </c>
      <c r="AC15" s="181">
        <f t="shared" ref="AC15:AG15" si="3">SUM(AC17:AC27)</f>
        <v>72.921294811730007</v>
      </c>
      <c r="AD15" s="181">
        <f t="shared" si="3"/>
        <v>140.15850866430003</v>
      </c>
      <c r="AE15" s="181">
        <f t="shared" si="3"/>
        <v>193.67265876207</v>
      </c>
      <c r="AF15" s="181">
        <f t="shared" si="3"/>
        <v>245.59884362369002</v>
      </c>
      <c r="AG15" s="181">
        <f t="shared" si="3"/>
        <v>300.40960049099999</v>
      </c>
      <c r="AH15" s="181">
        <v>349.99567144154003</v>
      </c>
      <c r="AI15" s="181">
        <f>SUM(AI17:AI27)</f>
        <v>403.15579392069992</v>
      </c>
      <c r="AJ15" s="181">
        <v>470.7655882192999</v>
      </c>
      <c r="AK15" s="181">
        <v>523.36273172580002</v>
      </c>
      <c r="AL15" s="181">
        <v>588.88291784093997</v>
      </c>
      <c r="AM15" s="224">
        <v>684.88372547364986</v>
      </c>
      <c r="AN15" s="345">
        <v>42.892389209139999</v>
      </c>
      <c r="AO15" s="181">
        <v>110.57745827119</v>
      </c>
      <c r="AP15" s="181">
        <v>184.55973552123999</v>
      </c>
      <c r="AQ15" s="181">
        <v>240.24660030466006</v>
      </c>
      <c r="AR15" s="181">
        <v>300.03846614961998</v>
      </c>
      <c r="AS15" s="181">
        <v>366.02773841504001</v>
      </c>
      <c r="AT15" s="181">
        <v>420.48871083902003</v>
      </c>
      <c r="AU15" s="181">
        <v>489.07740181894002</v>
      </c>
    </row>
    <row r="16" spans="1:48" s="40" customFormat="1" ht="12.75">
      <c r="A16" s="41"/>
      <c r="B16" s="31" t="s">
        <v>105</v>
      </c>
      <c r="C16" s="182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4"/>
      <c r="P16" s="183"/>
      <c r="Q16" s="183"/>
      <c r="R16" s="183"/>
      <c r="S16" s="183"/>
      <c r="T16" s="183"/>
      <c r="U16" s="185"/>
      <c r="V16" s="185"/>
      <c r="W16" s="185"/>
      <c r="X16" s="185"/>
      <c r="Y16" s="185"/>
      <c r="Z16" s="185"/>
      <c r="AA16" s="184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4"/>
      <c r="AN16" s="346"/>
      <c r="AO16" s="185"/>
      <c r="AP16" s="185"/>
      <c r="AQ16" s="185"/>
      <c r="AR16" s="185"/>
      <c r="AS16" s="185"/>
      <c r="AT16" s="185"/>
      <c r="AU16" s="185"/>
    </row>
    <row r="17" spans="1:47" s="40" customFormat="1" ht="12.75">
      <c r="A17" s="41"/>
      <c r="B17" s="21" t="s">
        <v>104</v>
      </c>
      <c r="C17" s="186">
        <v>50.101089251330002</v>
      </c>
      <c r="D17" s="176">
        <v>4.05598981233</v>
      </c>
      <c r="E17" s="176">
        <v>7.8402688175099993</v>
      </c>
      <c r="F17" s="176">
        <v>12.001469650440001</v>
      </c>
      <c r="G17" s="176">
        <v>17.107892547140001</v>
      </c>
      <c r="H17" s="176">
        <v>23.320724264130003</v>
      </c>
      <c r="I17" s="176">
        <v>29.346391286740005</v>
      </c>
      <c r="J17" s="176">
        <v>34.775291326140007</v>
      </c>
      <c r="K17" s="176">
        <v>39.378063711279999</v>
      </c>
      <c r="L17" s="176">
        <v>43.687195935650003</v>
      </c>
      <c r="M17" s="176">
        <v>50.845346186649998</v>
      </c>
      <c r="N17" s="176">
        <v>58.137007473290005</v>
      </c>
      <c r="O17" s="177">
        <v>65.825834755520006</v>
      </c>
      <c r="P17" s="176">
        <v>6.8549263684999993</v>
      </c>
      <c r="Q17" s="176">
        <v>13.96512626685</v>
      </c>
      <c r="R17" s="176">
        <v>20.512554789000003</v>
      </c>
      <c r="S17" s="176">
        <v>29.743649535219998</v>
      </c>
      <c r="T17" s="176">
        <v>39.640224531100003</v>
      </c>
      <c r="U17" s="176">
        <v>48.79249332018999</v>
      </c>
      <c r="V17" s="176">
        <v>58.08052057754</v>
      </c>
      <c r="W17" s="176">
        <v>66.070528583040002</v>
      </c>
      <c r="X17" s="176">
        <v>72.244105200539991</v>
      </c>
      <c r="Y17" s="176">
        <v>79.366447489159995</v>
      </c>
      <c r="Z17" s="176">
        <v>92.586556545510007</v>
      </c>
      <c r="AA17" s="177">
        <v>103.11671702587</v>
      </c>
      <c r="AB17" s="176">
        <v>5.391605435709999</v>
      </c>
      <c r="AC17" s="176">
        <v>12.455841748759998</v>
      </c>
      <c r="AD17" s="176">
        <v>31.368302154479998</v>
      </c>
      <c r="AE17" s="176">
        <v>38.703902885869994</v>
      </c>
      <c r="AF17" s="176">
        <v>46.737557559750002</v>
      </c>
      <c r="AG17" s="176">
        <v>55.139985244190001</v>
      </c>
      <c r="AH17" s="190">
        <v>62.213053705859991</v>
      </c>
      <c r="AI17" s="190">
        <v>71.327179190020004</v>
      </c>
      <c r="AJ17" s="190">
        <v>90.18738158107999</v>
      </c>
      <c r="AK17" s="190">
        <v>98.425462657000011</v>
      </c>
      <c r="AL17" s="190">
        <v>108.99235987173999</v>
      </c>
      <c r="AM17" s="177">
        <v>118.04927205125</v>
      </c>
      <c r="AN17" s="342">
        <v>7.1478389021899993</v>
      </c>
      <c r="AO17" s="176">
        <v>15.419577470969999</v>
      </c>
      <c r="AP17" s="176">
        <v>36.801297435840006</v>
      </c>
      <c r="AQ17" s="176">
        <v>45.489666770140005</v>
      </c>
      <c r="AR17" s="176">
        <v>56.036704041139998</v>
      </c>
      <c r="AS17" s="176">
        <v>64.67511465858</v>
      </c>
      <c r="AT17" s="176">
        <v>73.094296543940004</v>
      </c>
      <c r="AU17" s="176">
        <v>84.626321192509991</v>
      </c>
    </row>
    <row r="18" spans="1:47" s="40" customFormat="1" ht="12.75">
      <c r="A18" s="41"/>
      <c r="B18" s="21" t="s">
        <v>103</v>
      </c>
      <c r="C18" s="186">
        <v>14.843039127739999</v>
      </c>
      <c r="D18" s="176">
        <v>0.8595063746199999</v>
      </c>
      <c r="E18" s="176">
        <v>1.8473509879300001</v>
      </c>
      <c r="F18" s="176">
        <v>3.0490425411200004</v>
      </c>
      <c r="G18" s="176">
        <v>4.3922620335200007</v>
      </c>
      <c r="H18" s="176">
        <v>5.8896470546300002</v>
      </c>
      <c r="I18" s="176">
        <v>7.6960262928699992</v>
      </c>
      <c r="J18" s="176">
        <v>9.6530770668599999</v>
      </c>
      <c r="K18" s="176">
        <v>11.581034487620002</v>
      </c>
      <c r="L18" s="176">
        <v>14.749126373499998</v>
      </c>
      <c r="M18" s="176">
        <v>17.540337259360001</v>
      </c>
      <c r="N18" s="176">
        <v>20.839280621329998</v>
      </c>
      <c r="O18" s="177">
        <v>27.3634102197</v>
      </c>
      <c r="P18" s="176">
        <v>1.5716085793400003</v>
      </c>
      <c r="Q18" s="176">
        <v>4.0711278440700003</v>
      </c>
      <c r="R18" s="176">
        <v>7.7711922089700005</v>
      </c>
      <c r="S18" s="176">
        <v>11.69079098696</v>
      </c>
      <c r="T18" s="176">
        <v>16.452139310310002</v>
      </c>
      <c r="U18" s="176">
        <v>20.427927856379998</v>
      </c>
      <c r="V18" s="176">
        <v>24.443978039569998</v>
      </c>
      <c r="W18" s="176">
        <v>28.283400293360007</v>
      </c>
      <c r="X18" s="176">
        <v>32.633988504539992</v>
      </c>
      <c r="Y18" s="176">
        <v>37.071047720469998</v>
      </c>
      <c r="Z18" s="176">
        <v>41.939894122960013</v>
      </c>
      <c r="AA18" s="177">
        <v>52.005197688260004</v>
      </c>
      <c r="AB18" s="176">
        <v>2.88403458776</v>
      </c>
      <c r="AC18" s="176">
        <v>6.8157433478899998</v>
      </c>
      <c r="AD18" s="176">
        <v>12.03082998583</v>
      </c>
      <c r="AE18" s="176">
        <v>17.221101716299998</v>
      </c>
      <c r="AF18" s="176">
        <v>21.220445081279998</v>
      </c>
      <c r="AG18" s="176">
        <v>26.072060308320001</v>
      </c>
      <c r="AH18" s="190">
        <v>30.246041626049998</v>
      </c>
      <c r="AI18" s="190">
        <v>35.446456767089998</v>
      </c>
      <c r="AJ18" s="190">
        <v>40.063427885289997</v>
      </c>
      <c r="AK18" s="190">
        <v>44.768740030970001</v>
      </c>
      <c r="AL18" s="190">
        <v>49.600660935940013</v>
      </c>
      <c r="AM18" s="177">
        <v>59.350769715510012</v>
      </c>
      <c r="AN18" s="342">
        <v>2.8886543170900003</v>
      </c>
      <c r="AO18" s="176">
        <v>6.3448632334999999</v>
      </c>
      <c r="AP18" s="176">
        <v>11.530779204469997</v>
      </c>
      <c r="AQ18" s="176">
        <v>16.35647657314</v>
      </c>
      <c r="AR18" s="176">
        <v>21.942425126380002</v>
      </c>
      <c r="AS18" s="176">
        <v>27.576866444180002</v>
      </c>
      <c r="AT18" s="176">
        <v>33.215316680720001</v>
      </c>
      <c r="AU18" s="176">
        <v>38.825277386750003</v>
      </c>
    </row>
    <row r="19" spans="1:47" s="40" customFormat="1" ht="25.5">
      <c r="A19" s="41"/>
      <c r="B19" s="21" t="s">
        <v>102</v>
      </c>
      <c r="C19" s="186">
        <v>39.190931726899997</v>
      </c>
      <c r="D19" s="176">
        <v>2.3465553343699996</v>
      </c>
      <c r="E19" s="176">
        <v>4.804122822140001</v>
      </c>
      <c r="F19" s="176">
        <v>7.7513849158599992</v>
      </c>
      <c r="G19" s="176">
        <v>10.810063114049997</v>
      </c>
      <c r="H19" s="176">
        <v>13.90210091904</v>
      </c>
      <c r="I19" s="176">
        <v>17.2602924089</v>
      </c>
      <c r="J19" s="176">
        <v>20.48644677867</v>
      </c>
      <c r="K19" s="176">
        <v>24.253693383480009</v>
      </c>
      <c r="L19" s="176">
        <v>28.103089728</v>
      </c>
      <c r="M19" s="176">
        <v>32.254922490609999</v>
      </c>
      <c r="N19" s="176">
        <v>36.864980018899999</v>
      </c>
      <c r="O19" s="177">
        <v>44.619022729169984</v>
      </c>
      <c r="P19" s="176">
        <v>2.4199096872999997</v>
      </c>
      <c r="Q19" s="176">
        <v>5.5182799423699995</v>
      </c>
      <c r="R19" s="176">
        <v>9.1456566182700012</v>
      </c>
      <c r="S19" s="176">
        <v>12.675451743890001</v>
      </c>
      <c r="T19" s="176">
        <v>16.319219495679995</v>
      </c>
      <c r="U19" s="176">
        <v>20.741855176169995</v>
      </c>
      <c r="V19" s="176">
        <v>25.021337546029997</v>
      </c>
      <c r="W19" s="176">
        <v>29.698044736450001</v>
      </c>
      <c r="X19" s="176">
        <v>34.969775364709996</v>
      </c>
      <c r="Y19" s="176">
        <v>39.901867431110006</v>
      </c>
      <c r="Z19" s="176">
        <v>45.022601266520006</v>
      </c>
      <c r="AA19" s="177">
        <v>54.643419372489994</v>
      </c>
      <c r="AB19" s="176">
        <v>2.8715462987199998</v>
      </c>
      <c r="AC19" s="176">
        <v>6.4558356689700007</v>
      </c>
      <c r="AD19" s="176">
        <v>11.841246436189998</v>
      </c>
      <c r="AE19" s="176">
        <v>16.398216659520003</v>
      </c>
      <c r="AF19" s="176">
        <v>21.518888396719998</v>
      </c>
      <c r="AG19" s="176">
        <v>27.656781200339999</v>
      </c>
      <c r="AH19" s="190">
        <v>32.802706833569999</v>
      </c>
      <c r="AI19" s="190">
        <v>38.649725435770002</v>
      </c>
      <c r="AJ19" s="190">
        <v>45.021334615550003</v>
      </c>
      <c r="AK19" s="190">
        <v>50.753352016800001</v>
      </c>
      <c r="AL19" s="190">
        <v>58.219316321429993</v>
      </c>
      <c r="AM19" s="177">
        <v>71.670440341439999</v>
      </c>
      <c r="AN19" s="342">
        <v>3.8899223209300007</v>
      </c>
      <c r="AO19" s="176">
        <v>9.0129783857999985</v>
      </c>
      <c r="AP19" s="176">
        <v>15.24275366707</v>
      </c>
      <c r="AQ19" s="176">
        <v>21.0482322031</v>
      </c>
      <c r="AR19" s="176">
        <v>27.188553774749995</v>
      </c>
      <c r="AS19" s="176">
        <v>34.685925739180007</v>
      </c>
      <c r="AT19" s="176">
        <v>41.784211067619999</v>
      </c>
      <c r="AU19" s="176">
        <v>48.969356307220004</v>
      </c>
    </row>
    <row r="20" spans="1:47" s="40" customFormat="1" ht="12.75">
      <c r="A20" s="41"/>
      <c r="B20" s="21" t="s">
        <v>255</v>
      </c>
      <c r="C20" s="186">
        <v>41.29921892894</v>
      </c>
      <c r="D20" s="176">
        <v>2.2465244763599999</v>
      </c>
      <c r="E20" s="176">
        <v>4.7068924961700001</v>
      </c>
      <c r="F20" s="176">
        <v>7.6548509316500013</v>
      </c>
      <c r="G20" s="176">
        <v>9.9692556533100003</v>
      </c>
      <c r="H20" s="176">
        <v>13.012002006640001</v>
      </c>
      <c r="I20" s="176">
        <v>15.172042971270001</v>
      </c>
      <c r="J20" s="176">
        <v>17.20358721621</v>
      </c>
      <c r="K20" s="176">
        <v>22.152286538329999</v>
      </c>
      <c r="L20" s="176">
        <v>24.960809352159995</v>
      </c>
      <c r="M20" s="176">
        <v>27.305777615570001</v>
      </c>
      <c r="N20" s="176">
        <v>32.30260845366</v>
      </c>
      <c r="O20" s="177">
        <v>34.410723852720004</v>
      </c>
      <c r="P20" s="176">
        <v>1.1189647577599999</v>
      </c>
      <c r="Q20" s="176">
        <v>4.2679125986400006</v>
      </c>
      <c r="R20" s="176">
        <v>6.4604270927600007</v>
      </c>
      <c r="S20" s="176">
        <v>8.7603390099400009</v>
      </c>
      <c r="T20" s="176">
        <v>11.219662214329999</v>
      </c>
      <c r="U20" s="176">
        <v>12.614857709829998</v>
      </c>
      <c r="V20" s="176">
        <v>15.412350866489998</v>
      </c>
      <c r="W20" s="176">
        <v>19.04545050902</v>
      </c>
      <c r="X20" s="176">
        <v>21.581244043870001</v>
      </c>
      <c r="Y20" s="176">
        <v>24.213501710419994</v>
      </c>
      <c r="Z20" s="176">
        <v>28.22436771097</v>
      </c>
      <c r="AA20" s="177">
        <v>37.135411742700001</v>
      </c>
      <c r="AB20" s="176">
        <v>1.3154467732699999</v>
      </c>
      <c r="AC20" s="176">
        <v>2.4092273757000009</v>
      </c>
      <c r="AD20" s="176">
        <v>3.911691446449999</v>
      </c>
      <c r="AE20" s="176">
        <v>5.7210682038699989</v>
      </c>
      <c r="AF20" s="176">
        <v>7.9596733444700014</v>
      </c>
      <c r="AG20" s="176">
        <v>9.5737825585200014</v>
      </c>
      <c r="AH20" s="190">
        <v>11.878668259040001</v>
      </c>
      <c r="AI20" s="190">
        <v>15.361538009599998</v>
      </c>
      <c r="AJ20" s="190">
        <v>18.60043086756</v>
      </c>
      <c r="AK20" s="190">
        <v>20.917677648979996</v>
      </c>
      <c r="AL20" s="190">
        <v>24.889114211580001</v>
      </c>
      <c r="AM20" s="177">
        <v>31.422323717990004</v>
      </c>
      <c r="AN20" s="342">
        <v>1.2934295825</v>
      </c>
      <c r="AO20" s="176">
        <v>2.9156755535300007</v>
      </c>
      <c r="AP20" s="176">
        <v>4.7521204428299999</v>
      </c>
      <c r="AQ20" s="176">
        <v>7.0604101726499993</v>
      </c>
      <c r="AR20" s="176">
        <v>9.9808888338999999</v>
      </c>
      <c r="AS20" s="176">
        <v>14.25563943323</v>
      </c>
      <c r="AT20" s="176">
        <v>18.19300151226</v>
      </c>
      <c r="AU20" s="176">
        <v>22.703511663540002</v>
      </c>
    </row>
    <row r="21" spans="1:47" s="40" customFormat="1" ht="25.5">
      <c r="A21" s="41"/>
      <c r="B21" s="21" t="s">
        <v>256</v>
      </c>
      <c r="C21" s="186">
        <v>4.5950171901099992</v>
      </c>
      <c r="D21" s="176">
        <v>7.6914946010000013E-2</v>
      </c>
      <c r="E21" s="176">
        <v>0.31789281909000006</v>
      </c>
      <c r="F21" s="176">
        <v>0.39133473474999997</v>
      </c>
      <c r="G21" s="176">
        <v>0.58330550549999993</v>
      </c>
      <c r="H21" s="176">
        <v>0.79862744801999996</v>
      </c>
      <c r="I21" s="176">
        <v>0.95493555719000001</v>
      </c>
      <c r="J21" s="176">
        <v>1.1222592102000002</v>
      </c>
      <c r="K21" s="176">
        <v>1.3084066209899998</v>
      </c>
      <c r="L21" s="176">
        <v>1.4563578539800004</v>
      </c>
      <c r="M21" s="176">
        <v>1.7618131636300003</v>
      </c>
      <c r="N21" s="176">
        <v>2.1036471421399998</v>
      </c>
      <c r="O21" s="177">
        <v>2.5970367566900001</v>
      </c>
      <c r="P21" s="176">
        <v>7.6027218140000005E-2</v>
      </c>
      <c r="Q21" s="176">
        <v>0.26068785759000002</v>
      </c>
      <c r="R21" s="176">
        <v>0.44667585180999991</v>
      </c>
      <c r="S21" s="176">
        <v>0.86323924399999996</v>
      </c>
      <c r="T21" s="176">
        <v>1.1320616586999999</v>
      </c>
      <c r="U21" s="176">
        <v>1.3089260874200002</v>
      </c>
      <c r="V21" s="176">
        <v>1.5460196658599998</v>
      </c>
      <c r="W21" s="176">
        <v>1.7808341903800002</v>
      </c>
      <c r="X21" s="176">
        <v>2.06384891596</v>
      </c>
      <c r="Y21" s="176">
        <v>2.5804061313999997</v>
      </c>
      <c r="Z21" s="176">
        <v>3.0545374279700002</v>
      </c>
      <c r="AA21" s="177">
        <v>4.0529711228599998</v>
      </c>
      <c r="AB21" s="176">
        <v>9.5732363809999985E-2</v>
      </c>
      <c r="AC21" s="176">
        <v>0.44045574606000004</v>
      </c>
      <c r="AD21" s="176">
        <v>0.70433456267999994</v>
      </c>
      <c r="AE21" s="176">
        <v>1.0391804388299999</v>
      </c>
      <c r="AF21" s="176">
        <v>1.2550099530000001</v>
      </c>
      <c r="AG21" s="176">
        <v>1.4572111328299999</v>
      </c>
      <c r="AH21" s="190">
        <v>1.7259236948200001</v>
      </c>
      <c r="AI21" s="190">
        <v>1.93630030225</v>
      </c>
      <c r="AJ21" s="190">
        <v>2.2635967863199995</v>
      </c>
      <c r="AK21" s="190">
        <v>2.57477269935</v>
      </c>
      <c r="AL21" s="190">
        <v>3.0276201995500003</v>
      </c>
      <c r="AM21" s="177">
        <v>4.7716210940800003</v>
      </c>
      <c r="AN21" s="342">
        <v>0.14109472900000003</v>
      </c>
      <c r="AO21" s="176">
        <v>0.47986686482000002</v>
      </c>
      <c r="AP21" s="176">
        <v>1.0009488919</v>
      </c>
      <c r="AQ21" s="176">
        <v>1.3698353237300001</v>
      </c>
      <c r="AR21" s="176">
        <v>1.7377650198599999</v>
      </c>
      <c r="AS21" s="176">
        <v>2.1161897328899997</v>
      </c>
      <c r="AT21" s="176">
        <v>2.3491615166399993</v>
      </c>
      <c r="AU21" s="176">
        <v>2.5637872278200007</v>
      </c>
    </row>
    <row r="22" spans="1:47" s="40" customFormat="1" ht="24.75" customHeight="1">
      <c r="A22" s="41"/>
      <c r="B22" s="21" t="s">
        <v>257</v>
      </c>
      <c r="C22" s="187">
        <v>9.6860346109999995E-2</v>
      </c>
      <c r="D22" s="188">
        <v>6.9729501299999998E-3</v>
      </c>
      <c r="E22" s="188">
        <v>9.7472042399999979E-3</v>
      </c>
      <c r="F22" s="188">
        <v>1.551539444E-2</v>
      </c>
      <c r="G22" s="188">
        <v>1.9688479899999996E-2</v>
      </c>
      <c r="H22" s="188">
        <v>2.7278447439999996E-2</v>
      </c>
      <c r="I22" s="188">
        <v>4.223972401E-2</v>
      </c>
      <c r="J22" s="188">
        <v>5.7730093939999998E-2</v>
      </c>
      <c r="K22" s="188">
        <v>6.4090241769999987E-2</v>
      </c>
      <c r="L22" s="188">
        <v>6.7131016840000002E-2</v>
      </c>
      <c r="M22" s="188">
        <v>7.0637919050000011E-2</v>
      </c>
      <c r="N22" s="188">
        <v>7.3534117080000003E-2</v>
      </c>
      <c r="O22" s="189">
        <v>0.11153493760000001</v>
      </c>
      <c r="P22" s="188">
        <v>2.06159E-6</v>
      </c>
      <c r="Q22" s="188">
        <v>2.6542575E-4</v>
      </c>
      <c r="R22" s="188">
        <v>2.7140026999999993E-4</v>
      </c>
      <c r="S22" s="188">
        <v>3.7988516000000001E-4</v>
      </c>
      <c r="T22" s="188">
        <v>4.8813066E-4</v>
      </c>
      <c r="U22" s="188">
        <v>5.9683236999999998E-4</v>
      </c>
      <c r="V22" s="188">
        <v>1.4224952799999999E-3</v>
      </c>
      <c r="W22" s="188">
        <v>1.93412311E-3</v>
      </c>
      <c r="X22" s="188">
        <v>4.8622075199999991E-3</v>
      </c>
      <c r="Y22" s="188">
        <v>5.4684026799999997E-3</v>
      </c>
      <c r="Z22" s="188">
        <v>8.4375713599999999E-3</v>
      </c>
      <c r="AA22" s="189">
        <v>2.1493146159999997E-2</v>
      </c>
      <c r="AB22" s="188">
        <v>1.8007000000000002E-7</v>
      </c>
      <c r="AC22" s="188">
        <v>5.1158050000000004E-4</v>
      </c>
      <c r="AD22" s="188">
        <v>1.0813288600000001E-3</v>
      </c>
      <c r="AE22" s="188">
        <v>2.3819966100000001E-3</v>
      </c>
      <c r="AF22" s="188">
        <v>2.9214542300000004E-3</v>
      </c>
      <c r="AG22" s="188">
        <v>3.4346719699999998E-3</v>
      </c>
      <c r="AH22" s="217">
        <v>3.9166647699999998E-3</v>
      </c>
      <c r="AI22" s="217">
        <v>4.6995000900000002E-3</v>
      </c>
      <c r="AJ22" s="217">
        <v>5.5426493799999995E-3</v>
      </c>
      <c r="AK22" s="217">
        <v>6.4440229100000005E-3</v>
      </c>
      <c r="AL22" s="217">
        <v>8.0878546399999994E-3</v>
      </c>
      <c r="AM22" s="189">
        <v>1.2513018359999999E-2</v>
      </c>
      <c r="AN22" s="347">
        <v>1.5837E-6</v>
      </c>
      <c r="AO22" s="188">
        <v>9.5877563000000001E-4</v>
      </c>
      <c r="AP22" s="188">
        <v>1.9174539400000001E-3</v>
      </c>
      <c r="AQ22" s="188">
        <v>2.8404610499999997E-3</v>
      </c>
      <c r="AR22" s="188">
        <v>3.76364976E-3</v>
      </c>
      <c r="AS22" s="188">
        <v>4.7160677699999995E-3</v>
      </c>
      <c r="AT22" s="188">
        <v>5.9839159900000006E-3</v>
      </c>
      <c r="AU22" s="188">
        <v>7.0990590800000001E-3</v>
      </c>
    </row>
    <row r="23" spans="1:47" s="40" customFormat="1" ht="12.75">
      <c r="A23" s="41"/>
      <c r="B23" s="21" t="s">
        <v>101</v>
      </c>
      <c r="C23" s="186">
        <v>12.879344794169999</v>
      </c>
      <c r="D23" s="176">
        <v>0.37704860174999999</v>
      </c>
      <c r="E23" s="176">
        <v>0.86554711354999991</v>
      </c>
      <c r="F23" s="176">
        <v>1.7348663608400001</v>
      </c>
      <c r="G23" s="176">
        <v>2.3015886451700003</v>
      </c>
      <c r="H23" s="176">
        <v>2.9329703025799998</v>
      </c>
      <c r="I23" s="176">
        <v>3.59814449928</v>
      </c>
      <c r="J23" s="176">
        <v>4.2024208234599998</v>
      </c>
      <c r="K23" s="176">
        <v>4.8203908110800002</v>
      </c>
      <c r="L23" s="176">
        <v>5.8690456671</v>
      </c>
      <c r="M23" s="176">
        <v>6.7895862854500013</v>
      </c>
      <c r="N23" s="176">
        <v>7.7560186605299997</v>
      </c>
      <c r="O23" s="177">
        <v>10.580807157779999</v>
      </c>
      <c r="P23" s="176">
        <v>0.24546730199</v>
      </c>
      <c r="Q23" s="176">
        <v>0.59668485842999996</v>
      </c>
      <c r="R23" s="176">
        <v>1.3745423530300003</v>
      </c>
      <c r="S23" s="176">
        <v>1.9037080771900003</v>
      </c>
      <c r="T23" s="176">
        <v>2.3953802494000001</v>
      </c>
      <c r="U23" s="176">
        <v>3.0110148795699998</v>
      </c>
      <c r="V23" s="176">
        <v>3.7085392027500008</v>
      </c>
      <c r="W23" s="176">
        <v>4.3213292523100009</v>
      </c>
      <c r="X23" s="176">
        <v>5.1992244101999994</v>
      </c>
      <c r="Y23" s="176">
        <v>5.9299552847100001</v>
      </c>
      <c r="Z23" s="176">
        <v>8.122674503239999</v>
      </c>
      <c r="AA23" s="177">
        <v>11.450417382440001</v>
      </c>
      <c r="AB23" s="176">
        <v>0.26746793342000003</v>
      </c>
      <c r="AC23" s="176">
        <v>0.63865113743000002</v>
      </c>
      <c r="AD23" s="176">
        <v>1.5849331421400001</v>
      </c>
      <c r="AE23" s="176">
        <v>2.2337073862900003</v>
      </c>
      <c r="AF23" s="176">
        <v>2.72085784695</v>
      </c>
      <c r="AG23" s="176">
        <v>3.5026375830599994</v>
      </c>
      <c r="AH23" s="190">
        <v>4.0769446926600006</v>
      </c>
      <c r="AI23" s="190">
        <v>4.6626972905200006</v>
      </c>
      <c r="AJ23" s="190">
        <v>5.4512360753799989</v>
      </c>
      <c r="AK23" s="190">
        <v>6.2057305523800004</v>
      </c>
      <c r="AL23" s="190">
        <v>9.4476637730599986</v>
      </c>
      <c r="AM23" s="177">
        <v>12.464610565210002</v>
      </c>
      <c r="AN23" s="342">
        <v>0.35581552908000003</v>
      </c>
      <c r="AO23" s="176">
        <v>0.82636973325999996</v>
      </c>
      <c r="AP23" s="176">
        <v>1.8272817633699998</v>
      </c>
      <c r="AQ23" s="176">
        <v>2.5849834515400003</v>
      </c>
      <c r="AR23" s="176">
        <v>3.2560755613999999</v>
      </c>
      <c r="AS23" s="176">
        <v>4.0345429932800005</v>
      </c>
      <c r="AT23" s="176">
        <v>4.7601021184400008</v>
      </c>
      <c r="AU23" s="176">
        <v>6.8215437318500003</v>
      </c>
    </row>
    <row r="24" spans="1:47" s="40" customFormat="1" ht="12.75">
      <c r="A24" s="41"/>
      <c r="B24" s="21" t="s">
        <v>258</v>
      </c>
      <c r="C24" s="186">
        <v>5.111891031709999</v>
      </c>
      <c r="D24" s="176">
        <v>0.17246552280000002</v>
      </c>
      <c r="E24" s="176">
        <v>0.38265277096</v>
      </c>
      <c r="F24" s="176">
        <v>0.59154240504000011</v>
      </c>
      <c r="G24" s="176">
        <v>1.4349558752000002</v>
      </c>
      <c r="H24" s="176">
        <v>1.7118782376100001</v>
      </c>
      <c r="I24" s="176">
        <v>2.26689830247</v>
      </c>
      <c r="J24" s="176">
        <v>2.5180484132099998</v>
      </c>
      <c r="K24" s="176">
        <v>2.8207677610899995</v>
      </c>
      <c r="L24" s="176">
        <v>3.0816869937900004</v>
      </c>
      <c r="M24" s="176">
        <v>3.9883435063200001</v>
      </c>
      <c r="N24" s="176">
        <v>4.2687125094800003</v>
      </c>
      <c r="O24" s="177">
        <v>4.8723675185099991</v>
      </c>
      <c r="P24" s="176">
        <v>0.15974799608999998</v>
      </c>
      <c r="Q24" s="176">
        <v>0.35983550377000001</v>
      </c>
      <c r="R24" s="176">
        <v>0.66720579071999986</v>
      </c>
      <c r="S24" s="176">
        <v>2.0280194294</v>
      </c>
      <c r="T24" s="176">
        <v>2.8368232725300007</v>
      </c>
      <c r="U24" s="176">
        <v>3.14990088952</v>
      </c>
      <c r="V24" s="176">
        <v>3.4536776269000002</v>
      </c>
      <c r="W24" s="176">
        <v>3.7037058014399999</v>
      </c>
      <c r="X24" s="176">
        <v>4.0337425412199996</v>
      </c>
      <c r="Y24" s="176">
        <v>4.4417597468699999</v>
      </c>
      <c r="Z24" s="176">
        <v>5.9329251075400009</v>
      </c>
      <c r="AA24" s="177">
        <v>6.6191536474800001</v>
      </c>
      <c r="AB24" s="176">
        <v>0.17890327732000003</v>
      </c>
      <c r="AC24" s="176">
        <v>0.40202196086999997</v>
      </c>
      <c r="AD24" s="176">
        <v>0.73980892939999998</v>
      </c>
      <c r="AE24" s="176">
        <v>1.06312037975</v>
      </c>
      <c r="AF24" s="176">
        <v>1.3495652247500001</v>
      </c>
      <c r="AG24" s="176">
        <v>1.7071999412699999</v>
      </c>
      <c r="AH24" s="190">
        <v>2.0873825649</v>
      </c>
      <c r="AI24" s="190">
        <v>2.9030766171600004</v>
      </c>
      <c r="AJ24" s="190">
        <v>3.3795676133700003</v>
      </c>
      <c r="AK24" s="190">
        <v>3.7368787461899999</v>
      </c>
      <c r="AL24" s="190">
        <v>4.1897346905199999</v>
      </c>
      <c r="AM24" s="177">
        <v>4.9589491845499998</v>
      </c>
      <c r="AN24" s="342">
        <v>0.21110004502999996</v>
      </c>
      <c r="AO24" s="176">
        <v>0.57244329245999992</v>
      </c>
      <c r="AP24" s="176">
        <v>1.2015722648299998</v>
      </c>
      <c r="AQ24" s="176">
        <v>1.9157874932500001</v>
      </c>
      <c r="AR24" s="176">
        <v>2.4438125093299994</v>
      </c>
      <c r="AS24" s="176">
        <v>3.0897496560700008</v>
      </c>
      <c r="AT24" s="176">
        <v>3.7574902112699999</v>
      </c>
      <c r="AU24" s="176">
        <v>4.4571284965299993</v>
      </c>
    </row>
    <row r="25" spans="1:47" s="40" customFormat="1" ht="12.75">
      <c r="A25" s="41"/>
      <c r="B25" s="21" t="s">
        <v>100</v>
      </c>
      <c r="C25" s="186">
        <v>30.943078081099998</v>
      </c>
      <c r="D25" s="176">
        <v>1.8855606804099998</v>
      </c>
      <c r="E25" s="176">
        <v>3.9795926818700003</v>
      </c>
      <c r="F25" s="176">
        <v>6.6086310180199996</v>
      </c>
      <c r="G25" s="176">
        <v>8.8860386853799991</v>
      </c>
      <c r="H25" s="176">
        <v>11.309346310560002</v>
      </c>
      <c r="I25" s="176">
        <v>14.691186240009998</v>
      </c>
      <c r="J25" s="176">
        <v>16.725703360509996</v>
      </c>
      <c r="K25" s="176">
        <v>18.399502489270002</v>
      </c>
      <c r="L25" s="176">
        <v>20.772021571399996</v>
      </c>
      <c r="M25" s="176">
        <v>22.951165045690001</v>
      </c>
      <c r="N25" s="176">
        <v>25.358663787240001</v>
      </c>
      <c r="O25" s="177">
        <v>28.677868445790008</v>
      </c>
      <c r="P25" s="176">
        <v>1.5790069151700001</v>
      </c>
      <c r="Q25" s="176">
        <v>3.7645742555699999</v>
      </c>
      <c r="R25" s="176">
        <v>6.3227044894199995</v>
      </c>
      <c r="S25" s="176">
        <v>8.6550243499199997</v>
      </c>
      <c r="T25" s="176">
        <v>10.905922621009999</v>
      </c>
      <c r="U25" s="176">
        <v>14.28734651732</v>
      </c>
      <c r="V25" s="176">
        <v>16.394876984369997</v>
      </c>
      <c r="W25" s="176">
        <v>17.957992189150001</v>
      </c>
      <c r="X25" s="176">
        <v>20.390602782030005</v>
      </c>
      <c r="Y25" s="176">
        <v>23.112600853529997</v>
      </c>
      <c r="Z25" s="176">
        <v>26.072297752730002</v>
      </c>
      <c r="AA25" s="177">
        <v>30.185697775469993</v>
      </c>
      <c r="AB25" s="176">
        <v>1.7870253277299999</v>
      </c>
      <c r="AC25" s="176">
        <v>3.0528612285700008</v>
      </c>
      <c r="AD25" s="176">
        <v>6.9608320174099996</v>
      </c>
      <c r="AE25" s="176">
        <v>9.4222506445899992</v>
      </c>
      <c r="AF25" s="176">
        <v>11.841220208700001</v>
      </c>
      <c r="AG25" s="176">
        <v>15.592822756810001</v>
      </c>
      <c r="AH25" s="190">
        <v>18.156696153150001</v>
      </c>
      <c r="AI25" s="190">
        <v>20.273124801510001</v>
      </c>
      <c r="AJ25" s="190">
        <v>24.738645749260002</v>
      </c>
      <c r="AK25" s="190">
        <v>27.35498200764</v>
      </c>
      <c r="AL25" s="190">
        <v>30.314409507620002</v>
      </c>
      <c r="AM25" s="177">
        <v>34.826478584500002</v>
      </c>
      <c r="AN25" s="342">
        <v>2.2322327515400002</v>
      </c>
      <c r="AO25" s="176">
        <v>4.2618594569699999</v>
      </c>
      <c r="AP25" s="176">
        <v>8.9043352245600023</v>
      </c>
      <c r="AQ25" s="176">
        <v>11.934007003209999</v>
      </c>
      <c r="AR25" s="176">
        <v>14.900735642319999</v>
      </c>
      <c r="AS25" s="176">
        <v>19.754577852199997</v>
      </c>
      <c r="AT25" s="176">
        <v>22.600361454070001</v>
      </c>
      <c r="AU25" s="176">
        <v>24.810100308609996</v>
      </c>
    </row>
    <row r="26" spans="1:47" s="40" customFormat="1" ht="25.5" customHeight="1">
      <c r="A26" s="41"/>
      <c r="B26" s="21" t="s">
        <v>99</v>
      </c>
      <c r="C26" s="186">
        <v>88.547278726640002</v>
      </c>
      <c r="D26" s="176">
        <v>7.1205363556200005</v>
      </c>
      <c r="E26" s="176">
        <v>14.192678590229999</v>
      </c>
      <c r="F26" s="176">
        <v>21.305348097250008</v>
      </c>
      <c r="G26" s="176">
        <v>29.55189979863999</v>
      </c>
      <c r="H26" s="176">
        <v>36.73279813420001</v>
      </c>
      <c r="I26" s="176">
        <v>44.037871291030001</v>
      </c>
      <c r="J26" s="176">
        <v>50.840888157299993</v>
      </c>
      <c r="K26" s="176">
        <v>57.429452683739996</v>
      </c>
      <c r="L26" s="176">
        <v>64.016762475210001</v>
      </c>
      <c r="M26" s="176">
        <v>70.575657269120001</v>
      </c>
      <c r="N26" s="176">
        <v>73.533549385730012</v>
      </c>
      <c r="O26" s="177">
        <v>80.558241772749994</v>
      </c>
      <c r="P26" s="176">
        <v>6.0025623943699999</v>
      </c>
      <c r="Q26" s="176">
        <v>13.179886246979999</v>
      </c>
      <c r="R26" s="176">
        <v>20.795915671899998</v>
      </c>
      <c r="S26" s="176">
        <v>28.934556243859991</v>
      </c>
      <c r="T26" s="176">
        <v>36.233552705079994</v>
      </c>
      <c r="U26" s="176">
        <v>43.610645271889986</v>
      </c>
      <c r="V26" s="176">
        <v>50.528602279860003</v>
      </c>
      <c r="W26" s="176">
        <v>57.366910262140003</v>
      </c>
      <c r="X26" s="176">
        <v>64.296806687589992</v>
      </c>
      <c r="Y26" s="176">
        <v>73.906447586989984</v>
      </c>
      <c r="Z26" s="176">
        <v>82.196201277990014</v>
      </c>
      <c r="AA26" s="177">
        <v>103.70093365885998</v>
      </c>
      <c r="AB26" s="176">
        <v>0.34823163992999995</v>
      </c>
      <c r="AC26" s="176">
        <v>13.090055615630003</v>
      </c>
      <c r="AD26" s="176">
        <v>26.391940335140003</v>
      </c>
      <c r="AE26" s="176">
        <v>40.46912676649999</v>
      </c>
      <c r="AF26" s="176">
        <v>53.878582703850007</v>
      </c>
      <c r="AG26" s="176">
        <v>66.212562330349996</v>
      </c>
      <c r="AH26" s="190">
        <v>78.738480622339978</v>
      </c>
      <c r="AI26" s="190">
        <v>91.890120168279992</v>
      </c>
      <c r="AJ26" s="190">
        <v>105.40560762721998</v>
      </c>
      <c r="AK26" s="190">
        <v>117.99788699395999</v>
      </c>
      <c r="AL26" s="190">
        <v>130.24874524817002</v>
      </c>
      <c r="AM26" s="177">
        <v>151.96147356072998</v>
      </c>
      <c r="AN26" s="342">
        <v>0.38641935033999997</v>
      </c>
      <c r="AO26" s="176">
        <v>15.494709717400003</v>
      </c>
      <c r="AP26" s="176">
        <v>27.278937981520002</v>
      </c>
      <c r="AQ26" s="176">
        <v>38.112123100680002</v>
      </c>
      <c r="AR26" s="176">
        <v>49.098028114439984</v>
      </c>
      <c r="AS26" s="176">
        <v>59.042142382990001</v>
      </c>
      <c r="AT26" s="176">
        <v>68.28609615741</v>
      </c>
      <c r="AU26" s="176">
        <v>79.565604558940009</v>
      </c>
    </row>
    <row r="27" spans="1:47" s="40" customFormat="1" ht="12.75" customHeight="1">
      <c r="A27" s="41"/>
      <c r="B27" s="21" t="s">
        <v>259</v>
      </c>
      <c r="C27" s="186">
        <v>115.84832418586998</v>
      </c>
      <c r="D27" s="176">
        <v>7.7467054314699997</v>
      </c>
      <c r="E27" s="176">
        <v>18.775397033139999</v>
      </c>
      <c r="F27" s="176">
        <v>31.713834981269997</v>
      </c>
      <c r="G27" s="176">
        <v>42.227449235150004</v>
      </c>
      <c r="H27" s="176">
        <v>52.509508957849995</v>
      </c>
      <c r="I27" s="176">
        <v>62.493418852750011</v>
      </c>
      <c r="J27" s="176">
        <v>72.99327116473998</v>
      </c>
      <c r="K27" s="176">
        <v>82.030842663130016</v>
      </c>
      <c r="L27" s="176">
        <v>92.003194174629996</v>
      </c>
      <c r="M27" s="176">
        <v>106.55660010314</v>
      </c>
      <c r="N27" s="176">
        <v>117.10424379384999</v>
      </c>
      <c r="O27" s="177">
        <v>130.60093637970002</v>
      </c>
      <c r="P27" s="176">
        <v>11.527494392840001</v>
      </c>
      <c r="Q27" s="176">
        <v>23.483365144489998</v>
      </c>
      <c r="R27" s="176">
        <v>35.274068852600003</v>
      </c>
      <c r="S27" s="176">
        <v>48.050363410419997</v>
      </c>
      <c r="T27" s="176">
        <v>61.504424363630008</v>
      </c>
      <c r="U27" s="176">
        <v>77.731324625690007</v>
      </c>
      <c r="V27" s="176">
        <v>90.767926143010001</v>
      </c>
      <c r="W27" s="176">
        <v>101.17328092472</v>
      </c>
      <c r="X27" s="176">
        <v>115.93878821421998</v>
      </c>
      <c r="Y27" s="176">
        <v>131.68151792387999</v>
      </c>
      <c r="Z27" s="176">
        <v>147.86691526186002</v>
      </c>
      <c r="AA27" s="177">
        <v>173.97999768948003</v>
      </c>
      <c r="AB27" s="176">
        <v>12.018872902029997</v>
      </c>
      <c r="AC27" s="176">
        <v>27.160089401350003</v>
      </c>
      <c r="AD27" s="176">
        <v>44.623508325720003</v>
      </c>
      <c r="AE27" s="176">
        <v>61.398601683939994</v>
      </c>
      <c r="AF27" s="176">
        <v>77.114121849989999</v>
      </c>
      <c r="AG27" s="176">
        <v>93.491122763340002</v>
      </c>
      <c r="AH27" s="190">
        <v>108.06585662437999</v>
      </c>
      <c r="AI27" s="190">
        <v>120.70087583840998</v>
      </c>
      <c r="AJ27" s="190">
        <v>135.64881676888999</v>
      </c>
      <c r="AK27" s="190">
        <v>150.62080434961999</v>
      </c>
      <c r="AL27" s="190">
        <v>169.94520522669001</v>
      </c>
      <c r="AM27" s="177">
        <v>195.39527364002996</v>
      </c>
      <c r="AN27" s="342">
        <v>24.34588009774</v>
      </c>
      <c r="AO27" s="176">
        <v>55.248155786849999</v>
      </c>
      <c r="AP27" s="176">
        <v>76.017791190909989</v>
      </c>
      <c r="AQ27" s="176">
        <v>94.372237752169994</v>
      </c>
      <c r="AR27" s="176">
        <v>113.44971387634001</v>
      </c>
      <c r="AS27" s="176">
        <v>136.79227345467001</v>
      </c>
      <c r="AT27" s="176">
        <v>152.44268966065999</v>
      </c>
      <c r="AU27" s="176">
        <v>175.72767188608998</v>
      </c>
    </row>
    <row r="28" spans="1:47" s="40" customFormat="1" ht="9" customHeight="1">
      <c r="A28" s="41"/>
      <c r="B28" s="21"/>
      <c r="C28" s="182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4"/>
      <c r="P28" s="183"/>
      <c r="Q28" s="183"/>
      <c r="R28" s="183"/>
      <c r="S28" s="183"/>
      <c r="T28" s="183"/>
      <c r="U28" s="185"/>
      <c r="V28" s="185"/>
      <c r="W28" s="185"/>
      <c r="X28" s="185"/>
      <c r="Y28" s="185"/>
      <c r="Z28" s="185"/>
      <c r="AA28" s="184"/>
      <c r="AB28" s="185"/>
      <c r="AC28" s="185"/>
      <c r="AD28" s="185"/>
      <c r="AE28" s="185"/>
      <c r="AF28" s="185"/>
      <c r="AG28" s="185"/>
      <c r="AH28" s="190"/>
      <c r="AI28" s="190"/>
      <c r="AJ28" s="190"/>
      <c r="AK28" s="190"/>
      <c r="AL28" s="190"/>
      <c r="AM28" s="184"/>
      <c r="AN28" s="346"/>
      <c r="AO28" s="185"/>
      <c r="AP28" s="185"/>
      <c r="AQ28" s="185"/>
      <c r="AR28" s="185"/>
      <c r="AS28" s="185"/>
      <c r="AT28" s="185"/>
      <c r="AU28" s="185"/>
    </row>
    <row r="29" spans="1:47" s="40" customFormat="1" ht="12.75">
      <c r="A29" s="41"/>
      <c r="B29" s="31" t="s">
        <v>98</v>
      </c>
      <c r="C29" s="182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4"/>
      <c r="P29" s="183"/>
      <c r="Q29" s="183"/>
      <c r="R29" s="183"/>
      <c r="S29" s="183"/>
      <c r="T29" s="183"/>
      <c r="U29" s="185"/>
      <c r="V29" s="185"/>
      <c r="W29" s="185"/>
      <c r="X29" s="185"/>
      <c r="Y29" s="190"/>
      <c r="Z29" s="185"/>
      <c r="AA29" s="184"/>
      <c r="AB29" s="185"/>
      <c r="AC29" s="185"/>
      <c r="AD29" s="185"/>
      <c r="AE29" s="185"/>
      <c r="AF29" s="185"/>
      <c r="AG29" s="185"/>
      <c r="AH29" s="190"/>
      <c r="AI29" s="190"/>
      <c r="AJ29" s="190"/>
      <c r="AK29" s="190"/>
      <c r="AL29" s="190"/>
      <c r="AM29" s="184"/>
      <c r="AN29" s="346"/>
      <c r="AO29" s="185"/>
      <c r="AP29" s="185"/>
      <c r="AQ29" s="185"/>
      <c r="AR29" s="185"/>
      <c r="AS29" s="185"/>
      <c r="AT29" s="185"/>
      <c r="AU29" s="185"/>
    </row>
    <row r="30" spans="1:47" s="40" customFormat="1" ht="12.75">
      <c r="A30" s="41"/>
      <c r="B30" s="21" t="s">
        <v>97</v>
      </c>
      <c r="C30" s="186">
        <v>385.61184892011005</v>
      </c>
      <c r="D30" s="176">
        <v>26.832371788510002</v>
      </c>
      <c r="E30" s="176">
        <v>57.402502249769995</v>
      </c>
      <c r="F30" s="176">
        <v>92.02405191279999</v>
      </c>
      <c r="G30" s="176">
        <v>126.27107182613999</v>
      </c>
      <c r="H30" s="176">
        <v>160.80652917407002</v>
      </c>
      <c r="I30" s="176">
        <v>195.87783420932996</v>
      </c>
      <c r="J30" s="176">
        <v>228.34245263359998</v>
      </c>
      <c r="K30" s="176">
        <v>261.14968781414996</v>
      </c>
      <c r="L30" s="176">
        <v>294.28780455522002</v>
      </c>
      <c r="M30" s="176">
        <v>335.28860795204997</v>
      </c>
      <c r="N30" s="176">
        <v>371.45313213076003</v>
      </c>
      <c r="O30" s="177">
        <v>422.81817495087</v>
      </c>
      <c r="P30" s="176">
        <v>31.372553730970008</v>
      </c>
      <c r="Q30" s="176">
        <v>68.996172536380001</v>
      </c>
      <c r="R30" s="176">
        <v>107.87799886808</v>
      </c>
      <c r="S30" s="176">
        <v>151.78244750595002</v>
      </c>
      <c r="T30" s="176">
        <v>196.71538099980003</v>
      </c>
      <c r="U30" s="176">
        <v>242.93094818650999</v>
      </c>
      <c r="V30" s="176">
        <v>285.74297084486</v>
      </c>
      <c r="W30" s="176">
        <v>324.52137332088</v>
      </c>
      <c r="X30" s="176">
        <v>366.46363293749999</v>
      </c>
      <c r="Y30" s="176">
        <v>413.0225026044501</v>
      </c>
      <c r="Z30" s="176">
        <v>469.67134077795998</v>
      </c>
      <c r="AA30" s="177">
        <v>559.42943013795013</v>
      </c>
      <c r="AB30" s="176">
        <v>27.133470206789998</v>
      </c>
      <c r="AC30" s="176">
        <v>72.551593190860004</v>
      </c>
      <c r="AD30" s="176">
        <v>138.68588742544</v>
      </c>
      <c r="AE30" s="176">
        <v>191.7468379053</v>
      </c>
      <c r="AF30" s="176">
        <v>242.76092932129998</v>
      </c>
      <c r="AG30" s="176">
        <v>296.48939571612993</v>
      </c>
      <c r="AH30" s="190">
        <v>344.38967256889998</v>
      </c>
      <c r="AI30" s="190">
        <v>395.44272439994</v>
      </c>
      <c r="AJ30" s="190">
        <v>459.10869171573989</v>
      </c>
      <c r="AK30" s="190">
        <v>510.16296327739991</v>
      </c>
      <c r="AL30" s="190">
        <v>572.33254644043006</v>
      </c>
      <c r="AM30" s="177">
        <v>658.24864860496996</v>
      </c>
      <c r="AN30" s="342">
        <v>42.852292722840005</v>
      </c>
      <c r="AO30" s="176">
        <v>110.40552988480999</v>
      </c>
      <c r="AP30" s="176">
        <v>183.40023637620999</v>
      </c>
      <c r="AQ30" s="176">
        <v>238.43905399554998</v>
      </c>
      <c r="AR30" s="176">
        <v>297.21677600623997</v>
      </c>
      <c r="AS30" s="176">
        <v>361.34564563737001</v>
      </c>
      <c r="AT30" s="176">
        <v>413.48044415574998</v>
      </c>
      <c r="AU30" s="176">
        <v>478.49028694681999</v>
      </c>
    </row>
    <row r="31" spans="1:47" s="40" customFormat="1" ht="25.5">
      <c r="A31" s="41"/>
      <c r="B31" s="33" t="s">
        <v>96</v>
      </c>
      <c r="C31" s="186">
        <v>34.409256546229997</v>
      </c>
      <c r="D31" s="176">
        <v>3.2025142833300002</v>
      </c>
      <c r="E31" s="176">
        <v>5.9452698339399994</v>
      </c>
      <c r="F31" s="176">
        <v>9.0503752556599988</v>
      </c>
      <c r="G31" s="176">
        <v>12.9274406334</v>
      </c>
      <c r="H31" s="176">
        <v>17.756463847209996</v>
      </c>
      <c r="I31" s="176">
        <v>22.35758761328</v>
      </c>
      <c r="J31" s="176">
        <v>26.593887399989999</v>
      </c>
      <c r="K31" s="176">
        <v>30.038082852220001</v>
      </c>
      <c r="L31" s="176">
        <v>33.414700690559997</v>
      </c>
      <c r="M31" s="176">
        <v>39.100109578050002</v>
      </c>
      <c r="N31" s="176">
        <v>44.886443609589996</v>
      </c>
      <c r="O31" s="177">
        <v>51.018249298520011</v>
      </c>
      <c r="P31" s="176">
        <v>6.1045002836300002</v>
      </c>
      <c r="Q31" s="176">
        <v>12.295031774889997</v>
      </c>
      <c r="R31" s="176">
        <v>17.88623242449</v>
      </c>
      <c r="S31" s="176">
        <v>25.952396691929998</v>
      </c>
      <c r="T31" s="176">
        <v>34.61382280974</v>
      </c>
      <c r="U31" s="176">
        <v>42.569658614860003</v>
      </c>
      <c r="V31" s="176">
        <v>50.59185711624</v>
      </c>
      <c r="W31" s="176">
        <v>57.426329301229998</v>
      </c>
      <c r="X31" s="176">
        <v>62.269391128960002</v>
      </c>
      <c r="Y31" s="176">
        <v>68.083477254100004</v>
      </c>
      <c r="Z31" s="176">
        <v>79.683135869849991</v>
      </c>
      <c r="AA31" s="177">
        <v>86.808351058749992</v>
      </c>
      <c r="AB31" s="176">
        <v>4.5150687316900004</v>
      </c>
      <c r="AC31" s="176">
        <v>10.449165304770002</v>
      </c>
      <c r="AD31" s="176">
        <v>28.06205809011</v>
      </c>
      <c r="AE31" s="176">
        <v>33.987646445580005</v>
      </c>
      <c r="AF31" s="176">
        <v>40.843989918769999</v>
      </c>
      <c r="AG31" s="176">
        <v>47.570397683770004</v>
      </c>
      <c r="AH31" s="190">
        <v>52.965074069140009</v>
      </c>
      <c r="AI31" s="190">
        <v>60.435079528460001</v>
      </c>
      <c r="AJ31" s="190">
        <v>77.529000484439976</v>
      </c>
      <c r="AK31" s="190">
        <v>83.759138897509999</v>
      </c>
      <c r="AL31" s="190">
        <v>91.927971691390013</v>
      </c>
      <c r="AM31" s="177">
        <v>97.374459454860002</v>
      </c>
      <c r="AN31" s="342">
        <v>5.6982492972100012</v>
      </c>
      <c r="AO31" s="176">
        <v>12.122324211829998</v>
      </c>
      <c r="AP31" s="176">
        <v>31.61451657828</v>
      </c>
      <c r="AQ31" s="176">
        <v>38.252075211399998</v>
      </c>
      <c r="AR31" s="176">
        <v>46.636635215869994</v>
      </c>
      <c r="AS31" s="176">
        <v>53.190988850240004</v>
      </c>
      <c r="AT31" s="176">
        <v>58.900365845529997</v>
      </c>
      <c r="AU31" s="176">
        <v>67.943026085219998</v>
      </c>
    </row>
    <row r="32" spans="1:47" s="40" customFormat="1" ht="12.75">
      <c r="A32" s="41"/>
      <c r="B32" s="21" t="s">
        <v>95</v>
      </c>
      <c r="C32" s="186">
        <v>17.844224470510003</v>
      </c>
      <c r="D32" s="176">
        <v>6.2408697360000001E-2</v>
      </c>
      <c r="E32" s="176">
        <v>0.31964108706</v>
      </c>
      <c r="F32" s="176">
        <v>0.79376911787999993</v>
      </c>
      <c r="G32" s="176">
        <v>1.0133277468199999</v>
      </c>
      <c r="H32" s="176">
        <v>1.3403529086299997</v>
      </c>
      <c r="I32" s="176">
        <v>1.6816132171899998</v>
      </c>
      <c r="J32" s="176">
        <v>2.2362709776399998</v>
      </c>
      <c r="K32" s="176">
        <v>3.0888435776300001</v>
      </c>
      <c r="L32" s="176">
        <v>4.4786165870400003</v>
      </c>
      <c r="M32" s="176">
        <v>5.3515788925399992</v>
      </c>
      <c r="N32" s="176">
        <v>6.8891138324700005</v>
      </c>
      <c r="O32" s="177">
        <v>7.3996095750600004</v>
      </c>
      <c r="P32" s="176">
        <v>0.18316394211999998</v>
      </c>
      <c r="Q32" s="176">
        <v>0.47157340813000004</v>
      </c>
      <c r="R32" s="176">
        <v>0.89321625066999999</v>
      </c>
      <c r="S32" s="176">
        <v>1.5230744100100002</v>
      </c>
      <c r="T32" s="176">
        <v>1.9245175526300002</v>
      </c>
      <c r="U32" s="176">
        <v>2.7459409798400003</v>
      </c>
      <c r="V32" s="176">
        <v>3.6162805828000004</v>
      </c>
      <c r="W32" s="176">
        <v>4.8820375442400001</v>
      </c>
      <c r="X32" s="176">
        <v>6.8933559349000006</v>
      </c>
      <c r="Y32" s="176">
        <v>9.188517676770001</v>
      </c>
      <c r="Z32" s="176">
        <v>11.356067770690002</v>
      </c>
      <c r="AA32" s="177">
        <v>17.481980114120002</v>
      </c>
      <c r="AB32" s="191">
        <v>2.5396512979999997E-2</v>
      </c>
      <c r="AC32" s="176">
        <v>0.36970162087000003</v>
      </c>
      <c r="AD32" s="176">
        <v>1.4726212388600002</v>
      </c>
      <c r="AE32" s="176">
        <v>1.9258208567700001</v>
      </c>
      <c r="AF32" s="176">
        <v>2.8379143023899998</v>
      </c>
      <c r="AG32" s="176">
        <v>3.9202047748699989</v>
      </c>
      <c r="AH32" s="190">
        <v>5.6059988726399972</v>
      </c>
      <c r="AI32" s="190">
        <v>7.7130695207600004</v>
      </c>
      <c r="AJ32" s="190">
        <v>11.656896503559999</v>
      </c>
      <c r="AK32" s="190">
        <v>13.199768448399997</v>
      </c>
      <c r="AL32" s="190">
        <v>16.550371400509999</v>
      </c>
      <c r="AM32" s="177">
        <v>26.635076868679999</v>
      </c>
      <c r="AN32" s="343">
        <v>4.0096486299999998E-2</v>
      </c>
      <c r="AO32" s="176">
        <v>0.17192838637999999</v>
      </c>
      <c r="AP32" s="176">
        <v>1.1594991450299998</v>
      </c>
      <c r="AQ32" s="176">
        <v>1.8075463091100001</v>
      </c>
      <c r="AR32" s="176">
        <v>2.8216901433800001</v>
      </c>
      <c r="AS32" s="176">
        <v>4.6820927776700003</v>
      </c>
      <c r="AT32" s="176">
        <v>7.0082666832699996</v>
      </c>
      <c r="AU32" s="176">
        <v>10.587114872119999</v>
      </c>
    </row>
    <row r="33" spans="1:49" s="40" customFormat="1" ht="12.75">
      <c r="A33" s="41"/>
      <c r="B33" s="100"/>
      <c r="C33" s="182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4"/>
      <c r="P33" s="183"/>
      <c r="Q33" s="183"/>
      <c r="R33" s="183"/>
      <c r="S33" s="183"/>
      <c r="T33" s="183"/>
      <c r="U33" s="185"/>
      <c r="V33" s="185"/>
      <c r="W33" s="185"/>
      <c r="X33" s="185"/>
      <c r="Y33" s="185"/>
      <c r="Z33" s="185"/>
      <c r="AA33" s="184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4"/>
      <c r="AN33" s="346"/>
      <c r="AO33" s="185"/>
      <c r="AP33" s="185"/>
      <c r="AQ33" s="185"/>
      <c r="AR33" s="185"/>
      <c r="AS33" s="185"/>
      <c r="AT33" s="185"/>
      <c r="AU33" s="185"/>
    </row>
    <row r="34" spans="1:49" s="40" customFormat="1" ht="12.75">
      <c r="A34" s="41"/>
      <c r="B34" s="135" t="s">
        <v>94</v>
      </c>
      <c r="C34" s="170">
        <v>0.47749704163000012</v>
      </c>
      <c r="D34" s="171">
        <v>1.0682819609999996E-2</v>
      </c>
      <c r="E34" s="171">
        <v>-0.10089193542000001</v>
      </c>
      <c r="F34" s="171">
        <v>7.9530940920000029E-2</v>
      </c>
      <c r="G34" s="171">
        <v>0.20106232727000009</v>
      </c>
      <c r="H34" s="171">
        <v>0.72237766396999969</v>
      </c>
      <c r="I34" s="171">
        <v>1.0573694000999998</v>
      </c>
      <c r="J34" s="171">
        <v>1.2725788971200001</v>
      </c>
      <c r="K34" s="171">
        <v>1.5399211388899998</v>
      </c>
      <c r="L34" s="171">
        <v>2.2081414604400003</v>
      </c>
      <c r="M34" s="171">
        <v>2.6095203959900002</v>
      </c>
      <c r="N34" s="171">
        <v>3.0065748411000004</v>
      </c>
      <c r="O34" s="192">
        <v>4.9192643647099992</v>
      </c>
      <c r="P34" s="171">
        <v>-2.5334841770000005E-2</v>
      </c>
      <c r="Q34" s="171">
        <v>-0.38333796131999998</v>
      </c>
      <c r="R34" s="171">
        <v>0.26578032838000015</v>
      </c>
      <c r="S34" s="171">
        <v>1.1403030333699995</v>
      </c>
      <c r="T34" s="171">
        <v>0.67168123537999969</v>
      </c>
      <c r="U34" s="171">
        <v>1.1283699015799993</v>
      </c>
      <c r="V34" s="171">
        <v>0.83197782025999956</v>
      </c>
      <c r="W34" s="171">
        <v>0.60521118899999959</v>
      </c>
      <c r="X34" s="171">
        <v>2.1751078823199999</v>
      </c>
      <c r="Y34" s="171">
        <v>2.4598305998200001</v>
      </c>
      <c r="Z34" s="171">
        <v>3.1622677125700003</v>
      </c>
      <c r="AA34" s="192">
        <v>2.95092370875</v>
      </c>
      <c r="AB34" s="171">
        <v>2.5868440879999999E-2</v>
      </c>
      <c r="AC34" s="171">
        <v>6.759826018999994E-2</v>
      </c>
      <c r="AD34" s="171">
        <v>-0.43312631506999999</v>
      </c>
      <c r="AE34" s="171">
        <v>0.46608758498999997</v>
      </c>
      <c r="AF34" s="171">
        <v>7.5095479130000392E-2</v>
      </c>
      <c r="AG34" s="171">
        <v>0.310363973440001</v>
      </c>
      <c r="AH34" s="171">
        <v>1.24925011041</v>
      </c>
      <c r="AI34" s="171">
        <v>0.96072668840999997</v>
      </c>
      <c r="AJ34" s="171">
        <v>0.18784378569000007</v>
      </c>
      <c r="AK34" s="171">
        <v>0.50595327598000006</v>
      </c>
      <c r="AL34" s="171">
        <v>8.7056502970001226E-2</v>
      </c>
      <c r="AM34" s="192">
        <v>1.66155030704</v>
      </c>
      <c r="AN34" s="341">
        <v>0.80008671393000008</v>
      </c>
      <c r="AO34" s="171">
        <v>9.9487660599999847E-2</v>
      </c>
      <c r="AP34" s="171">
        <v>-5.8284987989999898E-2</v>
      </c>
      <c r="AQ34" s="171">
        <v>0.10443237922</v>
      </c>
      <c r="AR34" s="171">
        <v>-0.73359568354999993</v>
      </c>
      <c r="AS34" s="171">
        <v>-0.15676104686999989</v>
      </c>
      <c r="AT34" s="171">
        <v>0.22297961837000013</v>
      </c>
      <c r="AU34" s="396">
        <v>4.1192071080000399E-2</v>
      </c>
    </row>
    <row r="35" spans="1:49" s="40" customFormat="1" ht="12.75">
      <c r="A35" s="41"/>
      <c r="B35" s="100"/>
      <c r="C35" s="172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4"/>
      <c r="P35" s="173"/>
      <c r="Q35" s="173"/>
      <c r="R35" s="173"/>
      <c r="S35" s="173"/>
      <c r="T35" s="173"/>
      <c r="U35" s="193"/>
      <c r="V35" s="193"/>
      <c r="W35" s="193"/>
      <c r="X35" s="193"/>
      <c r="Y35" s="193"/>
      <c r="Z35" s="193"/>
      <c r="AA35" s="174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M35" s="247"/>
      <c r="AN35" s="348"/>
      <c r="AO35" s="193"/>
    </row>
    <row r="36" spans="1:49" s="41" customFormat="1" ht="12.75">
      <c r="B36" s="135" t="s">
        <v>93</v>
      </c>
      <c r="C36" s="170">
        <f t="shared" ref="C36:AU36" si="4">C5-C15-C34</f>
        <v>-64.70666876453005</v>
      </c>
      <c r="D36" s="171">
        <f t="shared" si="4"/>
        <v>-1.6067329766200049</v>
      </c>
      <c r="E36" s="171">
        <f t="shared" si="4"/>
        <v>-5.2786466303900088</v>
      </c>
      <c r="F36" s="171">
        <f t="shared" si="4"/>
        <v>-4.0941631607700142</v>
      </c>
      <c r="G36" s="171">
        <f t="shared" si="4"/>
        <v>-6.9304237701100302</v>
      </c>
      <c r="H36" s="171">
        <f t="shared" si="4"/>
        <v>-12.224227850170017</v>
      </c>
      <c r="I36" s="171">
        <f t="shared" si="4"/>
        <v>-22.686304367679995</v>
      </c>
      <c r="J36" s="171">
        <f t="shared" si="4"/>
        <v>-32.787700868419947</v>
      </c>
      <c r="K36" s="171">
        <f t="shared" si="4"/>
        <v>-35.204494839140033</v>
      </c>
      <c r="L36" s="171">
        <f t="shared" si="4"/>
        <v>-40.105126847959923</v>
      </c>
      <c r="M36" s="171">
        <f t="shared" si="4"/>
        <v>-53.776743692350081</v>
      </c>
      <c r="N36" s="171">
        <f t="shared" si="4"/>
        <v>-62.275886149119948</v>
      </c>
      <c r="O36" s="192">
        <f t="shared" si="4"/>
        <v>-78.052805225690079</v>
      </c>
      <c r="P36" s="171">
        <f t="shared" si="4"/>
        <v>-9.1847399448000004</v>
      </c>
      <c r="Q36" s="171">
        <f t="shared" si="4"/>
        <v>-8.7431472267700077</v>
      </c>
      <c r="R36" s="171">
        <f t="shared" si="4"/>
        <v>4.1688623788499974</v>
      </c>
      <c r="S36" s="171">
        <f t="shared" si="4"/>
        <v>8.2004764149400309</v>
      </c>
      <c r="T36" s="171">
        <f t="shared" si="4"/>
        <v>5.6098811768199468</v>
      </c>
      <c r="U36" s="171">
        <f t="shared" si="4"/>
        <v>-2.1111500834499122</v>
      </c>
      <c r="V36" s="171">
        <f t="shared" si="4"/>
        <v>-2.2677311456000444</v>
      </c>
      <c r="W36" s="171">
        <f t="shared" si="4"/>
        <v>7.6876428549801288</v>
      </c>
      <c r="X36" s="171">
        <f t="shared" si="4"/>
        <v>8.7962350921300114</v>
      </c>
      <c r="Y36" s="171">
        <f t="shared" si="4"/>
        <v>2.7677579437100324</v>
      </c>
      <c r="Z36" s="171">
        <f t="shared" si="4"/>
        <v>-4.3363657530901074</v>
      </c>
      <c r="AA36" s="192">
        <f t="shared" si="4"/>
        <v>-45.16752175851002</v>
      </c>
      <c r="AB36" s="171">
        <f t="shared" si="4"/>
        <v>2.4521299691500005</v>
      </c>
      <c r="AC36" s="171">
        <f t="shared" si="4"/>
        <v>-2.4034499947300145</v>
      </c>
      <c r="AD36" s="171">
        <f t="shared" si="4"/>
        <v>-10.567968178890039</v>
      </c>
      <c r="AE36" s="171">
        <f t="shared" si="4"/>
        <v>-22.190699357520039</v>
      </c>
      <c r="AF36" s="171">
        <f t="shared" si="4"/>
        <v>-26.44673821402003</v>
      </c>
      <c r="AG36" s="171">
        <f t="shared" si="4"/>
        <v>-35.088455431539991</v>
      </c>
      <c r="AH36" s="171">
        <f t="shared" si="4"/>
        <v>-49.94449854904002</v>
      </c>
      <c r="AI36" s="171">
        <f t="shared" si="4"/>
        <v>-42.936178913649904</v>
      </c>
      <c r="AJ36" s="171">
        <f t="shared" si="4"/>
        <v>-63.402051020709841</v>
      </c>
      <c r="AK36" s="171">
        <f t="shared" si="4"/>
        <v>-60.303193063770031</v>
      </c>
      <c r="AL36" s="171">
        <f t="shared" si="4"/>
        <v>-45.543364632540175</v>
      </c>
      <c r="AM36" s="192">
        <f t="shared" si="4"/>
        <v>-70.262056214719919</v>
      </c>
      <c r="AN36" s="341">
        <f t="shared" si="4"/>
        <v>15.754332603980004</v>
      </c>
      <c r="AO36" s="171">
        <f t="shared" si="4"/>
        <v>1.3708891351299903</v>
      </c>
      <c r="AP36" s="171">
        <f t="shared" si="4"/>
        <v>-9.7426625185699933</v>
      </c>
      <c r="AQ36" s="171">
        <f t="shared" si="4"/>
        <v>19.434814548679938</v>
      </c>
      <c r="AR36" s="171">
        <f t="shared" si="4"/>
        <v>26.468281945359941</v>
      </c>
      <c r="AS36" s="171">
        <f t="shared" si="4"/>
        <v>29.035000616359948</v>
      </c>
      <c r="AT36" s="171">
        <f t="shared" si="4"/>
        <v>27.003228811320017</v>
      </c>
      <c r="AU36" s="171">
        <f t="shared" si="4"/>
        <v>38.470314017209994</v>
      </c>
    </row>
    <row r="37" spans="1:49" s="41" customFormat="1" ht="25.5">
      <c r="B37" s="135" t="s">
        <v>260</v>
      </c>
      <c r="C37" s="170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92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92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92"/>
      <c r="AN37" s="341"/>
      <c r="AO37" s="171"/>
      <c r="AP37" s="171"/>
      <c r="AQ37" s="171"/>
      <c r="AR37" s="171"/>
      <c r="AS37" s="171"/>
      <c r="AT37" s="171"/>
      <c r="AU37" s="171"/>
    </row>
    <row r="38" spans="1:49" s="41" customFormat="1" ht="12.75">
      <c r="B38" s="194" t="s">
        <v>92</v>
      </c>
      <c r="C38" s="195">
        <f>C39+C40</f>
        <v>160.87581306485001</v>
      </c>
      <c r="D38" s="196">
        <f t="shared" ref="D38:AA38" si="5">D39+D40</f>
        <v>5.2651341804299996</v>
      </c>
      <c r="E38" s="196">
        <f t="shared" si="5"/>
        <v>23.00651516017</v>
      </c>
      <c r="F38" s="196">
        <f t="shared" si="5"/>
        <v>27.169666552599999</v>
      </c>
      <c r="G38" s="196">
        <f t="shared" si="5"/>
        <v>34.32465783048</v>
      </c>
      <c r="H38" s="196">
        <f t="shared" si="5"/>
        <v>95.423804256490001</v>
      </c>
      <c r="I38" s="196">
        <f t="shared" si="5"/>
        <v>110.23801538503</v>
      </c>
      <c r="J38" s="196">
        <f t="shared" si="5"/>
        <v>125.08640150568002</v>
      </c>
      <c r="K38" s="196">
        <f t="shared" si="5"/>
        <v>177.76409569034999</v>
      </c>
      <c r="L38" s="196">
        <f t="shared" si="5"/>
        <v>226.34563264855001</v>
      </c>
      <c r="M38" s="196">
        <f t="shared" si="5"/>
        <v>241.05112759791996</v>
      </c>
      <c r="N38" s="196">
        <f t="shared" si="5"/>
        <v>261.17585593103001</v>
      </c>
      <c r="O38" s="197">
        <f t="shared" si="5"/>
        <v>322.65343653757003</v>
      </c>
      <c r="P38" s="196">
        <f t="shared" si="5"/>
        <v>9.941012251190001</v>
      </c>
      <c r="Q38" s="196">
        <f t="shared" si="5"/>
        <v>30.784463131800003</v>
      </c>
      <c r="R38" s="196">
        <f t="shared" si="5"/>
        <v>91.03492969381</v>
      </c>
      <c r="S38" s="196">
        <f t="shared" si="5"/>
        <v>115.14162289339998</v>
      </c>
      <c r="T38" s="196">
        <f t="shared" si="5"/>
        <v>136.39376110559999</v>
      </c>
      <c r="U38" s="196">
        <f t="shared" si="5"/>
        <v>157.77100787787001</v>
      </c>
      <c r="V38" s="196">
        <f t="shared" si="5"/>
        <v>178.78514326522</v>
      </c>
      <c r="W38" s="196">
        <f t="shared" si="5"/>
        <v>193.82090541720004</v>
      </c>
      <c r="X38" s="196">
        <f t="shared" si="5"/>
        <v>210.30903861873003</v>
      </c>
      <c r="Y38" s="196">
        <f t="shared" si="5"/>
        <v>217.25913463210003</v>
      </c>
      <c r="Z38" s="196">
        <f t="shared" si="5"/>
        <v>495.41638835539993</v>
      </c>
      <c r="AA38" s="197">
        <f t="shared" si="5"/>
        <v>514.09445990502002</v>
      </c>
      <c r="AB38" s="196">
        <f>AB39+AB40</f>
        <v>12.30331480523</v>
      </c>
      <c r="AC38" s="196">
        <f t="shared" ref="AC38:AU38" si="6">AC39+AC40</f>
        <v>48.100667193039996</v>
      </c>
      <c r="AD38" s="196">
        <f t="shared" si="6"/>
        <v>57.438359430579993</v>
      </c>
      <c r="AE38" s="196">
        <f t="shared" si="6"/>
        <v>83.634601181790003</v>
      </c>
      <c r="AF38" s="196">
        <f t="shared" si="6"/>
        <v>105.41164970583</v>
      </c>
      <c r="AG38" s="173">
        <f t="shared" si="6"/>
        <v>114.69182246066001</v>
      </c>
      <c r="AH38" s="173">
        <f t="shared" si="6"/>
        <v>121.2182531861</v>
      </c>
      <c r="AI38" s="173">
        <f t="shared" si="6"/>
        <v>135.67468019988999</v>
      </c>
      <c r="AJ38" s="173">
        <f t="shared" si="6"/>
        <v>170.242813248</v>
      </c>
      <c r="AK38" s="173">
        <f t="shared" si="6"/>
        <v>175.13098968904001</v>
      </c>
      <c r="AL38" s="173">
        <f t="shared" si="6"/>
        <v>175.94996184094001</v>
      </c>
      <c r="AM38" s="197">
        <f t="shared" si="6"/>
        <v>307.6648620871</v>
      </c>
      <c r="AN38" s="349">
        <f t="shared" si="6"/>
        <v>1.59222483956</v>
      </c>
      <c r="AO38" s="173">
        <f t="shared" si="6"/>
        <v>21.47032231567</v>
      </c>
      <c r="AP38" s="173">
        <f t="shared" si="6"/>
        <v>37.148722533050005</v>
      </c>
      <c r="AQ38" s="173">
        <f t="shared" si="6"/>
        <v>57.409622544630011</v>
      </c>
      <c r="AR38" s="173">
        <f t="shared" si="6"/>
        <v>61.884682293270004</v>
      </c>
      <c r="AS38" s="173">
        <f t="shared" si="6"/>
        <v>64.733726153740008</v>
      </c>
      <c r="AT38" s="173">
        <f t="shared" si="6"/>
        <v>92.923458704469994</v>
      </c>
      <c r="AU38" s="173">
        <f t="shared" si="6"/>
        <v>104.37561355644002</v>
      </c>
    </row>
    <row r="39" spans="1:49" s="41" customFormat="1" ht="12.75">
      <c r="B39" s="198" t="s">
        <v>261</v>
      </c>
      <c r="C39" s="199">
        <v>108.97971838349001</v>
      </c>
      <c r="D39" s="200">
        <v>5.2474603181999999</v>
      </c>
      <c r="E39" s="200">
        <v>22.917573318199999</v>
      </c>
      <c r="F39" s="200">
        <v>26.8520887014</v>
      </c>
      <c r="G39" s="200">
        <v>33.910774401399998</v>
      </c>
      <c r="H39" s="200">
        <v>49.231058381379995</v>
      </c>
      <c r="I39" s="200">
        <v>55.618604401379997</v>
      </c>
      <c r="J39" s="200">
        <v>70.187869651380012</v>
      </c>
      <c r="K39" s="200">
        <v>122.39466888285</v>
      </c>
      <c r="L39" s="200">
        <v>150.19371854285001</v>
      </c>
      <c r="M39" s="200">
        <v>162.31470695864999</v>
      </c>
      <c r="N39" s="200">
        <v>177.08939795864998</v>
      </c>
      <c r="O39" s="201">
        <v>227.62117760865002</v>
      </c>
      <c r="P39" s="200">
        <v>9.9357259481100009</v>
      </c>
      <c r="Q39" s="200">
        <v>30.754059318690004</v>
      </c>
      <c r="R39" s="200">
        <v>33.654572318690001</v>
      </c>
      <c r="S39" s="200">
        <v>47.259459318689998</v>
      </c>
      <c r="T39" s="200">
        <v>47.259611318690006</v>
      </c>
      <c r="U39" s="200">
        <v>67.129002118689996</v>
      </c>
      <c r="V39" s="200">
        <v>73.144908142320006</v>
      </c>
      <c r="W39" s="200">
        <v>77.479276142320018</v>
      </c>
      <c r="X39" s="200">
        <v>82.479987142320013</v>
      </c>
      <c r="Y39" s="200">
        <v>84.480417142300013</v>
      </c>
      <c r="Z39" s="200">
        <v>89.980750142320005</v>
      </c>
      <c r="AA39" s="201">
        <v>98.980980142320007</v>
      </c>
      <c r="AB39" s="200">
        <v>12.222882597230001</v>
      </c>
      <c r="AC39" s="200">
        <v>38.649302546849995</v>
      </c>
      <c r="AD39" s="200">
        <v>39.130783546849997</v>
      </c>
      <c r="AE39" s="200">
        <v>64.308111388370008</v>
      </c>
      <c r="AF39" s="200">
        <v>75.116949450869996</v>
      </c>
      <c r="AG39" s="202">
        <v>83.737594338869997</v>
      </c>
      <c r="AH39" s="203">
        <v>89.645709225610005</v>
      </c>
      <c r="AI39" s="203">
        <v>103.60283081319</v>
      </c>
      <c r="AJ39" s="203">
        <v>112.05526532319</v>
      </c>
      <c r="AK39" s="203">
        <v>116.57477716459</v>
      </c>
      <c r="AL39" s="203">
        <v>116.62365071459</v>
      </c>
      <c r="AM39" s="201">
        <v>246.41025086686003</v>
      </c>
      <c r="AN39" s="350">
        <v>1.0763296</v>
      </c>
      <c r="AO39" s="203">
        <v>20.262075020000001</v>
      </c>
      <c r="AP39" s="203">
        <v>35.447761525550007</v>
      </c>
      <c r="AQ39" s="203">
        <v>38.869904365550006</v>
      </c>
      <c r="AR39" s="203">
        <v>43.234518090520005</v>
      </c>
      <c r="AS39" s="203">
        <v>45.602202030520004</v>
      </c>
      <c r="AT39" s="203">
        <v>73.550448111560002</v>
      </c>
      <c r="AU39" s="203">
        <v>84.585536611560016</v>
      </c>
      <c r="AW39" s="251"/>
    </row>
    <row r="40" spans="1:49" s="41" customFormat="1" ht="12">
      <c r="B40" s="198" t="s">
        <v>262</v>
      </c>
      <c r="C40" s="199">
        <v>51.896094681360005</v>
      </c>
      <c r="D40" s="200">
        <v>1.767386223E-2</v>
      </c>
      <c r="E40" s="200">
        <v>8.8941841970000005E-2</v>
      </c>
      <c r="F40" s="200">
        <v>0.31757785119999998</v>
      </c>
      <c r="G40" s="200">
        <v>0.41388342907999998</v>
      </c>
      <c r="H40" s="200">
        <v>46.192745875109999</v>
      </c>
      <c r="I40" s="200">
        <v>54.619410983649999</v>
      </c>
      <c r="J40" s="200">
        <v>54.898531854300003</v>
      </c>
      <c r="K40" s="200">
        <v>55.369426807499998</v>
      </c>
      <c r="L40" s="200">
        <v>76.151914105700001</v>
      </c>
      <c r="M40" s="200">
        <v>78.73642063926998</v>
      </c>
      <c r="N40" s="200">
        <v>84.086457972380003</v>
      </c>
      <c r="O40" s="201">
        <v>95.032258928920001</v>
      </c>
      <c r="P40" s="200">
        <v>5.2863030799999997E-3</v>
      </c>
      <c r="Q40" s="200">
        <v>3.0403813109999997E-2</v>
      </c>
      <c r="R40" s="200">
        <v>57.380357375119992</v>
      </c>
      <c r="S40" s="200">
        <v>67.882163574709992</v>
      </c>
      <c r="T40" s="200">
        <v>89.134149786910001</v>
      </c>
      <c r="U40" s="200">
        <v>90.642005759180009</v>
      </c>
      <c r="V40" s="200">
        <v>105.64023512289999</v>
      </c>
      <c r="W40" s="200">
        <v>116.34162927488001</v>
      </c>
      <c r="X40" s="200">
        <v>127.82905147641</v>
      </c>
      <c r="Y40" s="200">
        <v>132.77871748980002</v>
      </c>
      <c r="Z40" s="200">
        <v>405.43563821307993</v>
      </c>
      <c r="AA40" s="201">
        <v>415.11347976269997</v>
      </c>
      <c r="AB40" s="200">
        <v>8.0432208000000005E-2</v>
      </c>
      <c r="AC40" s="200">
        <v>9.4513646461900009</v>
      </c>
      <c r="AD40" s="200">
        <v>18.307575883729999</v>
      </c>
      <c r="AE40" s="200">
        <v>19.326489793420002</v>
      </c>
      <c r="AF40" s="200">
        <v>30.294700254959999</v>
      </c>
      <c r="AG40" s="202">
        <v>30.954228121790003</v>
      </c>
      <c r="AH40" s="203">
        <v>31.572543960489998</v>
      </c>
      <c r="AI40" s="203">
        <v>32.071849386700002</v>
      </c>
      <c r="AJ40" s="203">
        <v>58.187547924809998</v>
      </c>
      <c r="AK40" s="203">
        <v>58.556212524449997</v>
      </c>
      <c r="AL40" s="203">
        <v>59.326311126349999</v>
      </c>
      <c r="AM40" s="201">
        <v>61.254611220240001</v>
      </c>
      <c r="AN40" s="350">
        <v>0.51589523956000005</v>
      </c>
      <c r="AO40" s="203">
        <v>1.2082472956700001</v>
      </c>
      <c r="AP40" s="203">
        <v>1.7009610075000001</v>
      </c>
      <c r="AQ40" s="203">
        <v>18.539718179080001</v>
      </c>
      <c r="AR40" s="203">
        <v>18.650164202749998</v>
      </c>
      <c r="AS40" s="203">
        <v>19.13152412322</v>
      </c>
      <c r="AT40" s="203">
        <v>19.373010592909999</v>
      </c>
      <c r="AU40" s="203">
        <v>19.790076944880003</v>
      </c>
    </row>
    <row r="41" spans="1:49" s="41" customFormat="1" ht="12.75">
      <c r="B41" s="194" t="s">
        <v>91</v>
      </c>
      <c r="C41" s="195">
        <v>-79.837000011010005</v>
      </c>
      <c r="D41" s="196">
        <f t="shared" ref="D41:AA41" si="7">D42+D43</f>
        <v>-4.8203099622399996</v>
      </c>
      <c r="E41" s="196">
        <f t="shared" si="7"/>
        <v>-11.688888024819999</v>
      </c>
      <c r="F41" s="196">
        <f t="shared" si="7"/>
        <v>-17.251576805439999</v>
      </c>
      <c r="G41" s="196">
        <f t="shared" si="7"/>
        <v>-20.980468645279995</v>
      </c>
      <c r="H41" s="196">
        <f t="shared" si="7"/>
        <v>-27.17439682509</v>
      </c>
      <c r="I41" s="196">
        <f t="shared" si="7"/>
        <v>-47.978896775820004</v>
      </c>
      <c r="J41" s="196">
        <f t="shared" si="7"/>
        <v>-56.774489801450002</v>
      </c>
      <c r="K41" s="196">
        <f t="shared" si="7"/>
        <v>-65.693819726389989</v>
      </c>
      <c r="L41" s="196">
        <f t="shared" si="7"/>
        <v>-70.786111355900005</v>
      </c>
      <c r="M41" s="196">
        <f t="shared" si="7"/>
        <v>-77.769018599720013</v>
      </c>
      <c r="N41" s="196">
        <f t="shared" si="7"/>
        <v>-90.858994257250004</v>
      </c>
      <c r="O41" s="197">
        <f t="shared" si="7"/>
        <v>-120.81978430645</v>
      </c>
      <c r="P41" s="196">
        <f t="shared" si="7"/>
        <v>-4.5281451540299997</v>
      </c>
      <c r="Q41" s="196">
        <f t="shared" si="7"/>
        <v>-16.642245139970001</v>
      </c>
      <c r="R41" s="196">
        <f t="shared" si="7"/>
        <v>-34.260994027860001</v>
      </c>
      <c r="S41" s="196">
        <f t="shared" si="7"/>
        <v>-56.501503523540002</v>
      </c>
      <c r="T41" s="196">
        <f t="shared" si="7"/>
        <v>-71.428073769060006</v>
      </c>
      <c r="U41" s="196">
        <f t="shared" si="7"/>
        <v>-75.405304080619999</v>
      </c>
      <c r="V41" s="196">
        <f t="shared" si="7"/>
        <v>-88.202143465250018</v>
      </c>
      <c r="W41" s="196">
        <f t="shared" si="7"/>
        <v>-93.681177484320017</v>
      </c>
      <c r="X41" s="196">
        <f t="shared" si="7"/>
        <v>-97.946314089469993</v>
      </c>
      <c r="Y41" s="196">
        <f t="shared" si="7"/>
        <v>-101.96896794530001</v>
      </c>
      <c r="Z41" s="196">
        <f t="shared" si="7"/>
        <v>-406.73905193851999</v>
      </c>
      <c r="AA41" s="197">
        <f t="shared" si="7"/>
        <v>-416.58556779214007</v>
      </c>
      <c r="AB41" s="196">
        <f>AB42+AB43</f>
        <v>-11.279974024950002</v>
      </c>
      <c r="AC41" s="196">
        <f t="shared" ref="AC41:AU41" si="8">AC42+AC43</f>
        <v>-14.01596830854</v>
      </c>
      <c r="AD41" s="196">
        <f t="shared" si="8"/>
        <v>-24.808918083550001</v>
      </c>
      <c r="AE41" s="196">
        <f t="shared" si="8"/>
        <v>-32.474462470169996</v>
      </c>
      <c r="AF41" s="196">
        <f t="shared" si="8"/>
        <v>-39.322244670930004</v>
      </c>
      <c r="AG41" s="173">
        <f t="shared" si="8"/>
        <v>-49.188626020790004</v>
      </c>
      <c r="AH41" s="173">
        <f t="shared" si="8"/>
        <v>-61.375285414529998</v>
      </c>
      <c r="AI41" s="173">
        <f t="shared" si="8"/>
        <v>-72.414609830960003</v>
      </c>
      <c r="AJ41" s="173">
        <f t="shared" si="8"/>
        <v>-84.069001889290007</v>
      </c>
      <c r="AK41" s="173">
        <f t="shared" si="8"/>
        <v>-94.484240501010007</v>
      </c>
      <c r="AL41" s="173">
        <f t="shared" si="8"/>
        <v>-105.65699138154</v>
      </c>
      <c r="AM41" s="197">
        <f t="shared" si="8"/>
        <v>-111.41004439251002</v>
      </c>
      <c r="AN41" s="349">
        <f t="shared" si="8"/>
        <v>-2.14447771192</v>
      </c>
      <c r="AO41" s="173">
        <f t="shared" si="8"/>
        <v>-4.5123550720000001</v>
      </c>
      <c r="AP41" s="173">
        <f t="shared" si="8"/>
        <v>-8.7670227280800006</v>
      </c>
      <c r="AQ41" s="173">
        <f t="shared" si="8"/>
        <v>-18.96261119411</v>
      </c>
      <c r="AR41" s="173">
        <f t="shared" si="8"/>
        <v>-28.317850314669997</v>
      </c>
      <c r="AS41" s="173">
        <f t="shared" si="8"/>
        <v>-38.460036818230002</v>
      </c>
      <c r="AT41" s="173">
        <f t="shared" si="8"/>
        <v>-56.575292176860003</v>
      </c>
      <c r="AU41" s="173">
        <f t="shared" si="8"/>
        <v>-67.847143771405996</v>
      </c>
    </row>
    <row r="42" spans="1:49" s="41" customFormat="1" ht="12">
      <c r="B42" s="198" t="s">
        <v>281</v>
      </c>
      <c r="C42" s="199">
        <v>-41.870596723850007</v>
      </c>
      <c r="D42" s="200">
        <v>-4.5161581116199994</v>
      </c>
      <c r="E42" s="200">
        <v>-11.15317554326</v>
      </c>
      <c r="F42" s="200">
        <v>-15.61490482988</v>
      </c>
      <c r="G42" s="200">
        <v>-19.036819726109997</v>
      </c>
      <c r="H42" s="200">
        <v>-22.637337515190001</v>
      </c>
      <c r="I42" s="200">
        <v>-31.513331289220005</v>
      </c>
      <c r="J42" s="200">
        <v>-38.402284137220001</v>
      </c>
      <c r="K42" s="200">
        <v>-40.041031437219999</v>
      </c>
      <c r="L42" s="200">
        <v>-44.921006472340004</v>
      </c>
      <c r="M42" s="200">
        <v>-50.005086942340007</v>
      </c>
      <c r="N42" s="200">
        <v>-60.703933434370001</v>
      </c>
      <c r="O42" s="201">
        <v>-68.043942197050001</v>
      </c>
      <c r="P42" s="200">
        <v>-3.8162315084899996</v>
      </c>
      <c r="Q42" s="200">
        <v>-15.206731650950001</v>
      </c>
      <c r="R42" s="200">
        <v>-29.602002052469999</v>
      </c>
      <c r="S42" s="200">
        <v>-48.594226885570002</v>
      </c>
      <c r="T42" s="200">
        <v>-60.202882106170001</v>
      </c>
      <c r="U42" s="200">
        <v>-64.164295131269995</v>
      </c>
      <c r="V42" s="200">
        <v>-73.460315292210012</v>
      </c>
      <c r="W42" s="200">
        <v>-75.734375492210006</v>
      </c>
      <c r="X42" s="200">
        <v>-79.612727538629997</v>
      </c>
      <c r="Y42" s="200">
        <v>-80.509029798600011</v>
      </c>
      <c r="Z42" s="200">
        <v>-84.076717598629997</v>
      </c>
      <c r="AA42" s="201">
        <v>-91.163913469249991</v>
      </c>
      <c r="AB42" s="200">
        <v>-10.180814364200002</v>
      </c>
      <c r="AC42" s="200">
        <v>-12.00304030327</v>
      </c>
      <c r="AD42" s="200">
        <v>-22.200046611800001</v>
      </c>
      <c r="AE42" s="200">
        <v>-29.228354949009997</v>
      </c>
      <c r="AF42" s="200">
        <v>-34.919878873590001</v>
      </c>
      <c r="AG42" s="202">
        <v>-44.766407995270001</v>
      </c>
      <c r="AH42" s="203">
        <v>-55.805297568169998</v>
      </c>
      <c r="AI42" s="203">
        <v>-65.932651299059998</v>
      </c>
      <c r="AJ42" s="203">
        <v>-76.971578325679999</v>
      </c>
      <c r="AK42" s="203">
        <v>-86.703341005680002</v>
      </c>
      <c r="AL42" s="203">
        <v>-96.686848721129991</v>
      </c>
      <c r="AM42" s="201">
        <v>-102.37330800208001</v>
      </c>
      <c r="AN42" s="350">
        <v>-0.85018921126000002</v>
      </c>
      <c r="AO42" s="203">
        <v>-2.2381651112600003</v>
      </c>
      <c r="AP42" s="203">
        <v>-5.8554760718800001</v>
      </c>
      <c r="AQ42" s="203">
        <v>-15.305037403350001</v>
      </c>
      <c r="AR42" s="203">
        <v>-23.381563793349997</v>
      </c>
      <c r="AS42" s="203">
        <v>-33.482435105610001</v>
      </c>
      <c r="AT42" s="203">
        <v>-50.372165336009999</v>
      </c>
      <c r="AU42" s="203">
        <v>-54.877646236010001</v>
      </c>
    </row>
    <row r="43" spans="1:49" s="41" customFormat="1" ht="12">
      <c r="B43" s="198" t="s">
        <v>282</v>
      </c>
      <c r="C43" s="199">
        <v>-37.966403287160006</v>
      </c>
      <c r="D43" s="200">
        <v>-0.30415185062</v>
      </c>
      <c r="E43" s="200">
        <v>-0.53571248156000006</v>
      </c>
      <c r="F43" s="200">
        <v>-1.6366719755599999</v>
      </c>
      <c r="G43" s="200">
        <v>-1.9436489191699999</v>
      </c>
      <c r="H43" s="200">
        <v>-4.5370593099000001</v>
      </c>
      <c r="I43" s="200">
        <v>-16.465565486599999</v>
      </c>
      <c r="J43" s="200">
        <v>-18.372205664230002</v>
      </c>
      <c r="K43" s="200">
        <v>-25.652788289169997</v>
      </c>
      <c r="L43" s="200">
        <v>-25.865104883560001</v>
      </c>
      <c r="M43" s="200">
        <v>-27.763931657380002</v>
      </c>
      <c r="N43" s="200">
        <v>-30.155060822879996</v>
      </c>
      <c r="O43" s="201">
        <v>-52.775842109399996</v>
      </c>
      <c r="P43" s="200">
        <v>-0.71191364553999992</v>
      </c>
      <c r="Q43" s="200">
        <v>-1.4355134890199999</v>
      </c>
      <c r="R43" s="200">
        <v>-4.6589919753900002</v>
      </c>
      <c r="S43" s="200">
        <v>-7.9072766379700008</v>
      </c>
      <c r="T43" s="200">
        <v>-11.225191662889999</v>
      </c>
      <c r="U43" s="200">
        <v>-11.24100894935</v>
      </c>
      <c r="V43" s="200">
        <v>-14.741828173040002</v>
      </c>
      <c r="W43" s="200">
        <v>-17.946801992110004</v>
      </c>
      <c r="X43" s="200">
        <v>-18.33358655084</v>
      </c>
      <c r="Y43" s="200">
        <v>-21.459938146700001</v>
      </c>
      <c r="Z43" s="200">
        <v>-322.66233433988998</v>
      </c>
      <c r="AA43" s="201">
        <v>-325.42165432289005</v>
      </c>
      <c r="AB43" s="200">
        <v>-1.09915966075</v>
      </c>
      <c r="AC43" s="200">
        <v>-2.01292800527</v>
      </c>
      <c r="AD43" s="200">
        <v>-2.6088714717500001</v>
      </c>
      <c r="AE43" s="200">
        <v>-3.2461075211599999</v>
      </c>
      <c r="AF43" s="200">
        <v>-4.4023657973400008</v>
      </c>
      <c r="AG43" s="203">
        <v>-4.4222180255200003</v>
      </c>
      <c r="AH43" s="203">
        <v>-5.5699878463599992</v>
      </c>
      <c r="AI43" s="203">
        <v>-6.481958531900001</v>
      </c>
      <c r="AJ43" s="203">
        <v>-7.0974235636100005</v>
      </c>
      <c r="AK43" s="203">
        <v>-7.7808994953299999</v>
      </c>
      <c r="AL43" s="203">
        <v>-8.9701426604100014</v>
      </c>
      <c r="AM43" s="201">
        <v>-9.0367363904300024</v>
      </c>
      <c r="AN43" s="350">
        <v>-1.29428850066</v>
      </c>
      <c r="AO43" s="203">
        <v>-2.2741899607399998</v>
      </c>
      <c r="AP43" s="203">
        <v>-2.9115466561999996</v>
      </c>
      <c r="AQ43" s="203">
        <v>-3.6575737907599999</v>
      </c>
      <c r="AR43" s="203">
        <v>-4.9362865213199996</v>
      </c>
      <c r="AS43" s="203">
        <v>-4.9776017126200003</v>
      </c>
      <c r="AT43" s="203">
        <v>-6.2031268408500004</v>
      </c>
      <c r="AU43" s="203">
        <v>-12.969497535396</v>
      </c>
    </row>
    <row r="44" spans="1:49" s="41" customFormat="1" ht="12.75">
      <c r="B44" s="220" t="s">
        <v>133</v>
      </c>
      <c r="C44" s="172" t="s">
        <v>134</v>
      </c>
      <c r="D44" s="173" t="s">
        <v>134</v>
      </c>
      <c r="E44" s="173" t="s">
        <v>134</v>
      </c>
      <c r="F44" s="173" t="s">
        <v>134</v>
      </c>
      <c r="G44" s="173" t="s">
        <v>134</v>
      </c>
      <c r="H44" s="173" t="s">
        <v>134</v>
      </c>
      <c r="I44" s="173" t="s">
        <v>134</v>
      </c>
      <c r="J44" s="173" t="s">
        <v>134</v>
      </c>
      <c r="K44" s="173" t="s">
        <v>134</v>
      </c>
      <c r="L44" s="173" t="s">
        <v>134</v>
      </c>
      <c r="M44" s="173" t="s">
        <v>134</v>
      </c>
      <c r="N44" s="196" t="s">
        <v>134</v>
      </c>
      <c r="O44" s="197" t="s">
        <v>134</v>
      </c>
      <c r="P44" s="221" t="s">
        <v>134</v>
      </c>
      <c r="Q44" s="173" t="s">
        <v>134</v>
      </c>
      <c r="R44" s="173" t="s">
        <v>134</v>
      </c>
      <c r="S44" s="173" t="s">
        <v>134</v>
      </c>
      <c r="T44" s="173" t="s">
        <v>134</v>
      </c>
      <c r="U44" s="173" t="s">
        <v>134</v>
      </c>
      <c r="V44" s="173" t="s">
        <v>134</v>
      </c>
      <c r="W44" s="173" t="s">
        <v>134</v>
      </c>
      <c r="X44" s="173" t="s">
        <v>134</v>
      </c>
      <c r="Y44" s="173" t="s">
        <v>134</v>
      </c>
      <c r="Z44" s="196">
        <v>28.254816708130001</v>
      </c>
      <c r="AA44" s="197">
        <v>19.99839315809</v>
      </c>
      <c r="AB44" s="221" t="s">
        <v>134</v>
      </c>
      <c r="AC44" s="196">
        <v>-8.2722978542500005</v>
      </c>
      <c r="AD44" s="196">
        <v>-8.2722978542500005</v>
      </c>
      <c r="AE44" s="196">
        <v>-8.2722978542500005</v>
      </c>
      <c r="AF44" s="196">
        <v>-18.991940336279999</v>
      </c>
      <c r="AG44" s="185">
        <v>-18.991940336279999</v>
      </c>
      <c r="AH44" s="185">
        <v>-18.991940336279999</v>
      </c>
      <c r="AI44" s="185">
        <v>-18.991940336279999</v>
      </c>
      <c r="AJ44" s="185">
        <v>-18.991940336279999</v>
      </c>
      <c r="AK44" s="185">
        <v>-18.991940336279999</v>
      </c>
      <c r="AL44" s="185">
        <v>-18.991940336279999</v>
      </c>
      <c r="AM44" s="197">
        <v>-18.991940336279999</v>
      </c>
      <c r="AN44" s="221">
        <v>0</v>
      </c>
      <c r="AO44" s="185">
        <v>0</v>
      </c>
      <c r="AP44" s="185">
        <v>0</v>
      </c>
      <c r="AQ44" s="185">
        <v>0</v>
      </c>
      <c r="AR44" s="185">
        <v>0</v>
      </c>
      <c r="AS44" s="185">
        <v>5.2389077506400001</v>
      </c>
      <c r="AT44" s="185">
        <v>5.2389077506400001</v>
      </c>
      <c r="AU44" s="185">
        <v>5.2389077506400001</v>
      </c>
    </row>
    <row r="45" spans="1:49" ht="12.75">
      <c r="B45" s="194" t="s">
        <v>90</v>
      </c>
      <c r="C45" s="195">
        <v>1.4799686751300001</v>
      </c>
      <c r="D45" s="196">
        <v>4.4929149710000005E-2</v>
      </c>
      <c r="E45" s="196">
        <v>4.5690445149999995E-2</v>
      </c>
      <c r="F45" s="196">
        <v>4.7665758060000001E-2</v>
      </c>
      <c r="G45" s="196">
        <v>4.8164685979999997E-2</v>
      </c>
      <c r="H45" s="196">
        <v>5.0752855659999992E-2</v>
      </c>
      <c r="I45" s="196">
        <v>5.2755875879999997E-2</v>
      </c>
      <c r="J45" s="196">
        <v>5.3585073499999997E-2</v>
      </c>
      <c r="K45" s="196">
        <v>5.5884213350000003E-2</v>
      </c>
      <c r="L45" s="196">
        <v>5.8456670609999997E-2</v>
      </c>
      <c r="M45" s="196">
        <v>5.9860031610000003E-2</v>
      </c>
      <c r="N45" s="196">
        <v>6.0813102500000001E-2</v>
      </c>
      <c r="O45" s="197">
        <v>0.46692072691999997</v>
      </c>
      <c r="P45" s="196">
        <v>0.10044138764</v>
      </c>
      <c r="Q45" s="196">
        <v>0.10252770730000001</v>
      </c>
      <c r="R45" s="196">
        <v>0.104087772</v>
      </c>
      <c r="S45" s="196">
        <v>0.11356384084999999</v>
      </c>
      <c r="T45" s="196">
        <v>0.11485070712999999</v>
      </c>
      <c r="U45" s="196">
        <v>0.11678382185</v>
      </c>
      <c r="V45" s="196">
        <v>0.12025675159999999</v>
      </c>
      <c r="W45" s="196">
        <v>0.12219232017000001</v>
      </c>
      <c r="X45" s="196">
        <v>0.12684241031000001</v>
      </c>
      <c r="Y45" s="196">
        <v>0.13687699319999999</v>
      </c>
      <c r="Z45" s="196">
        <v>0.14443823257999999</v>
      </c>
      <c r="AA45" s="197">
        <v>0.15148868875999999</v>
      </c>
      <c r="AB45" s="204">
        <v>4.5342416200000006E-3</v>
      </c>
      <c r="AC45" s="204">
        <v>1.013727734E-2</v>
      </c>
      <c r="AD45" s="204">
        <v>2.432171034E-2</v>
      </c>
      <c r="AE45" s="204">
        <v>2.9101772080000001E-2</v>
      </c>
      <c r="AF45" s="204">
        <v>3.4228888729999997E-2</v>
      </c>
      <c r="AG45" s="173">
        <v>4.2049505999999993E-2</v>
      </c>
      <c r="AH45" s="185">
        <v>5.8760840859999997E-2</v>
      </c>
      <c r="AI45" s="185">
        <v>6.0299929719999999E-2</v>
      </c>
      <c r="AJ45" s="185">
        <v>7.2859996540000013E-2</v>
      </c>
      <c r="AK45" s="185">
        <v>7.7863958859999999E-2</v>
      </c>
      <c r="AL45" s="185">
        <v>8.3563911389999995E-2</v>
      </c>
      <c r="AM45" s="197">
        <v>0.18892300466999998</v>
      </c>
      <c r="AN45" s="351">
        <v>6.5101102300000003E-3</v>
      </c>
      <c r="AO45" s="364">
        <v>1.230023712E-2</v>
      </c>
      <c r="AP45" s="364">
        <v>1.7012447069999999E-2</v>
      </c>
      <c r="AQ45" s="364">
        <v>2.8762669980000002E-2</v>
      </c>
      <c r="AR45" s="364">
        <v>7.2782824750000003E-2</v>
      </c>
      <c r="AS45" s="364">
        <v>0.11079825552000001</v>
      </c>
      <c r="AT45" s="364">
        <v>0.19156088930000001</v>
      </c>
      <c r="AU45" s="364">
        <v>1.52257381617</v>
      </c>
    </row>
    <row r="46" spans="1:49" ht="25.5">
      <c r="B46" s="205" t="s">
        <v>89</v>
      </c>
      <c r="C46" s="206">
        <v>-17.812112964440004</v>
      </c>
      <c r="D46" s="207">
        <v>1.116979608720001</v>
      </c>
      <c r="E46" s="207">
        <v>-6.0846709501100031</v>
      </c>
      <c r="F46" s="207">
        <v>-5.8715923444500024</v>
      </c>
      <c r="G46" s="207">
        <v>-6.4619301010699948</v>
      </c>
      <c r="H46" s="207">
        <v>-56.078227015249993</v>
      </c>
      <c r="I46" s="207">
        <v>-39.62557011741</v>
      </c>
      <c r="J46" s="207">
        <v>-35.577795909309998</v>
      </c>
      <c r="K46" s="207">
        <v>-76.921665338169987</v>
      </c>
      <c r="L46" s="207">
        <v>-115.51285111530001</v>
      </c>
      <c r="M46" s="207">
        <v>-109.56522533745999</v>
      </c>
      <c r="N46" s="207">
        <v>-108.10178862716002</v>
      </c>
      <c r="O46" s="208">
        <v>-124.24776773235001</v>
      </c>
      <c r="P46" s="207">
        <v>3.67143146</v>
      </c>
      <c r="Q46" s="207">
        <v>-5.5025893871899969</v>
      </c>
      <c r="R46" s="207">
        <v>-61.046885816799978</v>
      </c>
      <c r="S46" s="207">
        <v>-66.954159625649993</v>
      </c>
      <c r="T46" s="207">
        <v>-70.69041922049</v>
      </c>
      <c r="U46" s="207">
        <v>-80.37094001989</v>
      </c>
      <c r="V46" s="207">
        <v>-88.435525405969997</v>
      </c>
      <c r="W46" s="207">
        <v>-107.94956310803001</v>
      </c>
      <c r="X46" s="207">
        <v>-121.28307372883999</v>
      </c>
      <c r="Y46" s="207">
        <v>-118.19480162362998</v>
      </c>
      <c r="Z46" s="207">
        <v>-112.74022560449998</v>
      </c>
      <c r="AA46" s="208">
        <v>-72.491252201220007</v>
      </c>
      <c r="AB46" s="209">
        <v>-3.4800049910499937</v>
      </c>
      <c r="AC46" s="209">
        <v>-23.419088312859998</v>
      </c>
      <c r="AD46" s="209">
        <v>-13.806365083119998</v>
      </c>
      <c r="AE46" s="209">
        <v>-20.726243271930002</v>
      </c>
      <c r="AF46" s="209">
        <v>-20.684955373329998</v>
      </c>
      <c r="AG46" s="210">
        <v>-11.464850178049996</v>
      </c>
      <c r="AH46" s="215">
        <v>9.0347102728899991</v>
      </c>
      <c r="AI46" s="185">
        <v>-1.3922510487199975</v>
      </c>
      <c r="AJ46" s="215">
        <v>-3.852679998259998</v>
      </c>
      <c r="AK46" s="215">
        <v>-1.4294797468399991</v>
      </c>
      <c r="AL46" s="215">
        <v>-5.8412294019699997</v>
      </c>
      <c r="AM46" s="208">
        <v>-107.18974414826</v>
      </c>
      <c r="AN46" s="352">
        <v>-15.208589841850001</v>
      </c>
      <c r="AO46" s="215">
        <v>-18.341156615920003</v>
      </c>
      <c r="AP46" s="215">
        <v>-18.656049733470002</v>
      </c>
      <c r="AQ46" s="215">
        <v>-57.91058856918</v>
      </c>
      <c r="AR46" s="215">
        <v>-60.107896748710004</v>
      </c>
      <c r="AS46" s="215">
        <v>-60.658395958029999</v>
      </c>
      <c r="AT46" s="215">
        <v>-68.781863978869993</v>
      </c>
      <c r="AU46" s="215">
        <v>-81.760265369050003</v>
      </c>
    </row>
    <row r="47" spans="1:49" ht="12.75">
      <c r="B47" s="101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42"/>
      <c r="V47" s="42"/>
      <c r="W47" s="42"/>
      <c r="X47" s="42"/>
      <c r="Y47" s="42"/>
      <c r="Z47" s="42"/>
      <c r="AA47" s="102"/>
      <c r="AB47" s="42"/>
      <c r="AC47" s="42"/>
      <c r="AD47" s="42"/>
      <c r="AE47" s="42"/>
      <c r="AF47" s="42"/>
      <c r="AG47" s="42"/>
      <c r="AI47" s="219"/>
    </row>
    <row r="48" spans="1:49" ht="12">
      <c r="B48" s="211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32"/>
      <c r="AC48" s="32"/>
      <c r="AD48" s="32"/>
      <c r="AE48" s="32"/>
      <c r="AF48" s="32"/>
      <c r="AG48" s="32"/>
    </row>
    <row r="49" spans="2:47" ht="11.25" customHeight="1">
      <c r="B49" s="465" t="s">
        <v>165</v>
      </c>
      <c r="C49" s="468">
        <v>2013</v>
      </c>
      <c r="D49" s="471">
        <v>2014</v>
      </c>
      <c r="E49" s="460"/>
      <c r="F49" s="460"/>
      <c r="G49" s="460"/>
      <c r="H49" s="460"/>
      <c r="I49" s="460"/>
      <c r="J49" s="460"/>
      <c r="K49" s="460"/>
      <c r="L49" s="460"/>
      <c r="M49" s="460"/>
      <c r="N49" s="460"/>
      <c r="O49" s="460"/>
      <c r="P49" s="460">
        <v>2015</v>
      </c>
      <c r="Q49" s="460"/>
      <c r="R49" s="460"/>
      <c r="S49" s="460"/>
      <c r="T49" s="460"/>
      <c r="U49" s="460"/>
      <c r="V49" s="460"/>
      <c r="W49" s="460"/>
      <c r="X49" s="460"/>
      <c r="Y49" s="460"/>
      <c r="Z49" s="460"/>
      <c r="AA49" s="477"/>
      <c r="AB49" s="471">
        <v>2016</v>
      </c>
      <c r="AC49" s="460"/>
      <c r="AD49" s="460"/>
      <c r="AE49" s="460"/>
      <c r="AF49" s="460"/>
      <c r="AG49" s="460"/>
      <c r="AH49" s="460"/>
      <c r="AI49" s="460"/>
      <c r="AJ49" s="460"/>
      <c r="AK49" s="226"/>
      <c r="AL49" s="228"/>
      <c r="AM49" s="242"/>
      <c r="AN49" s="459">
        <v>2017</v>
      </c>
      <c r="AO49" s="460"/>
      <c r="AP49" s="460"/>
      <c r="AQ49" s="460"/>
      <c r="AR49" s="460"/>
      <c r="AS49" s="460"/>
      <c r="AT49" s="460"/>
      <c r="AU49" s="461"/>
    </row>
    <row r="50" spans="2:47" ht="11.25" customHeight="1">
      <c r="B50" s="466"/>
      <c r="C50" s="469"/>
      <c r="D50" s="473"/>
      <c r="E50" s="474"/>
      <c r="F50" s="474"/>
      <c r="G50" s="474"/>
      <c r="H50" s="474"/>
      <c r="I50" s="474"/>
      <c r="J50" s="474"/>
      <c r="K50" s="474"/>
      <c r="L50" s="474"/>
      <c r="M50" s="474"/>
      <c r="N50" s="474"/>
      <c r="O50" s="474"/>
      <c r="P50" s="474"/>
      <c r="Q50" s="474"/>
      <c r="R50" s="474"/>
      <c r="S50" s="474"/>
      <c r="T50" s="474"/>
      <c r="U50" s="474"/>
      <c r="V50" s="474"/>
      <c r="W50" s="474"/>
      <c r="X50" s="474"/>
      <c r="Y50" s="474"/>
      <c r="Z50" s="474"/>
      <c r="AA50" s="478"/>
      <c r="AB50" s="472"/>
      <c r="AC50" s="463"/>
      <c r="AD50" s="463"/>
      <c r="AE50" s="463"/>
      <c r="AF50" s="463"/>
      <c r="AG50" s="463"/>
      <c r="AH50" s="463"/>
      <c r="AI50" s="463"/>
      <c r="AJ50" s="463"/>
      <c r="AK50" s="227"/>
      <c r="AL50" s="229"/>
      <c r="AM50" s="243"/>
      <c r="AN50" s="462"/>
      <c r="AO50" s="463"/>
      <c r="AP50" s="463"/>
      <c r="AQ50" s="463"/>
      <c r="AR50" s="463"/>
      <c r="AS50" s="463"/>
      <c r="AT50" s="463"/>
      <c r="AU50" s="464"/>
    </row>
    <row r="51" spans="2:47" ht="24">
      <c r="B51" s="467"/>
      <c r="C51" s="470"/>
      <c r="D51" s="475"/>
      <c r="E51" s="476"/>
      <c r="F51" s="476"/>
      <c r="G51" s="476"/>
      <c r="H51" s="476"/>
      <c r="I51" s="476"/>
      <c r="J51" s="476"/>
      <c r="K51" s="476"/>
      <c r="L51" s="476"/>
      <c r="M51" s="476"/>
      <c r="N51" s="476"/>
      <c r="O51" s="476"/>
      <c r="P51" s="476"/>
      <c r="Q51" s="476"/>
      <c r="R51" s="476"/>
      <c r="S51" s="476"/>
      <c r="T51" s="476"/>
      <c r="U51" s="476"/>
      <c r="V51" s="476"/>
      <c r="W51" s="476"/>
      <c r="X51" s="476"/>
      <c r="Y51" s="476"/>
      <c r="Z51" s="476"/>
      <c r="AA51" s="479"/>
      <c r="AB51" s="169" t="s">
        <v>243</v>
      </c>
      <c r="AC51" s="169" t="s">
        <v>244</v>
      </c>
      <c r="AD51" s="169" t="s">
        <v>245</v>
      </c>
      <c r="AE51" s="169" t="s">
        <v>246</v>
      </c>
      <c r="AF51" s="169" t="s">
        <v>247</v>
      </c>
      <c r="AG51" s="169" t="s">
        <v>248</v>
      </c>
      <c r="AH51" s="169" t="s">
        <v>249</v>
      </c>
      <c r="AI51" s="169" t="s">
        <v>250</v>
      </c>
      <c r="AJ51" s="169" t="s">
        <v>251</v>
      </c>
      <c r="AK51" s="169" t="s">
        <v>252</v>
      </c>
      <c r="AL51" s="169" t="s">
        <v>253</v>
      </c>
      <c r="AM51" s="244" t="s">
        <v>254</v>
      </c>
      <c r="AN51" s="354" t="s">
        <v>243</v>
      </c>
      <c r="AO51" s="169" t="s">
        <v>244</v>
      </c>
      <c r="AP51" s="169" t="s">
        <v>245</v>
      </c>
      <c r="AQ51" s="169" t="s">
        <v>246</v>
      </c>
      <c r="AR51" s="169" t="s">
        <v>247</v>
      </c>
      <c r="AS51" s="169" t="s">
        <v>248</v>
      </c>
      <c r="AT51" s="169" t="s">
        <v>249</v>
      </c>
      <c r="AU51" s="353" t="s">
        <v>250</v>
      </c>
    </row>
    <row r="52" spans="2:47" ht="12.75">
      <c r="B52" s="135" t="s">
        <v>113</v>
      </c>
      <c r="C52" s="170" t="s">
        <v>134</v>
      </c>
      <c r="D52" s="171" t="s">
        <v>134</v>
      </c>
      <c r="E52" s="171" t="s">
        <v>134</v>
      </c>
      <c r="F52" s="171" t="s">
        <v>134</v>
      </c>
      <c r="G52" s="171" t="s">
        <v>134</v>
      </c>
      <c r="H52" s="171" t="s">
        <v>134</v>
      </c>
      <c r="I52" s="171" t="s">
        <v>134</v>
      </c>
      <c r="J52" s="171" t="s">
        <v>134</v>
      </c>
      <c r="K52" s="171" t="s">
        <v>134</v>
      </c>
      <c r="L52" s="171" t="s">
        <v>134</v>
      </c>
      <c r="M52" s="171" t="s">
        <v>134</v>
      </c>
      <c r="N52" s="171" t="s">
        <v>134</v>
      </c>
      <c r="O52" s="171">
        <f t="shared" ref="O52:AG66" si="9">O5/C5*100-100</f>
        <v>5.2641290857060881</v>
      </c>
      <c r="P52" s="171">
        <f t="shared" si="9"/>
        <v>-11.672868179361586</v>
      </c>
      <c r="Q52" s="171">
        <f t="shared" si="9"/>
        <v>15.28134876051972</v>
      </c>
      <c r="R52" s="171">
        <f t="shared" si="9"/>
        <v>27.479496335579782</v>
      </c>
      <c r="S52" s="171">
        <f t="shared" si="9"/>
        <v>34.91456175288107</v>
      </c>
      <c r="T52" s="171">
        <f t="shared" si="9"/>
        <v>36.029352169688764</v>
      </c>
      <c r="U52" s="171">
        <f t="shared" si="9"/>
        <v>39.085656924684173</v>
      </c>
      <c r="V52" s="171">
        <f t="shared" si="9"/>
        <v>44.638947416970268</v>
      </c>
      <c r="W52" s="171">
        <f t="shared" si="9"/>
        <v>46.458979275049842</v>
      </c>
      <c r="X52" s="171">
        <f t="shared" si="9"/>
        <v>47.325933655248718</v>
      </c>
      <c r="Y52" s="171">
        <f t="shared" si="9"/>
        <v>47.660977932238922</v>
      </c>
      <c r="Z52" s="171">
        <f t="shared" si="9"/>
        <v>50.389850842930002</v>
      </c>
      <c r="AA52" s="223">
        <f t="shared" si="9"/>
        <v>49.73912226270366</v>
      </c>
      <c r="AB52" s="171">
        <f t="shared" si="9"/>
        <v>32.629279364696316</v>
      </c>
      <c r="AC52" s="171">
        <f t="shared" si="9"/>
        <v>16.977077032120306</v>
      </c>
      <c r="AD52" s="171">
        <f t="shared" si="9"/>
        <v>14.09075170728417</v>
      </c>
      <c r="AE52" s="171">
        <f t="shared" si="9"/>
        <v>5.7190022442854911</v>
      </c>
      <c r="AF52" s="171">
        <f t="shared" si="9"/>
        <v>6.9810842928936836</v>
      </c>
      <c r="AG52" s="171">
        <f t="shared" si="9"/>
        <v>8.5565607342626748</v>
      </c>
      <c r="AH52" s="218">
        <f t="shared" ref="AH52:AH60" si="10">AH5/V5*100-100</f>
        <v>4.6459997147701557</v>
      </c>
      <c r="AI52" s="218">
        <f t="shared" ref="AI52:AI60" si="11">AI5/W5*100-100</f>
        <v>6.9542009274758243</v>
      </c>
      <c r="AJ52" s="218">
        <f t="shared" ref="AJ52:AJ60" si="12">AJ5/X5*100-100</f>
        <v>6.0425025201327429</v>
      </c>
      <c r="AK52" s="218">
        <f t="shared" ref="AK52:AU60" si="13">AK5/Y5*100-100</f>
        <v>8.4519466345334422</v>
      </c>
      <c r="AL52" s="218">
        <f t="shared" si="13"/>
        <v>13.248486112541414</v>
      </c>
      <c r="AM52" s="245">
        <f t="shared" si="13"/>
        <v>15.258873941120214</v>
      </c>
      <c r="AN52" s="341">
        <f t="shared" si="13"/>
        <v>100.5839965417799</v>
      </c>
      <c r="AO52" s="171">
        <f t="shared" si="13"/>
        <v>58.740712223606835</v>
      </c>
      <c r="AP52" s="171">
        <f t="shared" si="13"/>
        <v>35.306818534008727</v>
      </c>
      <c r="AQ52" s="218">
        <f t="shared" si="13"/>
        <v>51.083918532883047</v>
      </c>
      <c r="AR52" s="218">
        <f t="shared" si="13"/>
        <v>48.600698768522761</v>
      </c>
      <c r="AS52" s="218">
        <f t="shared" si="13"/>
        <v>48.666842808779364</v>
      </c>
      <c r="AT52" s="218">
        <f t="shared" si="13"/>
        <v>48.594188752395439</v>
      </c>
      <c r="AU52" s="218">
        <f t="shared" si="13"/>
        <v>46.07353917176431</v>
      </c>
    </row>
    <row r="53" spans="2:47" ht="22.5" customHeight="1">
      <c r="B53" s="98" t="s">
        <v>116</v>
      </c>
      <c r="C53" s="175" t="s">
        <v>134</v>
      </c>
      <c r="D53" s="176" t="s">
        <v>134</v>
      </c>
      <c r="E53" s="176" t="s">
        <v>134</v>
      </c>
      <c r="F53" s="176" t="s">
        <v>134</v>
      </c>
      <c r="G53" s="176" t="s">
        <v>134</v>
      </c>
      <c r="H53" s="176" t="s">
        <v>134</v>
      </c>
      <c r="I53" s="176" t="s">
        <v>134</v>
      </c>
      <c r="J53" s="176" t="s">
        <v>134</v>
      </c>
      <c r="K53" s="176" t="s">
        <v>134</v>
      </c>
      <c r="L53" s="176" t="s">
        <v>134</v>
      </c>
      <c r="M53" s="176" t="s">
        <v>134</v>
      </c>
      <c r="N53" s="178" t="s">
        <v>134</v>
      </c>
      <c r="O53" s="174">
        <f t="shared" si="9"/>
        <v>6.6220431941634672</v>
      </c>
      <c r="P53" s="173">
        <f t="shared" si="9"/>
        <v>6.0282244328885497</v>
      </c>
      <c r="Q53" s="173">
        <f t="shared" si="9"/>
        <v>29.341783095711918</v>
      </c>
      <c r="R53" s="173">
        <f t="shared" si="9"/>
        <v>46.461061616981198</v>
      </c>
      <c r="S53" s="173">
        <f t="shared" si="9"/>
        <v>44.538397694995183</v>
      </c>
      <c r="T53" s="173">
        <f t="shared" si="9"/>
        <v>42.955050969963509</v>
      </c>
      <c r="U53" s="173">
        <f t="shared" si="9"/>
        <v>42.694927482363653</v>
      </c>
      <c r="V53" s="173">
        <f t="shared" si="9"/>
        <v>46.569119930349103</v>
      </c>
      <c r="W53" s="173">
        <f t="shared" si="9"/>
        <v>49.545452598783299</v>
      </c>
      <c r="X53" s="173">
        <f t="shared" si="9"/>
        <v>47.227242630651489</v>
      </c>
      <c r="Y53" s="173">
        <f t="shared" si="9"/>
        <v>45.89515802539384</v>
      </c>
      <c r="Z53" s="173">
        <f t="shared" si="9"/>
        <v>47.1996255975655</v>
      </c>
      <c r="AA53" s="174">
        <f t="shared" si="9"/>
        <v>46.127517897067037</v>
      </c>
      <c r="AB53" s="173">
        <f t="shared" si="9"/>
        <v>36.950453335681772</v>
      </c>
      <c r="AC53" s="173">
        <f t="shared" si="9"/>
        <v>30.552612170265519</v>
      </c>
      <c r="AD53" s="173">
        <f t="shared" si="9"/>
        <v>26.865517034725144</v>
      </c>
      <c r="AE53" s="173">
        <f t="shared" si="9"/>
        <v>23.6644633904112</v>
      </c>
      <c r="AF53" s="173">
        <f t="shared" si="9"/>
        <v>24.072559026485195</v>
      </c>
      <c r="AG53" s="173">
        <f t="shared" si="9"/>
        <v>25.323375407137178</v>
      </c>
      <c r="AH53" s="173">
        <f t="shared" si="10"/>
        <v>21.574270919237776</v>
      </c>
      <c r="AI53" s="173">
        <f t="shared" si="11"/>
        <v>23.663872598696074</v>
      </c>
      <c r="AJ53" s="173">
        <f t="shared" si="12"/>
        <v>22.844924546934678</v>
      </c>
      <c r="AK53" s="173">
        <f t="shared" si="13"/>
        <v>22.571331776563568</v>
      </c>
      <c r="AL53" s="173">
        <f t="shared" si="13"/>
        <v>24.384726356802815</v>
      </c>
      <c r="AM53" s="174">
        <f t="shared" si="13"/>
        <v>23.072263534510242</v>
      </c>
      <c r="AN53" s="221">
        <f t="shared" si="13"/>
        <v>108.50677125805532</v>
      </c>
      <c r="AO53" s="173">
        <f t="shared" si="13"/>
        <v>61.33356028561434</v>
      </c>
      <c r="AP53" s="173">
        <f t="shared" si="13"/>
        <v>35.408317474343221</v>
      </c>
      <c r="AQ53" s="173">
        <f t="shared" si="13"/>
        <v>27.308636112029291</v>
      </c>
      <c r="AR53" s="173">
        <f t="shared" si="13"/>
        <v>28.435036699486318</v>
      </c>
      <c r="AS53" s="173">
        <f t="shared" si="13"/>
        <v>25.16616861569932</v>
      </c>
      <c r="AT53" s="173">
        <f t="shared" si="13"/>
        <v>26.132069783131413</v>
      </c>
      <c r="AU53" s="173">
        <f t="shared" si="13"/>
        <v>26.839077576315432</v>
      </c>
    </row>
    <row r="54" spans="2:47" ht="12" customHeight="1">
      <c r="B54" s="99" t="s">
        <v>112</v>
      </c>
      <c r="C54" s="175" t="s">
        <v>134</v>
      </c>
      <c r="D54" s="176" t="s">
        <v>134</v>
      </c>
      <c r="E54" s="176" t="s">
        <v>134</v>
      </c>
      <c r="F54" s="176" t="s">
        <v>134</v>
      </c>
      <c r="G54" s="176" t="s">
        <v>134</v>
      </c>
      <c r="H54" s="176" t="s">
        <v>134</v>
      </c>
      <c r="I54" s="176" t="s">
        <v>134</v>
      </c>
      <c r="J54" s="176" t="s">
        <v>134</v>
      </c>
      <c r="K54" s="176" t="s">
        <v>134</v>
      </c>
      <c r="L54" s="176" t="s">
        <v>134</v>
      </c>
      <c r="M54" s="176" t="s">
        <v>134</v>
      </c>
      <c r="N54" s="178" t="s">
        <v>134</v>
      </c>
      <c r="O54" s="177">
        <f t="shared" si="9"/>
        <v>67.160671325412665</v>
      </c>
      <c r="P54" s="176">
        <f t="shared" si="9"/>
        <v>204.67242184787733</v>
      </c>
      <c r="Q54" s="176">
        <f t="shared" si="9"/>
        <v>434.01372739597161</v>
      </c>
      <c r="R54" s="176">
        <f t="shared" si="9"/>
        <v>436.1124169406005</v>
      </c>
      <c r="S54" s="176">
        <f t="shared" si="9"/>
        <v>429.64351633531498</v>
      </c>
      <c r="T54" s="176">
        <f t="shared" si="9"/>
        <v>432.597118095827</v>
      </c>
      <c r="U54" s="176">
        <f t="shared" si="9"/>
        <v>435.76301302118475</v>
      </c>
      <c r="V54" s="176">
        <f t="shared" si="9"/>
        <v>436.10165002904353</v>
      </c>
      <c r="W54" s="176">
        <f t="shared" si="9"/>
        <v>414.0530729049334</v>
      </c>
      <c r="X54" s="176">
        <f t="shared" si="9"/>
        <v>345.27940388702314</v>
      </c>
      <c r="Y54" s="176">
        <f t="shared" si="9"/>
        <v>302.23063714363423</v>
      </c>
      <c r="Z54" s="176">
        <f t="shared" si="9"/>
        <v>276.92649064282546</v>
      </c>
      <c r="AA54" s="177">
        <f t="shared" si="9"/>
        <v>256.34052634474688</v>
      </c>
      <c r="AB54" s="176">
        <f t="shared" si="9"/>
        <v>126.2516170603634</v>
      </c>
      <c r="AC54" s="176">
        <f t="shared" si="9"/>
        <v>33.88523116133905</v>
      </c>
      <c r="AD54" s="176">
        <f t="shared" si="9"/>
        <v>33.600915156098893</v>
      </c>
      <c r="AE54" s="176">
        <f t="shared" si="9"/>
        <v>32.526291545773148</v>
      </c>
      <c r="AF54" s="176">
        <f t="shared" si="9"/>
        <v>31.600413583082769</v>
      </c>
      <c r="AG54" s="176">
        <f t="shared" si="9"/>
        <v>31.777816208705246</v>
      </c>
      <c r="AH54" s="176">
        <f t="shared" si="10"/>
        <v>31.780034568251409</v>
      </c>
      <c r="AI54" s="176">
        <f t="shared" si="11"/>
        <v>31.873994509723559</v>
      </c>
      <c r="AJ54" s="176">
        <f t="shared" si="12"/>
        <v>31.755905502922872</v>
      </c>
      <c r="AK54" s="176">
        <f t="shared" si="13"/>
        <v>33.418304782671356</v>
      </c>
      <c r="AL54" s="176">
        <f t="shared" si="13"/>
        <v>32.936953963497956</v>
      </c>
      <c r="AM54" s="177">
        <f t="shared" si="13"/>
        <v>32.729292482996328</v>
      </c>
      <c r="AN54" s="342">
        <f t="shared" si="13"/>
        <v>27.117631889576359</v>
      </c>
      <c r="AO54" s="176">
        <f t="shared" si="13"/>
        <v>27.470759065202969</v>
      </c>
      <c r="AP54" s="176">
        <f t="shared" si="13"/>
        <v>26.737496389627253</v>
      </c>
      <c r="AQ54" s="176">
        <f t="shared" si="13"/>
        <v>25.839316559050857</v>
      </c>
      <c r="AR54" s="176">
        <f t="shared" si="13"/>
        <v>27.014386795313982</v>
      </c>
      <c r="AS54" s="176">
        <f t="shared" si="13"/>
        <v>27.850511213133572</v>
      </c>
      <c r="AT54" s="176">
        <f t="shared" si="13"/>
        <v>27.435651347001809</v>
      </c>
      <c r="AU54" s="176">
        <f t="shared" si="13"/>
        <v>27.464380908111963</v>
      </c>
    </row>
    <row r="55" spans="2:47" ht="12.75">
      <c r="B55" s="99" t="s">
        <v>111</v>
      </c>
      <c r="C55" s="175" t="s">
        <v>134</v>
      </c>
      <c r="D55" s="176" t="s">
        <v>134</v>
      </c>
      <c r="E55" s="176" t="s">
        <v>134</v>
      </c>
      <c r="F55" s="176" t="s">
        <v>134</v>
      </c>
      <c r="G55" s="176" t="s">
        <v>134</v>
      </c>
      <c r="H55" s="176" t="s">
        <v>134</v>
      </c>
      <c r="I55" s="176" t="s">
        <v>134</v>
      </c>
      <c r="J55" s="176" t="s">
        <v>134</v>
      </c>
      <c r="K55" s="176" t="s">
        <v>134</v>
      </c>
      <c r="L55" s="176" t="s">
        <v>134</v>
      </c>
      <c r="M55" s="176" t="s">
        <v>134</v>
      </c>
      <c r="N55" s="178" t="s">
        <v>134</v>
      </c>
      <c r="O55" s="177">
        <f t="shared" si="9"/>
        <v>-26.467025647709448</v>
      </c>
      <c r="P55" s="176">
        <f t="shared" si="9"/>
        <v>-39.916427638159412</v>
      </c>
      <c r="Q55" s="176">
        <f t="shared" si="9"/>
        <v>-36.441071783354658</v>
      </c>
      <c r="R55" s="176">
        <f t="shared" si="9"/>
        <v>-3.5593515750790061</v>
      </c>
      <c r="S55" s="176">
        <f t="shared" si="9"/>
        <v>-7.3799281024170682</v>
      </c>
      <c r="T55" s="176">
        <f t="shared" si="9"/>
        <v>-12.830371065909361</v>
      </c>
      <c r="U55" s="176">
        <f t="shared" si="9"/>
        <v>-11.978908445035728</v>
      </c>
      <c r="V55" s="176">
        <f t="shared" si="9"/>
        <v>-16.149483598916731</v>
      </c>
      <c r="W55" s="176">
        <f t="shared" si="9"/>
        <v>-15.312059701873196</v>
      </c>
      <c r="X55" s="176">
        <f t="shared" si="9"/>
        <v>-15.172350207336791</v>
      </c>
      <c r="Y55" s="176">
        <f t="shared" si="9"/>
        <v>-14.796325600514209</v>
      </c>
      <c r="Z55" s="176">
        <f t="shared" si="9"/>
        <v>-14.194887740009136</v>
      </c>
      <c r="AA55" s="177">
        <f t="shared" si="9"/>
        <v>-12.932820665583861</v>
      </c>
      <c r="AB55" s="176">
        <f t="shared" si="9"/>
        <v>-77.495587731966452</v>
      </c>
      <c r="AC55" s="176">
        <f t="shared" si="9"/>
        <v>-55.008112637120007</v>
      </c>
      <c r="AD55" s="176">
        <f t="shared" si="9"/>
        <v>-2.5355565035144991</v>
      </c>
      <c r="AE55" s="176">
        <f t="shared" si="9"/>
        <v>-9.0912138145384489</v>
      </c>
      <c r="AF55" s="176">
        <f t="shared" si="9"/>
        <v>18.576826518891082</v>
      </c>
      <c r="AG55" s="176">
        <f t="shared" si="9"/>
        <v>11.768940617755291</v>
      </c>
      <c r="AH55" s="176">
        <f t="shared" si="10"/>
        <v>8.9407728384582015</v>
      </c>
      <c r="AI55" s="176">
        <f t="shared" si="11"/>
        <v>35.499183243861467</v>
      </c>
      <c r="AJ55" s="176">
        <f t="shared" si="12"/>
        <v>28.778583987429101</v>
      </c>
      <c r="AK55" s="176">
        <f t="shared" si="13"/>
        <v>22.349380382636582</v>
      </c>
      <c r="AL55" s="176">
        <f t="shared" si="13"/>
        <v>46.245359149453208</v>
      </c>
      <c r="AM55" s="177">
        <f t="shared" si="13"/>
        <v>56.267592020693343</v>
      </c>
      <c r="AN55" s="342">
        <f t="shared" si="13"/>
        <v>-12.109545615912737</v>
      </c>
      <c r="AO55" s="176">
        <f t="shared" si="13"/>
        <v>305.10241347012055</v>
      </c>
      <c r="AP55" s="176">
        <f t="shared" si="13"/>
        <v>-10.381443629670358</v>
      </c>
      <c r="AQ55" s="176">
        <f t="shared" si="13"/>
        <v>-10.670944450256442</v>
      </c>
      <c r="AR55" s="176">
        <f t="shared" si="13"/>
        <v>21.542692204043703</v>
      </c>
      <c r="AS55" s="176">
        <f t="shared" si="13"/>
        <v>29.543595499393632</v>
      </c>
      <c r="AT55" s="176">
        <f t="shared" si="13"/>
        <v>29.457214271864217</v>
      </c>
      <c r="AU55" s="176">
        <f t="shared" si="13"/>
        <v>34.385050939995665</v>
      </c>
    </row>
    <row r="56" spans="2:47" ht="12.75">
      <c r="B56" s="99" t="s">
        <v>290</v>
      </c>
      <c r="C56" s="175" t="s">
        <v>134</v>
      </c>
      <c r="D56" s="176" t="s">
        <v>134</v>
      </c>
      <c r="E56" s="176" t="s">
        <v>134</v>
      </c>
      <c r="F56" s="176" t="s">
        <v>134</v>
      </c>
      <c r="G56" s="176" t="s">
        <v>134</v>
      </c>
      <c r="H56" s="176" t="s">
        <v>134</v>
      </c>
      <c r="I56" s="176" t="s">
        <v>134</v>
      </c>
      <c r="J56" s="176" t="s">
        <v>134</v>
      </c>
      <c r="K56" s="176" t="s">
        <v>134</v>
      </c>
      <c r="L56" s="176" t="s">
        <v>134</v>
      </c>
      <c r="M56" s="176" t="s">
        <v>134</v>
      </c>
      <c r="N56" s="178" t="s">
        <v>134</v>
      </c>
      <c r="O56" s="177">
        <f t="shared" si="9"/>
        <v>8.3846643555203855</v>
      </c>
      <c r="P56" s="176">
        <f t="shared" si="9"/>
        <v>9.9513814432775831</v>
      </c>
      <c r="Q56" s="176">
        <f t="shared" si="9"/>
        <v>37.87716405295734</v>
      </c>
      <c r="R56" s="176">
        <f t="shared" si="9"/>
        <v>55.418667789423438</v>
      </c>
      <c r="S56" s="176">
        <f t="shared" si="9"/>
        <v>44.426124100737582</v>
      </c>
      <c r="T56" s="176">
        <f t="shared" si="9"/>
        <v>37.097077963305679</v>
      </c>
      <c r="U56" s="176">
        <f t="shared" si="9"/>
        <v>32.33602343532479</v>
      </c>
      <c r="V56" s="176">
        <f t="shared" si="9"/>
        <v>38.440751538711481</v>
      </c>
      <c r="W56" s="176">
        <f t="shared" si="9"/>
        <v>43.42074118817095</v>
      </c>
      <c r="X56" s="176">
        <f t="shared" si="9"/>
        <v>38.484723022803763</v>
      </c>
      <c r="Y56" s="176">
        <f t="shared" si="9"/>
        <v>35.040011545060281</v>
      </c>
      <c r="Z56" s="176">
        <f t="shared" si="9"/>
        <v>35.049255793040942</v>
      </c>
      <c r="AA56" s="177">
        <f t="shared" si="9"/>
        <v>28.360608918274892</v>
      </c>
      <c r="AB56" s="176">
        <f t="shared" si="9"/>
        <v>46.187471606539702</v>
      </c>
      <c r="AC56" s="176">
        <f t="shared" si="9"/>
        <v>30.577135474939013</v>
      </c>
      <c r="AD56" s="176">
        <f t="shared" si="9"/>
        <v>23.493656298053892</v>
      </c>
      <c r="AE56" s="176">
        <f t="shared" si="9"/>
        <v>24.403393240506773</v>
      </c>
      <c r="AF56" s="176">
        <f t="shared" si="9"/>
        <v>26.954052587767421</v>
      </c>
      <c r="AG56" s="176">
        <f t="shared" si="9"/>
        <v>34.961529811177485</v>
      </c>
      <c r="AH56" s="176">
        <f t="shared" si="10"/>
        <v>29.292877776434466</v>
      </c>
      <c r="AI56" s="176">
        <f t="shared" si="11"/>
        <v>28.626883118574199</v>
      </c>
      <c r="AJ56" s="176">
        <f t="shared" si="12"/>
        <v>29.365478227283006</v>
      </c>
      <c r="AK56" s="176">
        <f t="shared" si="13"/>
        <v>30.801926508070011</v>
      </c>
      <c r="AL56" s="176">
        <f t="shared" si="13"/>
        <v>32.65537620742208</v>
      </c>
      <c r="AM56" s="177">
        <f t="shared" si="13"/>
        <v>31.971354522370405</v>
      </c>
      <c r="AN56" s="342">
        <f t="shared" si="13"/>
        <v>164.39499065922536</v>
      </c>
      <c r="AO56" s="176">
        <f t="shared" si="13"/>
        <v>71.769826391550794</v>
      </c>
      <c r="AP56" s="176">
        <f t="shared" si="13"/>
        <v>50.983214173287735</v>
      </c>
      <c r="AQ56" s="176">
        <f t="shared" si="13"/>
        <v>40.4060105808841</v>
      </c>
      <c r="AR56" s="176">
        <f t="shared" si="13"/>
        <v>37.325676019234066</v>
      </c>
      <c r="AS56" s="176">
        <f t="shared" si="13"/>
        <v>29.573983090754126</v>
      </c>
      <c r="AT56" s="176">
        <f t="shared" si="13"/>
        <v>33.835570346288335</v>
      </c>
      <c r="AU56" s="176">
        <f t="shared" si="13"/>
        <v>31.811378490849449</v>
      </c>
    </row>
    <row r="57" spans="2:47" ht="12.75">
      <c r="B57" s="250" t="s">
        <v>110</v>
      </c>
      <c r="C57" s="175" t="s">
        <v>134</v>
      </c>
      <c r="D57" s="176" t="s">
        <v>134</v>
      </c>
      <c r="E57" s="176" t="s">
        <v>134</v>
      </c>
      <c r="F57" s="176" t="s">
        <v>134</v>
      </c>
      <c r="G57" s="176" t="s">
        <v>134</v>
      </c>
      <c r="H57" s="176" t="s">
        <v>134</v>
      </c>
      <c r="I57" s="176" t="s">
        <v>134</v>
      </c>
      <c r="J57" s="176" t="s">
        <v>134</v>
      </c>
      <c r="K57" s="176" t="s">
        <v>134</v>
      </c>
      <c r="L57" s="176" t="s">
        <v>134</v>
      </c>
      <c r="M57" s="176" t="s">
        <v>134</v>
      </c>
      <c r="N57" s="178" t="s">
        <v>134</v>
      </c>
      <c r="O57" s="177">
        <f t="shared" si="9"/>
        <v>-6.0457865352209268</v>
      </c>
      <c r="P57" s="176">
        <f t="shared" si="9"/>
        <v>-7.0201600318233091</v>
      </c>
      <c r="Q57" s="176">
        <f t="shared" si="9"/>
        <v>36.466653447528699</v>
      </c>
      <c r="R57" s="176">
        <f t="shared" si="9"/>
        <v>34.722410623655293</v>
      </c>
      <c r="S57" s="176">
        <f t="shared" si="9"/>
        <v>25.415689937868336</v>
      </c>
      <c r="T57" s="176">
        <f t="shared" si="9"/>
        <v>18.837375854310494</v>
      </c>
      <c r="U57" s="176">
        <f t="shared" si="9"/>
        <v>31.176323643179558</v>
      </c>
      <c r="V57" s="176">
        <f t="shared" si="9"/>
        <v>8.5961869255844192</v>
      </c>
      <c r="W57" s="176">
        <f t="shared" si="9"/>
        <v>4.5794239192640731</v>
      </c>
      <c r="X57" s="176">
        <f t="shared" si="9"/>
        <v>11.745927955946712</v>
      </c>
      <c r="Y57" s="176">
        <f t="shared" si="9"/>
        <v>14.894715212449157</v>
      </c>
      <c r="Z57" s="176">
        <f t="shared" si="9"/>
        <v>20.433989704719565</v>
      </c>
      <c r="AA57" s="177">
        <f t="shared" si="9"/>
        <v>36.221432454799952</v>
      </c>
      <c r="AB57" s="176">
        <f t="shared" si="9"/>
        <v>63.755159577006935</v>
      </c>
      <c r="AC57" s="176">
        <f t="shared" si="9"/>
        <v>75.843552798778887</v>
      </c>
      <c r="AD57" s="176">
        <f t="shared" si="9"/>
        <v>84.509753156412501</v>
      </c>
      <c r="AE57" s="176">
        <f t="shared" si="9"/>
        <v>78.208316224972378</v>
      </c>
      <c r="AF57" s="176">
        <f t="shared" si="9"/>
        <v>68.122757811682249</v>
      </c>
      <c r="AG57" s="176">
        <f t="shared" si="9"/>
        <v>35.320102166747716</v>
      </c>
      <c r="AH57" s="176">
        <f t="shared" si="10"/>
        <v>44.132387881682462</v>
      </c>
      <c r="AI57" s="176">
        <f t="shared" si="11"/>
        <v>43.488952325179838</v>
      </c>
      <c r="AJ57" s="176">
        <f t="shared" si="12"/>
        <v>39.951115730003664</v>
      </c>
      <c r="AK57" s="176">
        <f t="shared" si="13"/>
        <v>37.836908592792952</v>
      </c>
      <c r="AL57" s="176">
        <f t="shared" si="13"/>
        <v>33.140995252526153</v>
      </c>
      <c r="AM57" s="177">
        <f t="shared" si="13"/>
        <v>38.00895740509219</v>
      </c>
      <c r="AN57" s="342">
        <f t="shared" si="13"/>
        <v>-99.646772515753568</v>
      </c>
      <c r="AO57" s="176">
        <f t="shared" si="13"/>
        <v>6.6081718301161771</v>
      </c>
      <c r="AP57" s="176">
        <f t="shared" si="13"/>
        <v>21.243752247752496</v>
      </c>
      <c r="AQ57" s="176">
        <f t="shared" si="13"/>
        <v>29.576358531330413</v>
      </c>
      <c r="AR57" s="176">
        <f>AR10/AF10*100-100</f>
        <v>32.93426835350968</v>
      </c>
      <c r="AS57" s="176">
        <f>AS10/AG10*100-100</f>
        <v>57.710423759337715</v>
      </c>
      <c r="AT57" s="176">
        <f>AT10/AH10*100-100</f>
        <v>41.547909181667677</v>
      </c>
      <c r="AU57" s="176">
        <f>AU10/AI10*100-100</f>
        <v>43.121993435633158</v>
      </c>
    </row>
    <row r="58" spans="2:47" ht="12.75">
      <c r="B58" s="99" t="s">
        <v>109</v>
      </c>
      <c r="C58" s="175" t="s">
        <v>134</v>
      </c>
      <c r="D58" s="176" t="s">
        <v>134</v>
      </c>
      <c r="E58" s="176" t="s">
        <v>134</v>
      </c>
      <c r="F58" s="176" t="s">
        <v>134</v>
      </c>
      <c r="G58" s="176" t="s">
        <v>134</v>
      </c>
      <c r="H58" s="176" t="s">
        <v>134</v>
      </c>
      <c r="I58" s="176" t="s">
        <v>134</v>
      </c>
      <c r="J58" s="176" t="s">
        <v>134</v>
      </c>
      <c r="K58" s="176" t="s">
        <v>134</v>
      </c>
      <c r="L58" s="176" t="s">
        <v>134</v>
      </c>
      <c r="M58" s="176" t="s">
        <v>134</v>
      </c>
      <c r="N58" s="178" t="s">
        <v>134</v>
      </c>
      <c r="O58" s="177">
        <f t="shared" si="9"/>
        <v>27.276954897955434</v>
      </c>
      <c r="P58" s="176">
        <f t="shared" si="9"/>
        <v>16.921655797371855</v>
      </c>
      <c r="Q58" s="176">
        <f t="shared" si="9"/>
        <v>43.742457333917287</v>
      </c>
      <c r="R58" s="176">
        <f t="shared" si="9"/>
        <v>61.727961059054365</v>
      </c>
      <c r="S58" s="176">
        <f t="shared" si="9"/>
        <v>57.028095367119562</v>
      </c>
      <c r="T58" s="176">
        <f t="shared" si="9"/>
        <v>48.089129897799154</v>
      </c>
      <c r="U58" s="176">
        <f t="shared" si="9"/>
        <v>46.938006040768869</v>
      </c>
      <c r="V58" s="176">
        <f t="shared" si="9"/>
        <v>47.056193445374106</v>
      </c>
      <c r="W58" s="176">
        <f t="shared" si="9"/>
        <v>40.377134460149819</v>
      </c>
      <c r="X58" s="176">
        <f t="shared" si="9"/>
        <v>38.44378273986726</v>
      </c>
      <c r="Y58" s="176">
        <f t="shared" si="9"/>
        <v>38.349901314887859</v>
      </c>
      <c r="Z58" s="176">
        <f t="shared" si="9"/>
        <v>39.738136334092417</v>
      </c>
      <c r="AA58" s="177">
        <f t="shared" si="9"/>
        <v>40.430377739868391</v>
      </c>
      <c r="AB58" s="176">
        <f t="shared" si="9"/>
        <v>64.794749250252693</v>
      </c>
      <c r="AC58" s="176">
        <f t="shared" si="9"/>
        <v>50.895320687796641</v>
      </c>
      <c r="AD58" s="176">
        <f t="shared" si="9"/>
        <v>50.843166133140556</v>
      </c>
      <c r="AE58" s="176">
        <f t="shared" si="9"/>
        <v>48.04927756580193</v>
      </c>
      <c r="AF58" s="176">
        <f t="shared" si="9"/>
        <v>48.011701579838217</v>
      </c>
      <c r="AG58" s="176">
        <f t="shared" si="9"/>
        <v>45.772295122746584</v>
      </c>
      <c r="AH58" s="176">
        <f t="shared" si="10"/>
        <v>43.460035528688138</v>
      </c>
      <c r="AI58" s="176">
        <f t="shared" si="11"/>
        <v>44.931514929537087</v>
      </c>
      <c r="AJ58" s="176">
        <f t="shared" si="12"/>
        <v>44.529262293561175</v>
      </c>
      <c r="AK58" s="176">
        <f t="shared" si="13"/>
        <v>45.136103660495479</v>
      </c>
      <c r="AL58" s="176">
        <f t="shared" si="13"/>
        <v>44.135329729367299</v>
      </c>
      <c r="AM58" s="177">
        <f t="shared" si="13"/>
        <v>42.800858781666733</v>
      </c>
      <c r="AN58" s="342">
        <f t="shared" si="13"/>
        <v>30.398679212749897</v>
      </c>
      <c r="AO58" s="176">
        <f t="shared" si="13"/>
        <v>23.310267744225598</v>
      </c>
      <c r="AP58" s="176">
        <f t="shared" si="13"/>
        <v>20.164381840770943</v>
      </c>
      <c r="AQ58" s="176">
        <f t="shared" si="13"/>
        <v>21.261892577620031</v>
      </c>
      <c r="AR58" s="176">
        <f t="shared" si="13"/>
        <v>19.50508801943991</v>
      </c>
      <c r="AS58" s="176">
        <f t="shared" si="13"/>
        <v>18.845353864965062</v>
      </c>
      <c r="AT58" s="176">
        <f t="shared" si="13"/>
        <v>19.959866320561261</v>
      </c>
      <c r="AU58" s="176">
        <f t="shared" si="13"/>
        <v>19.474099086680667</v>
      </c>
    </row>
    <row r="59" spans="2:47" ht="12.75">
      <c r="B59" s="98" t="s">
        <v>108</v>
      </c>
      <c r="C59" s="175" t="s">
        <v>134</v>
      </c>
      <c r="D59" s="176" t="s">
        <v>134</v>
      </c>
      <c r="E59" s="176" t="s">
        <v>134</v>
      </c>
      <c r="F59" s="176" t="s">
        <v>134</v>
      </c>
      <c r="G59" s="176" t="s">
        <v>134</v>
      </c>
      <c r="H59" s="176" t="s">
        <v>134</v>
      </c>
      <c r="I59" s="176" t="s">
        <v>134</v>
      </c>
      <c r="J59" s="176" t="s">
        <v>134</v>
      </c>
      <c r="K59" s="176" t="s">
        <v>134</v>
      </c>
      <c r="L59" s="176" t="s">
        <v>134</v>
      </c>
      <c r="M59" s="176" t="s">
        <v>134</v>
      </c>
      <c r="N59" s="178" t="s">
        <v>134</v>
      </c>
      <c r="O59" s="174">
        <f t="shared" si="9"/>
        <v>-6.1739680947920306</v>
      </c>
      <c r="P59" s="173">
        <f t="shared" si="9"/>
        <v>-62.692757505641424</v>
      </c>
      <c r="Q59" s="173">
        <f t="shared" si="9"/>
        <v>-21.890546982856876</v>
      </c>
      <c r="R59" s="173">
        <f t="shared" si="9"/>
        <v>-20.589208502478456</v>
      </c>
      <c r="S59" s="173">
        <f t="shared" si="9"/>
        <v>9.6679501862333836</v>
      </c>
      <c r="T59" s="173">
        <f t="shared" si="9"/>
        <v>16.543013055489709</v>
      </c>
      <c r="U59" s="173">
        <f t="shared" si="9"/>
        <v>27.934053758961269</v>
      </c>
      <c r="V59" s="173">
        <f t="shared" si="9"/>
        <v>39.041741858401906</v>
      </c>
      <c r="W59" s="173">
        <f t="shared" si="9"/>
        <v>49.708056642005459</v>
      </c>
      <c r="X59" s="173">
        <f t="shared" si="9"/>
        <v>60.346203359280082</v>
      </c>
      <c r="Y59" s="173">
        <f t="shared" si="9"/>
        <v>66.519353447364466</v>
      </c>
      <c r="Z59" s="173">
        <f t="shared" si="9"/>
        <v>75.143564315621433</v>
      </c>
      <c r="AA59" s="174">
        <f t="shared" si="9"/>
        <v>75.562957689181701</v>
      </c>
      <c r="AB59" s="173">
        <f t="shared" si="9"/>
        <v>2.2989999089348743</v>
      </c>
      <c r="AC59" s="173">
        <f t="shared" si="9"/>
        <v>-41.515193077135457</v>
      </c>
      <c r="AD59" s="173">
        <f t="shared" si="9"/>
        <v>-44.3381676751344</v>
      </c>
      <c r="AE59" s="173">
        <f t="shared" si="9"/>
        <v>-57.588222148546826</v>
      </c>
      <c r="AF59" s="173">
        <f t="shared" si="9"/>
        <v>-53.569191432113698</v>
      </c>
      <c r="AG59" s="173">
        <f t="shared" si="9"/>
        <v>-49.683637662831735</v>
      </c>
      <c r="AH59" s="173">
        <f t="shared" si="10"/>
        <v>-53.105477444284702</v>
      </c>
      <c r="AI59" s="173">
        <f t="shared" si="11"/>
        <v>-49.054420985774229</v>
      </c>
      <c r="AJ59" s="173">
        <f t="shared" si="12"/>
        <v>-47.744611650424773</v>
      </c>
      <c r="AK59" s="173">
        <f t="shared" si="13"/>
        <v>-37.552574596144403</v>
      </c>
      <c r="AL59" s="173">
        <f t="shared" si="13"/>
        <v>-24.64561336832142</v>
      </c>
      <c r="AM59" s="174">
        <f t="shared" si="13"/>
        <v>-13.634932251593995</v>
      </c>
      <c r="AN59" s="221">
        <f t="shared" si="13"/>
        <v>25.489517377793504</v>
      </c>
      <c r="AO59" s="173">
        <f t="shared" si="13"/>
        <v>36.60021047146526</v>
      </c>
      <c r="AP59" s="173">
        <f t="shared" si="13"/>
        <v>29.274342040545235</v>
      </c>
      <c r="AQ59" s="173">
        <f t="shared" si="13"/>
        <v>96.669449487600588</v>
      </c>
      <c r="AR59" s="173">
        <f t="shared" si="13"/>
        <v>93.200480137744677</v>
      </c>
      <c r="AS59" s="173">
        <f t="shared" si="13"/>
        <v>140.95924865530156</v>
      </c>
      <c r="AT59" s="173">
        <f t="shared" si="13"/>
        <v>147.21217080774943</v>
      </c>
      <c r="AU59" s="173">
        <f t="shared" si="13"/>
        <v>125.70404355567604</v>
      </c>
    </row>
    <row r="60" spans="2:47" ht="12.75">
      <c r="B60" s="98" t="s">
        <v>107</v>
      </c>
      <c r="C60" s="175" t="s">
        <v>134</v>
      </c>
      <c r="D60" s="176" t="s">
        <v>134</v>
      </c>
      <c r="E60" s="176" t="s">
        <v>134</v>
      </c>
      <c r="F60" s="176" t="s">
        <v>134</v>
      </c>
      <c r="G60" s="176" t="s">
        <v>134</v>
      </c>
      <c r="H60" s="176" t="s">
        <v>134</v>
      </c>
      <c r="I60" s="176" t="s">
        <v>134</v>
      </c>
      <c r="J60" s="176" t="s">
        <v>134</v>
      </c>
      <c r="K60" s="176" t="s">
        <v>134</v>
      </c>
      <c r="L60" s="176" t="s">
        <v>134</v>
      </c>
      <c r="M60" s="176" t="s">
        <v>134</v>
      </c>
      <c r="N60" s="178" t="s">
        <v>134</v>
      </c>
      <c r="O60" s="179">
        <f t="shared" si="9"/>
        <v>137.74007083216571</v>
      </c>
      <c r="P60" s="178">
        <f t="shared" si="9"/>
        <v>51.731864848052226</v>
      </c>
      <c r="Q60" s="178">
        <f t="shared" si="9"/>
        <v>42.052979871476396</v>
      </c>
      <c r="R60" s="178">
        <f t="shared" si="9"/>
        <v>57.822539015971785</v>
      </c>
      <c r="S60" s="178">
        <f t="shared" si="9"/>
        <v>25.707420376607004</v>
      </c>
      <c r="T60" s="178">
        <f t="shared" si="9"/>
        <v>26.987741596766142</v>
      </c>
      <c r="U60" s="178">
        <f t="shared" si="9"/>
        <v>38.122728634951812</v>
      </c>
      <c r="V60" s="178">
        <f t="shared" si="9"/>
        <v>31.16409650856653</v>
      </c>
      <c r="W60" s="178">
        <f t="shared" si="9"/>
        <v>-52.919931662031928</v>
      </c>
      <c r="X60" s="178">
        <f t="shared" si="9"/>
        <v>-45.976225731751278</v>
      </c>
      <c r="Y60" s="178">
        <f t="shared" si="9"/>
        <v>-43.841909832976143</v>
      </c>
      <c r="Z60" s="178">
        <f t="shared" si="9"/>
        <v>-42.353494675578482</v>
      </c>
      <c r="AA60" s="179">
        <f t="shared" si="9"/>
        <v>-38.358694377973855</v>
      </c>
      <c r="AB60" s="176">
        <f t="shared" si="9"/>
        <v>3.4525811557478647</v>
      </c>
      <c r="AC60" s="176">
        <f t="shared" si="9"/>
        <v>23.202494041985645</v>
      </c>
      <c r="AD60" s="176">
        <f t="shared" si="9"/>
        <v>11.009511907172183</v>
      </c>
      <c r="AE60" s="176">
        <f t="shared" si="9"/>
        <v>14.295622479986392</v>
      </c>
      <c r="AF60" s="176">
        <f t="shared" si="9"/>
        <v>19.746489983136144</v>
      </c>
      <c r="AG60" s="176">
        <f t="shared" si="9"/>
        <v>14.694290324621633</v>
      </c>
      <c r="AH60" s="176">
        <f t="shared" si="10"/>
        <v>14.904370890186726</v>
      </c>
      <c r="AI60" s="176">
        <f t="shared" si="11"/>
        <v>12.074096682152003</v>
      </c>
      <c r="AJ60" s="176">
        <f t="shared" si="12"/>
        <v>2.9808579508480761</v>
      </c>
      <c r="AK60" s="176">
        <f t="shared" si="13"/>
        <v>5.7383816199165523</v>
      </c>
      <c r="AL60" s="176">
        <f t="shared" si="13"/>
        <v>38.35808055096075</v>
      </c>
      <c r="AM60" s="177">
        <f t="shared" si="13"/>
        <v>66.201050354555292</v>
      </c>
      <c r="AN60" s="342">
        <f t="shared" si="13"/>
        <v>34.825265193714245</v>
      </c>
      <c r="AO60" s="176">
        <f t="shared" si="13"/>
        <v>35.495800548206148</v>
      </c>
      <c r="AP60" s="176">
        <f t="shared" si="13"/>
        <v>79.705518846304784</v>
      </c>
      <c r="AQ60" s="176">
        <f t="shared" si="13"/>
        <v>1696.3398412342972</v>
      </c>
      <c r="AR60" s="176">
        <f t="shared" si="13"/>
        <v>1408.1342624309875</v>
      </c>
      <c r="AS60" s="176">
        <f t="shared" si="13"/>
        <v>1182.3788333926827</v>
      </c>
      <c r="AT60" s="176">
        <f t="shared" si="13"/>
        <v>1001.9570798146053</v>
      </c>
      <c r="AU60" s="176">
        <f t="shared" si="13"/>
        <v>853.54538744461138</v>
      </c>
    </row>
    <row r="61" spans="2:47" ht="12.75">
      <c r="B61" s="98"/>
      <c r="C61" s="175" t="s">
        <v>134</v>
      </c>
      <c r="D61" s="176" t="s">
        <v>134</v>
      </c>
      <c r="E61" s="176" t="s">
        <v>134</v>
      </c>
      <c r="F61" s="176" t="s">
        <v>134</v>
      </c>
      <c r="G61" s="176" t="s">
        <v>134</v>
      </c>
      <c r="H61" s="176" t="s">
        <v>134</v>
      </c>
      <c r="I61" s="176" t="s">
        <v>134</v>
      </c>
      <c r="J61" s="176" t="s">
        <v>134</v>
      </c>
      <c r="K61" s="176" t="s">
        <v>134</v>
      </c>
      <c r="L61" s="176" t="s">
        <v>134</v>
      </c>
      <c r="M61" s="176" t="s">
        <v>134</v>
      </c>
      <c r="N61" s="178" t="s">
        <v>134</v>
      </c>
      <c r="O61" s="177"/>
      <c r="P61" s="176"/>
      <c r="Q61" s="176"/>
      <c r="R61" s="176"/>
      <c r="S61" s="176"/>
      <c r="T61" s="176"/>
      <c r="U61" s="178"/>
      <c r="V61" s="178"/>
      <c r="W61" s="178"/>
      <c r="X61" s="178"/>
      <c r="Y61" s="178"/>
      <c r="Z61" s="178"/>
      <c r="AA61" s="177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  <c r="AM61" s="179"/>
      <c r="AN61" s="344"/>
      <c r="AO61" s="178"/>
      <c r="AP61" s="178"/>
      <c r="AQ61" s="178"/>
      <c r="AR61" s="178"/>
      <c r="AS61" s="178"/>
      <c r="AT61" s="178"/>
      <c r="AU61" s="178"/>
    </row>
    <row r="62" spans="2:47" ht="12.75">
      <c r="B62" s="135" t="s">
        <v>106</v>
      </c>
      <c r="C62" s="213" t="s">
        <v>134</v>
      </c>
      <c r="D62" s="181" t="s">
        <v>134</v>
      </c>
      <c r="E62" s="181" t="s">
        <v>134</v>
      </c>
      <c r="F62" s="181" t="s">
        <v>134</v>
      </c>
      <c r="G62" s="181" t="s">
        <v>134</v>
      </c>
      <c r="H62" s="181" t="s">
        <v>134</v>
      </c>
      <c r="I62" s="181" t="s">
        <v>134</v>
      </c>
      <c r="J62" s="181" t="s">
        <v>134</v>
      </c>
      <c r="K62" s="181" t="s">
        <v>134</v>
      </c>
      <c r="L62" s="181" t="s">
        <v>134</v>
      </c>
      <c r="M62" s="181" t="s">
        <v>134</v>
      </c>
      <c r="N62" s="181" t="s">
        <v>134</v>
      </c>
      <c r="O62" s="181">
        <f t="shared" si="9"/>
        <v>6.6331164407580303</v>
      </c>
      <c r="P62" s="181">
        <f t="shared" si="9"/>
        <v>17.330266702376562</v>
      </c>
      <c r="Q62" s="181">
        <f t="shared" si="9"/>
        <v>20.348521258367128</v>
      </c>
      <c r="R62" s="181">
        <f t="shared" si="9"/>
        <v>17.187856718589373</v>
      </c>
      <c r="S62" s="181">
        <f t="shared" si="9"/>
        <v>20.443292681821987</v>
      </c>
      <c r="T62" s="181">
        <f t="shared" si="9"/>
        <v>22.506147513288226</v>
      </c>
      <c r="U62" s="181">
        <f t="shared" si="9"/>
        <v>24.355930514397045</v>
      </c>
      <c r="V62" s="181">
        <f t="shared" si="9"/>
        <v>25.49260699158225</v>
      </c>
      <c r="W62" s="181">
        <f t="shared" si="9"/>
        <v>24.661384216036836</v>
      </c>
      <c r="X62" s="181">
        <f t="shared" si="9"/>
        <v>24.966181756624906</v>
      </c>
      <c r="Y62" s="181">
        <f t="shared" si="9"/>
        <v>23.946332989138725</v>
      </c>
      <c r="Z62" s="181">
        <f t="shared" si="9"/>
        <v>27.140813292999184</v>
      </c>
      <c r="AA62" s="224">
        <f t="shared" si="9"/>
        <v>34.097527113572511</v>
      </c>
      <c r="AB62" s="181">
        <f t="shared" si="9"/>
        <v>-13.93361101423956</v>
      </c>
      <c r="AC62" s="181">
        <f t="shared" si="9"/>
        <v>4.9714422431075462</v>
      </c>
      <c r="AD62" s="181">
        <f t="shared" si="9"/>
        <v>28.856249800356863</v>
      </c>
      <c r="AE62" s="181">
        <f t="shared" si="9"/>
        <v>26.331169511453552</v>
      </c>
      <c r="AF62" s="181">
        <f t="shared" si="9"/>
        <v>23.640238146248066</v>
      </c>
      <c r="AG62" s="181">
        <f t="shared" si="9"/>
        <v>22.278331311656288</v>
      </c>
      <c r="AH62" s="181">
        <f t="shared" ref="AH62:AU62" si="14">AH15/V15*100-100</f>
        <v>20.955410865458063</v>
      </c>
      <c r="AI62" s="181">
        <f t="shared" si="14"/>
        <v>22.389684084291133</v>
      </c>
      <c r="AJ62" s="181">
        <f t="shared" si="14"/>
        <v>26.08993597283127</v>
      </c>
      <c r="AK62" s="181">
        <f t="shared" si="14"/>
        <v>23.957619907032864</v>
      </c>
      <c r="AL62" s="181">
        <f t="shared" si="14"/>
        <v>22.421905150417572</v>
      </c>
      <c r="AM62" s="248">
        <f t="shared" si="14"/>
        <v>18.715579775827877</v>
      </c>
      <c r="AN62" s="345">
        <f t="shared" si="14"/>
        <v>57.931439672027864</v>
      </c>
      <c r="AO62" s="181">
        <f t="shared" si="14"/>
        <v>51.639460814130615</v>
      </c>
      <c r="AP62" s="181">
        <f t="shared" si="14"/>
        <v>31.67929459301493</v>
      </c>
      <c r="AQ62" s="181">
        <f t="shared" si="14"/>
        <v>24.047762776782506</v>
      </c>
      <c r="AR62" s="181">
        <f t="shared" si="14"/>
        <v>22.166074449985246</v>
      </c>
      <c r="AS62" s="181">
        <f t="shared" si="14"/>
        <v>21.842889780084064</v>
      </c>
      <c r="AT62" s="181">
        <f t="shared" si="14"/>
        <v>20.141117490721456</v>
      </c>
      <c r="AU62" s="181">
        <f t="shared" si="14"/>
        <v>21.312259229279661</v>
      </c>
    </row>
    <row r="63" spans="2:47" ht="12.75">
      <c r="B63" s="31" t="s">
        <v>105</v>
      </c>
      <c r="C63" s="175" t="s">
        <v>134</v>
      </c>
      <c r="D63" s="176" t="s">
        <v>134</v>
      </c>
      <c r="E63" s="176" t="s">
        <v>134</v>
      </c>
      <c r="F63" s="176" t="s">
        <v>134</v>
      </c>
      <c r="G63" s="176" t="s">
        <v>134</v>
      </c>
      <c r="H63" s="176" t="s">
        <v>134</v>
      </c>
      <c r="I63" s="176" t="s">
        <v>134</v>
      </c>
      <c r="J63" s="176" t="s">
        <v>134</v>
      </c>
      <c r="K63" s="176" t="s">
        <v>134</v>
      </c>
      <c r="L63" s="176" t="s">
        <v>134</v>
      </c>
      <c r="M63" s="176" t="s">
        <v>134</v>
      </c>
      <c r="N63" s="178" t="s">
        <v>134</v>
      </c>
      <c r="O63" s="184"/>
      <c r="P63" s="183"/>
      <c r="Q63" s="183"/>
      <c r="R63" s="183"/>
      <c r="S63" s="183"/>
      <c r="T63" s="183"/>
      <c r="U63" s="185"/>
      <c r="V63" s="185"/>
      <c r="W63" s="185"/>
      <c r="X63" s="185"/>
      <c r="Y63" s="185"/>
      <c r="Z63" s="185"/>
      <c r="AA63" s="184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246"/>
      <c r="AN63" s="346"/>
      <c r="AO63" s="185"/>
      <c r="AP63" s="185"/>
      <c r="AQ63" s="185"/>
      <c r="AR63" s="185"/>
      <c r="AS63" s="185"/>
      <c r="AT63" s="185"/>
      <c r="AU63" s="185"/>
    </row>
    <row r="64" spans="2:47" ht="12.75">
      <c r="B64" s="21" t="s">
        <v>104</v>
      </c>
      <c r="C64" s="175" t="s">
        <v>134</v>
      </c>
      <c r="D64" s="176" t="s">
        <v>134</v>
      </c>
      <c r="E64" s="176" t="s">
        <v>134</v>
      </c>
      <c r="F64" s="176" t="s">
        <v>134</v>
      </c>
      <c r="G64" s="176" t="s">
        <v>134</v>
      </c>
      <c r="H64" s="176" t="s">
        <v>134</v>
      </c>
      <c r="I64" s="176" t="s">
        <v>134</v>
      </c>
      <c r="J64" s="176" t="s">
        <v>134</v>
      </c>
      <c r="K64" s="176" t="s">
        <v>134</v>
      </c>
      <c r="L64" s="176" t="s">
        <v>134</v>
      </c>
      <c r="M64" s="176" t="s">
        <v>134</v>
      </c>
      <c r="N64" s="178" t="s">
        <v>134</v>
      </c>
      <c r="O64" s="177">
        <f t="shared" si="9"/>
        <v>31.386035192383702</v>
      </c>
      <c r="P64" s="176">
        <f t="shared" si="9"/>
        <v>69.007484872407133</v>
      </c>
      <c r="Q64" s="176">
        <f t="shared" si="9"/>
        <v>78.120503160058774</v>
      </c>
      <c r="R64" s="176">
        <f t="shared" si="9"/>
        <v>70.917024218346171</v>
      </c>
      <c r="S64" s="176">
        <f t="shared" si="9"/>
        <v>73.859225812079188</v>
      </c>
      <c r="T64" s="176">
        <f t="shared" si="9"/>
        <v>69.978531035896253</v>
      </c>
      <c r="U64" s="176">
        <f t="shared" si="9"/>
        <v>66.264031728618676</v>
      </c>
      <c r="V64" s="176">
        <f t="shared" si="9"/>
        <v>67.016632679887408</v>
      </c>
      <c r="W64" s="176">
        <f t="shared" si="9"/>
        <v>67.785112715214183</v>
      </c>
      <c r="X64" s="176">
        <f t="shared" si="9"/>
        <v>65.366770865663938</v>
      </c>
      <c r="Y64" s="176">
        <f t="shared" si="9"/>
        <v>56.093828524268218</v>
      </c>
      <c r="Z64" s="176">
        <f t="shared" si="9"/>
        <v>59.255800340337828</v>
      </c>
      <c r="AA64" s="177">
        <f t="shared" si="9"/>
        <v>56.650830800475148</v>
      </c>
      <c r="AB64" s="176">
        <f t="shared" si="9"/>
        <v>-21.346997095611471</v>
      </c>
      <c r="AC64" s="176">
        <f t="shared" si="9"/>
        <v>-10.807525039517159</v>
      </c>
      <c r="AD64" s="176">
        <f t="shared" si="9"/>
        <v>52.922453966102097</v>
      </c>
      <c r="AE64" s="176">
        <f t="shared" si="9"/>
        <v>30.124929155179814</v>
      </c>
      <c r="AF64" s="176">
        <f t="shared" si="9"/>
        <v>17.904371412128953</v>
      </c>
      <c r="AG64" s="176">
        <f t="shared" si="9"/>
        <v>13.00915672078078</v>
      </c>
      <c r="AH64" s="176">
        <f t="shared" ref="AH64:AH74" si="15">AH17/V17*100-100</f>
        <v>7.1151792153840745</v>
      </c>
      <c r="AI64" s="176">
        <f t="shared" ref="AI64:AI74" si="16">AI17/W17*100-100</f>
        <v>7.9561201033426556</v>
      </c>
      <c r="AJ64" s="176">
        <f t="shared" ref="AJ64:AJ74" si="17">AJ17/X17*100-100</f>
        <v>24.837011034646864</v>
      </c>
      <c r="AK64" s="176">
        <f t="shared" ref="AK64:AU74" si="18">AK17/Y17*100-100</f>
        <v>24.013945150364862</v>
      </c>
      <c r="AL64" s="176">
        <f t="shared" si="18"/>
        <v>17.71942270924167</v>
      </c>
      <c r="AM64" s="177">
        <f t="shared" si="18"/>
        <v>14.481216485619598</v>
      </c>
      <c r="AN64" s="342">
        <f t="shared" si="18"/>
        <v>32.573479039248895</v>
      </c>
      <c r="AO64" s="176">
        <f t="shared" si="18"/>
        <v>23.793941686077119</v>
      </c>
      <c r="AP64" s="176">
        <f t="shared" si="18"/>
        <v>17.320017049708468</v>
      </c>
      <c r="AQ64" s="176">
        <f t="shared" si="18"/>
        <v>17.532505453726117</v>
      </c>
      <c r="AR64" s="176">
        <f t="shared" si="18"/>
        <v>19.896517847561526</v>
      </c>
      <c r="AS64" s="176">
        <f t="shared" si="18"/>
        <v>17.292586082791345</v>
      </c>
      <c r="AT64" s="176">
        <f t="shared" si="18"/>
        <v>17.490288918344945</v>
      </c>
      <c r="AU64" s="176">
        <f t="shared" si="18"/>
        <v>18.64526559652704</v>
      </c>
    </row>
    <row r="65" spans="2:47" ht="12.75">
      <c r="B65" s="21" t="s">
        <v>103</v>
      </c>
      <c r="C65" s="175" t="s">
        <v>134</v>
      </c>
      <c r="D65" s="176" t="s">
        <v>134</v>
      </c>
      <c r="E65" s="176" t="s">
        <v>134</v>
      </c>
      <c r="F65" s="176" t="s">
        <v>134</v>
      </c>
      <c r="G65" s="176" t="s">
        <v>134</v>
      </c>
      <c r="H65" s="176" t="s">
        <v>134</v>
      </c>
      <c r="I65" s="176" t="s">
        <v>134</v>
      </c>
      <c r="J65" s="176" t="s">
        <v>134</v>
      </c>
      <c r="K65" s="176" t="s">
        <v>134</v>
      </c>
      <c r="L65" s="176" t="s">
        <v>134</v>
      </c>
      <c r="M65" s="176" t="s">
        <v>134</v>
      </c>
      <c r="N65" s="178" t="s">
        <v>134</v>
      </c>
      <c r="O65" s="177">
        <f t="shared" si="9"/>
        <v>84.351802782496264</v>
      </c>
      <c r="P65" s="176">
        <f t="shared" si="9"/>
        <v>82.850136514092867</v>
      </c>
      <c r="Q65" s="176">
        <f t="shared" si="9"/>
        <v>120.37652133619687</v>
      </c>
      <c r="R65" s="176">
        <f t="shared" si="9"/>
        <v>154.87319721408085</v>
      </c>
      <c r="S65" s="176">
        <f t="shared" si="9"/>
        <v>166.167885653008</v>
      </c>
      <c r="T65" s="176">
        <f t="shared" si="9"/>
        <v>179.33998689066709</v>
      </c>
      <c r="U65" s="176">
        <f t="shared" si="9"/>
        <v>165.43474617940819</v>
      </c>
      <c r="V65" s="176">
        <f t="shared" si="9"/>
        <v>153.2247268955168</v>
      </c>
      <c r="W65" s="176">
        <f t="shared" si="9"/>
        <v>144.22170854939296</v>
      </c>
      <c r="X65" s="176">
        <f t="shared" si="9"/>
        <v>121.26048471029463</v>
      </c>
      <c r="Y65" s="176">
        <f t="shared" si="9"/>
        <v>111.34740553912602</v>
      </c>
      <c r="Z65" s="176">
        <f t="shared" si="9"/>
        <v>101.25403983490932</v>
      </c>
      <c r="AA65" s="177">
        <f t="shared" si="9"/>
        <v>90.053788145234222</v>
      </c>
      <c r="AB65" s="176">
        <f t="shared" si="9"/>
        <v>83.508452783526735</v>
      </c>
      <c r="AC65" s="176">
        <f t="shared" si="9"/>
        <v>67.41658844778857</v>
      </c>
      <c r="AD65" s="176">
        <f t="shared" si="9"/>
        <v>54.813182614930781</v>
      </c>
      <c r="AE65" s="176">
        <f t="shared" si="9"/>
        <v>47.304846485653115</v>
      </c>
      <c r="AF65" s="176">
        <f t="shared" si="9"/>
        <v>28.98289201807242</v>
      </c>
      <c r="AG65" s="176">
        <f t="shared" si="9"/>
        <v>27.62949082071114</v>
      </c>
      <c r="AH65" s="176">
        <f t="shared" si="15"/>
        <v>23.736167562773943</v>
      </c>
      <c r="AI65" s="176">
        <f t="shared" si="16"/>
        <v>25.326008893674782</v>
      </c>
      <c r="AJ65" s="176">
        <f t="shared" si="17"/>
        <v>22.765955744932725</v>
      </c>
      <c r="AK65" s="176">
        <f t="shared" si="18"/>
        <v>20.76470125296585</v>
      </c>
      <c r="AL65" s="176">
        <f t="shared" si="18"/>
        <v>18.266061403302672</v>
      </c>
      <c r="AM65" s="177">
        <f t="shared" si="18"/>
        <v>14.124688211517451</v>
      </c>
      <c r="AN65" s="342">
        <f t="shared" si="18"/>
        <v>0.16018286845817897</v>
      </c>
      <c r="AO65" s="176">
        <f t="shared" si="18"/>
        <v>-6.9087125256231019</v>
      </c>
      <c r="AP65" s="176">
        <f t="shared" si="18"/>
        <v>-4.156411336117003</v>
      </c>
      <c r="AQ65" s="176">
        <f t="shared" si="18"/>
        <v>-5.0207307140031503</v>
      </c>
      <c r="AR65" s="176">
        <f t="shared" si="18"/>
        <v>3.4022851185949463</v>
      </c>
      <c r="AS65" s="176">
        <f t="shared" si="18"/>
        <v>5.7717192966901649</v>
      </c>
      <c r="AT65" s="176">
        <f t="shared" si="18"/>
        <v>9.8170699206889083</v>
      </c>
      <c r="AU65" s="176">
        <f t="shared" si="18"/>
        <v>9.5321815713807609</v>
      </c>
    </row>
    <row r="66" spans="2:47" ht="25.5">
      <c r="B66" s="21" t="s">
        <v>102</v>
      </c>
      <c r="C66" s="175" t="s">
        <v>134</v>
      </c>
      <c r="D66" s="176" t="s">
        <v>134</v>
      </c>
      <c r="E66" s="176" t="s">
        <v>134</v>
      </c>
      <c r="F66" s="176" t="s">
        <v>134</v>
      </c>
      <c r="G66" s="176" t="s">
        <v>134</v>
      </c>
      <c r="H66" s="176" t="s">
        <v>134</v>
      </c>
      <c r="I66" s="176" t="s">
        <v>134</v>
      </c>
      <c r="J66" s="176" t="s">
        <v>134</v>
      </c>
      <c r="K66" s="176" t="s">
        <v>134</v>
      </c>
      <c r="L66" s="176" t="s">
        <v>134</v>
      </c>
      <c r="M66" s="176" t="s">
        <v>134</v>
      </c>
      <c r="N66" s="178" t="s">
        <v>134</v>
      </c>
      <c r="O66" s="177">
        <f t="shared" si="9"/>
        <v>13.85037497984321</v>
      </c>
      <c r="P66" s="176">
        <f t="shared" si="9"/>
        <v>3.1260440295431806</v>
      </c>
      <c r="Q66" s="176">
        <f t="shared" si="9"/>
        <v>14.865505039520954</v>
      </c>
      <c r="R66" s="176">
        <f t="shared" si="9"/>
        <v>17.987388286668661</v>
      </c>
      <c r="S66" s="176">
        <f t="shared" si="9"/>
        <v>17.256038287283729</v>
      </c>
      <c r="T66" s="176">
        <f t="shared" si="9"/>
        <v>17.386714358615848</v>
      </c>
      <c r="U66" s="176">
        <f t="shared" si="9"/>
        <v>20.170937344461109</v>
      </c>
      <c r="V66" s="176">
        <f t="shared" si="9"/>
        <v>22.136053247074642</v>
      </c>
      <c r="W66" s="176">
        <f t="shared" si="9"/>
        <v>22.447514557425379</v>
      </c>
      <c r="X66" s="176">
        <f t="shared" si="9"/>
        <v>24.433917064530092</v>
      </c>
      <c r="Y66" s="176">
        <f t="shared" si="9"/>
        <v>23.707838525193097</v>
      </c>
      <c r="Z66" s="176">
        <f t="shared" si="9"/>
        <v>22.128375611319328</v>
      </c>
      <c r="AA66" s="177">
        <f t="shared" si="9"/>
        <v>22.466643216653196</v>
      </c>
      <c r="AB66" s="176">
        <f t="shared" si="9"/>
        <v>18.663366397111744</v>
      </c>
      <c r="AC66" s="176">
        <f t="shared" si="9"/>
        <v>16.989999354714485</v>
      </c>
      <c r="AD66" s="176">
        <f t="shared" ref="AD66:AG74" si="19">AD19/R19*100-100</f>
        <v>29.473988915515349</v>
      </c>
      <c r="AE66" s="176">
        <f t="shared" si="19"/>
        <v>29.369879597581217</v>
      </c>
      <c r="AF66" s="176">
        <f t="shared" si="19"/>
        <v>31.862240117650543</v>
      </c>
      <c r="AG66" s="176">
        <f t="shared" si="19"/>
        <v>33.338030592916567</v>
      </c>
      <c r="AH66" s="176">
        <f t="shared" si="15"/>
        <v>31.098934152601402</v>
      </c>
      <c r="AI66" s="176">
        <f t="shared" si="16"/>
        <v>30.142323438327651</v>
      </c>
      <c r="AJ66" s="176">
        <f t="shared" si="17"/>
        <v>28.743562536531527</v>
      </c>
      <c r="AK66" s="176">
        <f t="shared" si="18"/>
        <v>27.195430400406508</v>
      </c>
      <c r="AL66" s="176">
        <f t="shared" si="18"/>
        <v>29.31131183822427</v>
      </c>
      <c r="AM66" s="177">
        <f t="shared" si="18"/>
        <v>31.160240637360602</v>
      </c>
      <c r="AN66" s="342">
        <f t="shared" si="18"/>
        <v>35.46437759558134</v>
      </c>
      <c r="AO66" s="176">
        <f t="shared" si="18"/>
        <v>39.609786369267653</v>
      </c>
      <c r="AP66" s="176">
        <f t="shared" si="18"/>
        <v>28.725922133366737</v>
      </c>
      <c r="AQ66" s="176">
        <f t="shared" si="18"/>
        <v>28.356836844696915</v>
      </c>
      <c r="AR66" s="176">
        <f t="shared" si="18"/>
        <v>26.347389667647462</v>
      </c>
      <c r="AS66" s="176">
        <f t="shared" si="18"/>
        <v>25.415627682492541</v>
      </c>
      <c r="AT66" s="176">
        <f t="shared" si="18"/>
        <v>27.38037528311051</v>
      </c>
      <c r="AU66" s="176">
        <f t="shared" si="18"/>
        <v>26.700398916415764</v>
      </c>
    </row>
    <row r="67" spans="2:47" ht="12.75">
      <c r="B67" s="21" t="s">
        <v>255</v>
      </c>
      <c r="C67" s="175" t="s">
        <v>134</v>
      </c>
      <c r="D67" s="176" t="s">
        <v>134</v>
      </c>
      <c r="E67" s="176" t="s">
        <v>134</v>
      </c>
      <c r="F67" s="176" t="s">
        <v>134</v>
      </c>
      <c r="G67" s="176" t="s">
        <v>134</v>
      </c>
      <c r="H67" s="176" t="s">
        <v>134</v>
      </c>
      <c r="I67" s="176" t="s">
        <v>134</v>
      </c>
      <c r="J67" s="176" t="s">
        <v>134</v>
      </c>
      <c r="K67" s="176" t="s">
        <v>134</v>
      </c>
      <c r="L67" s="176" t="s">
        <v>134</v>
      </c>
      <c r="M67" s="176" t="s">
        <v>134</v>
      </c>
      <c r="N67" s="178" t="s">
        <v>134</v>
      </c>
      <c r="O67" s="177">
        <f t="shared" ref="O67:AD79" si="20">O20/C20*100-100</f>
        <v>-16.679480277998564</v>
      </c>
      <c r="P67" s="176">
        <f t="shared" si="20"/>
        <v>-50.191294618207905</v>
      </c>
      <c r="Q67" s="176">
        <f t="shared" si="20"/>
        <v>-9.3263208770371904</v>
      </c>
      <c r="R67" s="176">
        <f t="shared" si="20"/>
        <v>-15.603489206452025</v>
      </c>
      <c r="S67" s="176">
        <f t="shared" si="20"/>
        <v>-12.1264484070946</v>
      </c>
      <c r="T67" s="176">
        <f t="shared" si="20"/>
        <v>-13.774512111167638</v>
      </c>
      <c r="U67" s="176">
        <f t="shared" si="20"/>
        <v>-16.854587521814466</v>
      </c>
      <c r="V67" s="176">
        <f t="shared" si="20"/>
        <v>-10.41199330818759</v>
      </c>
      <c r="W67" s="176">
        <f t="shared" si="20"/>
        <v>-14.024899975604114</v>
      </c>
      <c r="X67" s="176">
        <f t="shared" si="20"/>
        <v>-13.539486082399577</v>
      </c>
      <c r="Y67" s="176">
        <f t="shared" si="20"/>
        <v>-11.324621289623209</v>
      </c>
      <c r="Z67" s="176">
        <f t="shared" si="20"/>
        <v>-12.625112763077567</v>
      </c>
      <c r="AA67" s="177">
        <f t="shared" si="20"/>
        <v>7.9181359323966092</v>
      </c>
      <c r="AB67" s="176">
        <f t="shared" si="20"/>
        <v>17.559267541484289</v>
      </c>
      <c r="AC67" s="176">
        <f t="shared" si="20"/>
        <v>-43.550217582531623</v>
      </c>
      <c r="AD67" s="176">
        <f t="shared" si="19"/>
        <v>-39.451503897726667</v>
      </c>
      <c r="AE67" s="176">
        <f t="shared" si="19"/>
        <v>-34.693529583974609</v>
      </c>
      <c r="AF67" s="176">
        <f t="shared" si="19"/>
        <v>-29.056034019422327</v>
      </c>
      <c r="AG67" s="176">
        <f t="shared" si="19"/>
        <v>-24.107090395005173</v>
      </c>
      <c r="AH67" s="176">
        <f t="shared" si="15"/>
        <v>-22.927602920934248</v>
      </c>
      <c r="AI67" s="176">
        <f t="shared" si="16"/>
        <v>-19.342742759880039</v>
      </c>
      <c r="AJ67" s="176">
        <f t="shared" si="17"/>
        <v>-13.812054440655288</v>
      </c>
      <c r="AK67" s="176">
        <f t="shared" si="18"/>
        <v>-13.611513530162711</v>
      </c>
      <c r="AL67" s="176">
        <f t="shared" si="18"/>
        <v>-11.816929022270656</v>
      </c>
      <c r="AM67" s="177">
        <f t="shared" si="18"/>
        <v>-15.384474701113461</v>
      </c>
      <c r="AN67" s="342">
        <f t="shared" si="18"/>
        <v>-1.6737424286098985</v>
      </c>
      <c r="AO67" s="176">
        <f t="shared" si="18"/>
        <v>21.021186415950098</v>
      </c>
      <c r="AP67" s="176">
        <f t="shared" si="18"/>
        <v>21.485053406825344</v>
      </c>
      <c r="AQ67" s="176">
        <f t="shared" si="18"/>
        <v>23.410697461603533</v>
      </c>
      <c r="AR67" s="176">
        <f t="shared" si="18"/>
        <v>25.393196453648969</v>
      </c>
      <c r="AS67" s="176">
        <f t="shared" si="18"/>
        <v>48.902895444846621</v>
      </c>
      <c r="AT67" s="176">
        <f t="shared" si="18"/>
        <v>53.15691216828634</v>
      </c>
      <c r="AU67" s="176">
        <f t="shared" si="18"/>
        <v>47.794521937528202</v>
      </c>
    </row>
    <row r="68" spans="2:47" ht="25.5">
      <c r="B68" s="21" t="s">
        <v>256</v>
      </c>
      <c r="C68" s="175" t="s">
        <v>134</v>
      </c>
      <c r="D68" s="176" t="s">
        <v>134</v>
      </c>
      <c r="E68" s="176" t="s">
        <v>134</v>
      </c>
      <c r="F68" s="176" t="s">
        <v>134</v>
      </c>
      <c r="G68" s="176" t="s">
        <v>134</v>
      </c>
      <c r="H68" s="176" t="s">
        <v>134</v>
      </c>
      <c r="I68" s="176" t="s">
        <v>134</v>
      </c>
      <c r="J68" s="176" t="s">
        <v>134</v>
      </c>
      <c r="K68" s="176" t="s">
        <v>134</v>
      </c>
      <c r="L68" s="176" t="s">
        <v>134</v>
      </c>
      <c r="M68" s="176" t="s">
        <v>134</v>
      </c>
      <c r="N68" s="178" t="s">
        <v>134</v>
      </c>
      <c r="O68" s="177">
        <f t="shared" si="20"/>
        <v>-43.481457212397714</v>
      </c>
      <c r="P68" s="176">
        <f t="shared" si="20"/>
        <v>-1.1541682287400761</v>
      </c>
      <c r="Q68" s="176">
        <f t="shared" si="20"/>
        <v>-17.995046778267891</v>
      </c>
      <c r="R68" s="176">
        <f t="shared" si="20"/>
        <v>14.141631740242545</v>
      </c>
      <c r="S68" s="176">
        <f t="shared" si="20"/>
        <v>47.990930286187762</v>
      </c>
      <c r="T68" s="176">
        <f t="shared" si="20"/>
        <v>41.750907949215616</v>
      </c>
      <c r="U68" s="176">
        <f t="shared" si="20"/>
        <v>37.069572660133758</v>
      </c>
      <c r="V68" s="176">
        <f t="shared" si="20"/>
        <v>37.759588142251062</v>
      </c>
      <c r="W68" s="176">
        <f t="shared" si="20"/>
        <v>36.10709100757532</v>
      </c>
      <c r="X68" s="176">
        <f t="shared" si="20"/>
        <v>41.713035042851629</v>
      </c>
      <c r="Y68" s="176">
        <f t="shared" si="20"/>
        <v>46.463097487782932</v>
      </c>
      <c r="Z68" s="176">
        <f t="shared" si="20"/>
        <v>45.201985959616678</v>
      </c>
      <c r="AA68" s="177">
        <f t="shared" si="20"/>
        <v>56.061369267088509</v>
      </c>
      <c r="AB68" s="176">
        <f t="shared" si="20"/>
        <v>25.918540954259342</v>
      </c>
      <c r="AC68" s="176">
        <f t="shared" si="20"/>
        <v>68.959057062309427</v>
      </c>
      <c r="AD68" s="176">
        <f t="shared" si="19"/>
        <v>57.683599824330543</v>
      </c>
      <c r="AE68" s="176">
        <f t="shared" si="19"/>
        <v>20.38151023055201</v>
      </c>
      <c r="AF68" s="176">
        <f t="shared" si="19"/>
        <v>10.860565178153593</v>
      </c>
      <c r="AG68" s="176">
        <f t="shared" si="19"/>
        <v>11.328756209778177</v>
      </c>
      <c r="AH68" s="176">
        <f t="shared" si="15"/>
        <v>11.636593824304668</v>
      </c>
      <c r="AI68" s="176">
        <f t="shared" si="16"/>
        <v>8.7299599653815108</v>
      </c>
      <c r="AJ68" s="176">
        <f t="shared" si="17"/>
        <v>9.6784153537269333</v>
      </c>
      <c r="AK68" s="176">
        <f t="shared" si="18"/>
        <v>-0.21831571323012611</v>
      </c>
      <c r="AL68" s="176">
        <f t="shared" si="18"/>
        <v>-0.88122110318643365</v>
      </c>
      <c r="AM68" s="177">
        <f t="shared" si="18"/>
        <v>17.731435764903281</v>
      </c>
      <c r="AN68" s="342">
        <f t="shared" si="18"/>
        <v>47.384566080527094</v>
      </c>
      <c r="AO68" s="176">
        <f t="shared" si="18"/>
        <v>8.9478044304208737</v>
      </c>
      <c r="AP68" s="176">
        <f t="shared" si="18"/>
        <v>42.112703952987857</v>
      </c>
      <c r="AQ68" s="176">
        <f t="shared" si="18"/>
        <v>31.818813417261794</v>
      </c>
      <c r="AR68" s="176">
        <f t="shared" si="18"/>
        <v>38.4662341287424</v>
      </c>
      <c r="AS68" s="176">
        <f t="shared" si="18"/>
        <v>45.221902661436587</v>
      </c>
      <c r="AT68" s="176">
        <f t="shared" si="18"/>
        <v>36.110392579377503</v>
      </c>
      <c r="AU68" s="176">
        <f t="shared" si="18"/>
        <v>32.406488024654777</v>
      </c>
    </row>
    <row r="69" spans="2:47" ht="22.5" customHeight="1">
      <c r="B69" s="21" t="s">
        <v>257</v>
      </c>
      <c r="C69" s="175" t="s">
        <v>134</v>
      </c>
      <c r="D69" s="176" t="s">
        <v>134</v>
      </c>
      <c r="E69" s="176" t="s">
        <v>134</v>
      </c>
      <c r="F69" s="176" t="s">
        <v>134</v>
      </c>
      <c r="G69" s="176" t="s">
        <v>134</v>
      </c>
      <c r="H69" s="176" t="s">
        <v>134</v>
      </c>
      <c r="I69" s="176" t="s">
        <v>134</v>
      </c>
      <c r="J69" s="176" t="s">
        <v>134</v>
      </c>
      <c r="K69" s="176" t="s">
        <v>134</v>
      </c>
      <c r="L69" s="176" t="s">
        <v>134</v>
      </c>
      <c r="M69" s="176" t="s">
        <v>134</v>
      </c>
      <c r="N69" s="178" t="s">
        <v>134</v>
      </c>
      <c r="O69" s="177">
        <f t="shared" si="20"/>
        <v>15.150257127240423</v>
      </c>
      <c r="P69" s="176">
        <f t="shared" si="20"/>
        <v>-99.970434465160878</v>
      </c>
      <c r="Q69" s="176">
        <f t="shared" si="20"/>
        <v>-97.276903782206986</v>
      </c>
      <c r="R69" s="176">
        <f t="shared" si="20"/>
        <v>-98.250767835458262</v>
      </c>
      <c r="S69" s="176">
        <f t="shared" si="20"/>
        <v>-98.070520619522284</v>
      </c>
      <c r="T69" s="176">
        <f t="shared" si="20"/>
        <v>-98.210562895583919</v>
      </c>
      <c r="U69" s="176">
        <f t="shared" si="20"/>
        <v>-98.587035346493494</v>
      </c>
      <c r="V69" s="176">
        <f t="shared" si="20"/>
        <v>-97.535955369346141</v>
      </c>
      <c r="W69" s="176">
        <f t="shared" si="20"/>
        <v>-96.982187839233049</v>
      </c>
      <c r="X69" s="176">
        <f t="shared" si="20"/>
        <v>-92.75713708971729</v>
      </c>
      <c r="Y69" s="176">
        <f t="shared" si="20"/>
        <v>-92.258545051236183</v>
      </c>
      <c r="Z69" s="176">
        <f t="shared" si="20"/>
        <v>-88.525637221127567</v>
      </c>
      <c r="AA69" s="177">
        <f t="shared" si="20"/>
        <v>-80.729673927750511</v>
      </c>
      <c r="AB69" s="176">
        <f t="shared" si="20"/>
        <v>-91.265479557040919</v>
      </c>
      <c r="AC69" s="176">
        <f t="shared" si="20"/>
        <v>92.739589131800528</v>
      </c>
      <c r="AD69" s="176">
        <f t="shared" si="19"/>
        <v>298.42586007744222</v>
      </c>
      <c r="AE69" s="176">
        <f t="shared" si="19"/>
        <v>527.03070843830812</v>
      </c>
      <c r="AF69" s="176">
        <f t="shared" si="19"/>
        <v>498.49840819259339</v>
      </c>
      <c r="AG69" s="176">
        <f t="shared" si="19"/>
        <v>475.48352647159538</v>
      </c>
      <c r="AH69" s="176">
        <f t="shared" si="15"/>
        <v>175.33762853680611</v>
      </c>
      <c r="AI69" s="176">
        <f t="shared" si="16"/>
        <v>142.97833295627186</v>
      </c>
      <c r="AJ69" s="176">
        <f t="shared" si="17"/>
        <v>13.994504701847859</v>
      </c>
      <c r="AK69" s="176">
        <f t="shared" si="18"/>
        <v>17.841045860946011</v>
      </c>
      <c r="AL69" s="176">
        <f t="shared" si="18"/>
        <v>-4.1447557013609639</v>
      </c>
      <c r="AM69" s="177">
        <f t="shared" si="18"/>
        <v>-41.781355475600591</v>
      </c>
      <c r="AN69" s="342">
        <f t="shared" si="18"/>
        <v>779.49130893541394</v>
      </c>
      <c r="AO69" s="176">
        <f t="shared" si="18"/>
        <v>87.414420604381888</v>
      </c>
      <c r="AP69" s="176">
        <f t="shared" si="18"/>
        <v>77.323847622082297</v>
      </c>
      <c r="AQ69" s="176">
        <f t="shared" si="18"/>
        <v>19.247065175294239</v>
      </c>
      <c r="AR69" s="176">
        <f t="shared" si="18"/>
        <v>28.827955658233918</v>
      </c>
      <c r="AS69" s="176">
        <f t="shared" si="18"/>
        <v>37.307661727009105</v>
      </c>
      <c r="AT69" s="176">
        <f t="shared" si="18"/>
        <v>52.780907772201317</v>
      </c>
      <c r="AU69" s="176">
        <f t="shared" si="18"/>
        <v>51.059877519866149</v>
      </c>
    </row>
    <row r="70" spans="2:47" ht="12.75">
      <c r="B70" s="21" t="s">
        <v>101</v>
      </c>
      <c r="C70" s="175" t="s">
        <v>134</v>
      </c>
      <c r="D70" s="176" t="s">
        <v>134</v>
      </c>
      <c r="E70" s="176" t="s">
        <v>134</v>
      </c>
      <c r="F70" s="176" t="s">
        <v>134</v>
      </c>
      <c r="G70" s="176" t="s">
        <v>134</v>
      </c>
      <c r="H70" s="176" t="s">
        <v>134</v>
      </c>
      <c r="I70" s="176" t="s">
        <v>134</v>
      </c>
      <c r="J70" s="176" t="s">
        <v>134</v>
      </c>
      <c r="K70" s="176" t="s">
        <v>134</v>
      </c>
      <c r="L70" s="176" t="s">
        <v>134</v>
      </c>
      <c r="M70" s="176" t="s">
        <v>134</v>
      </c>
      <c r="N70" s="178" t="s">
        <v>134</v>
      </c>
      <c r="O70" s="177">
        <f t="shared" si="20"/>
        <v>-17.846696964200092</v>
      </c>
      <c r="P70" s="176">
        <f t="shared" si="20"/>
        <v>-34.897702616927944</v>
      </c>
      <c r="Q70" s="176">
        <f t="shared" si="20"/>
        <v>-31.062694440430207</v>
      </c>
      <c r="R70" s="176">
        <f t="shared" si="20"/>
        <v>-20.769554124937642</v>
      </c>
      <c r="S70" s="176">
        <f t="shared" si="20"/>
        <v>-17.287214586106529</v>
      </c>
      <c r="T70" s="176">
        <f t="shared" si="20"/>
        <v>-18.329202062056567</v>
      </c>
      <c r="U70" s="176">
        <f t="shared" si="20"/>
        <v>-16.31756645202789</v>
      </c>
      <c r="V70" s="176">
        <f t="shared" si="20"/>
        <v>-11.752312332760837</v>
      </c>
      <c r="W70" s="176">
        <f t="shared" si="20"/>
        <v>-10.353134804399517</v>
      </c>
      <c r="X70" s="176">
        <f t="shared" si="20"/>
        <v>-11.412779775335622</v>
      </c>
      <c r="Y70" s="176">
        <f t="shared" si="20"/>
        <v>-12.661021814866388</v>
      </c>
      <c r="Z70" s="176">
        <f t="shared" si="20"/>
        <v>4.7273718483413774</v>
      </c>
      <c r="AA70" s="177">
        <f t="shared" si="20"/>
        <v>8.2187512889371845</v>
      </c>
      <c r="AB70" s="176">
        <f t="shared" si="20"/>
        <v>8.9627544082821657</v>
      </c>
      <c r="AC70" s="176">
        <f t="shared" si="20"/>
        <v>7.0332401446254096</v>
      </c>
      <c r="AD70" s="176">
        <f t="shared" si="19"/>
        <v>15.306242739353991</v>
      </c>
      <c r="AE70" s="176">
        <f t="shared" si="19"/>
        <v>17.334554234129257</v>
      </c>
      <c r="AF70" s="176">
        <f t="shared" si="19"/>
        <v>13.587721516511891</v>
      </c>
      <c r="AG70" s="176">
        <f t="shared" si="19"/>
        <v>16.327475059180301</v>
      </c>
      <c r="AH70" s="176">
        <f t="shared" si="15"/>
        <v>9.9339785767079292</v>
      </c>
      <c r="AI70" s="176">
        <f t="shared" si="16"/>
        <v>7.8996072337584167</v>
      </c>
      <c r="AJ70" s="176">
        <f t="shared" si="17"/>
        <v>4.8471011308070473</v>
      </c>
      <c r="AK70" s="176">
        <f t="shared" si="18"/>
        <v>4.6505454835564848</v>
      </c>
      <c r="AL70" s="176">
        <f t="shared" si="18"/>
        <v>16.312229048344633</v>
      </c>
      <c r="AM70" s="177">
        <f t="shared" si="18"/>
        <v>8.8572595120011641</v>
      </c>
      <c r="AN70" s="342">
        <f t="shared" si="18"/>
        <v>33.031098169539973</v>
      </c>
      <c r="AO70" s="176">
        <f t="shared" si="18"/>
        <v>29.392979175673219</v>
      </c>
      <c r="AP70" s="176">
        <f t="shared" si="18"/>
        <v>15.290778821293173</v>
      </c>
      <c r="AQ70" s="176">
        <f t="shared" si="18"/>
        <v>15.726145125635284</v>
      </c>
      <c r="AR70" s="176">
        <f t="shared" si="18"/>
        <v>19.670917944131588</v>
      </c>
      <c r="AS70" s="176">
        <f t="shared" si="18"/>
        <v>15.185853449197381</v>
      </c>
      <c r="AT70" s="176">
        <f t="shared" si="18"/>
        <v>16.756602732677123</v>
      </c>
      <c r="AU70" s="176">
        <f t="shared" si="18"/>
        <v>46.300377374256641</v>
      </c>
    </row>
    <row r="71" spans="2:47" ht="12.75">
      <c r="B71" s="21" t="s">
        <v>258</v>
      </c>
      <c r="C71" s="175" t="s">
        <v>134</v>
      </c>
      <c r="D71" s="176" t="s">
        <v>134</v>
      </c>
      <c r="E71" s="176" t="s">
        <v>134</v>
      </c>
      <c r="F71" s="176" t="s">
        <v>134</v>
      </c>
      <c r="G71" s="176" t="s">
        <v>134</v>
      </c>
      <c r="H71" s="176" t="s">
        <v>134</v>
      </c>
      <c r="I71" s="176" t="s">
        <v>134</v>
      </c>
      <c r="J71" s="176" t="s">
        <v>134</v>
      </c>
      <c r="K71" s="176" t="s">
        <v>134</v>
      </c>
      <c r="L71" s="176" t="s">
        <v>134</v>
      </c>
      <c r="M71" s="176" t="s">
        <v>134</v>
      </c>
      <c r="N71" s="178" t="s">
        <v>134</v>
      </c>
      <c r="O71" s="177">
        <f t="shared" si="20"/>
        <v>-4.6856146133435175</v>
      </c>
      <c r="P71" s="176">
        <f t="shared" si="20"/>
        <v>-7.3739530681433365</v>
      </c>
      <c r="Q71" s="176">
        <f t="shared" si="20"/>
        <v>-5.9629170155375988</v>
      </c>
      <c r="R71" s="176">
        <f t="shared" si="20"/>
        <v>12.790864194238694</v>
      </c>
      <c r="S71" s="176">
        <f t="shared" si="20"/>
        <v>41.329741523748254</v>
      </c>
      <c r="T71" s="176">
        <f t="shared" si="20"/>
        <v>65.714080020700948</v>
      </c>
      <c r="U71" s="176">
        <f t="shared" si="20"/>
        <v>38.952015892723779</v>
      </c>
      <c r="V71" s="176">
        <f t="shared" si="20"/>
        <v>37.156919175245861</v>
      </c>
      <c r="W71" s="176">
        <f t="shared" si="20"/>
        <v>31.301337619117419</v>
      </c>
      <c r="X71" s="176">
        <f t="shared" si="20"/>
        <v>30.89397298779906</v>
      </c>
      <c r="Y71" s="176">
        <f t="shared" si="20"/>
        <v>11.36853532880275</v>
      </c>
      <c r="Z71" s="176">
        <f t="shared" si="20"/>
        <v>38.986289059385001</v>
      </c>
      <c r="AA71" s="177">
        <f t="shared" si="20"/>
        <v>35.85086967134572</v>
      </c>
      <c r="AB71" s="176">
        <f t="shared" si="20"/>
        <v>11.990936787218402</v>
      </c>
      <c r="AC71" s="176">
        <f t="shared" si="20"/>
        <v>11.723817315971345</v>
      </c>
      <c r="AD71" s="176">
        <f t="shared" si="19"/>
        <v>10.881670946178716</v>
      </c>
      <c r="AE71" s="176">
        <f t="shared" si="19"/>
        <v>-47.578392773853771</v>
      </c>
      <c r="AF71" s="176">
        <f t="shared" si="19"/>
        <v>-52.426884049551667</v>
      </c>
      <c r="AG71" s="176">
        <f t="shared" si="19"/>
        <v>-45.801471184378983</v>
      </c>
      <c r="AH71" s="176">
        <f t="shared" si="15"/>
        <v>-39.560584675251761</v>
      </c>
      <c r="AI71" s="176">
        <f t="shared" si="16"/>
        <v>-21.616975731947036</v>
      </c>
      <c r="AJ71" s="176">
        <f t="shared" si="17"/>
        <v>-16.217567709518349</v>
      </c>
      <c r="AK71" s="176">
        <f t="shared" si="18"/>
        <v>-15.869408541889555</v>
      </c>
      <c r="AL71" s="176">
        <f t="shared" si="18"/>
        <v>-29.381635288209267</v>
      </c>
      <c r="AM71" s="177">
        <f t="shared" si="18"/>
        <v>-25.081823921130194</v>
      </c>
      <c r="AN71" s="342">
        <f t="shared" si="18"/>
        <v>17.996745611546473</v>
      </c>
      <c r="AO71" s="176">
        <f t="shared" si="18"/>
        <v>42.391050285212714</v>
      </c>
      <c r="AP71" s="176">
        <f t="shared" si="18"/>
        <v>62.416566910661544</v>
      </c>
      <c r="AQ71" s="176">
        <f t="shared" si="18"/>
        <v>80.204192275997059</v>
      </c>
      <c r="AR71" s="176">
        <f t="shared" si="18"/>
        <v>81.081467165301547</v>
      </c>
      <c r="AS71" s="176">
        <f t="shared" si="18"/>
        <v>80.983467804685546</v>
      </c>
      <c r="AT71" s="176">
        <f t="shared" si="18"/>
        <v>80.009657762471988</v>
      </c>
      <c r="AU71" s="176">
        <f t="shared" si="18"/>
        <v>53.531204453373505</v>
      </c>
    </row>
    <row r="72" spans="2:47" ht="12.75">
      <c r="B72" s="21" t="s">
        <v>100</v>
      </c>
      <c r="C72" s="175" t="s">
        <v>134</v>
      </c>
      <c r="D72" s="176" t="s">
        <v>134</v>
      </c>
      <c r="E72" s="176" t="s">
        <v>134</v>
      </c>
      <c r="F72" s="176" t="s">
        <v>134</v>
      </c>
      <c r="G72" s="176" t="s">
        <v>134</v>
      </c>
      <c r="H72" s="176" t="s">
        <v>134</v>
      </c>
      <c r="I72" s="176" t="s">
        <v>134</v>
      </c>
      <c r="J72" s="176" t="s">
        <v>134</v>
      </c>
      <c r="K72" s="176" t="s">
        <v>134</v>
      </c>
      <c r="L72" s="176" t="s">
        <v>134</v>
      </c>
      <c r="M72" s="176" t="s">
        <v>134</v>
      </c>
      <c r="N72" s="178" t="s">
        <v>134</v>
      </c>
      <c r="O72" s="177">
        <f t="shared" si="20"/>
        <v>-7.3205698197606779</v>
      </c>
      <c r="P72" s="176">
        <f t="shared" si="20"/>
        <v>-16.257963396507719</v>
      </c>
      <c r="Q72" s="176">
        <f t="shared" si="20"/>
        <v>-5.4030259749840468</v>
      </c>
      <c r="R72" s="176">
        <f t="shared" si="20"/>
        <v>-4.3265621551627476</v>
      </c>
      <c r="S72" s="176">
        <f t="shared" si="20"/>
        <v>-2.5997448766465823</v>
      </c>
      <c r="T72" s="176">
        <f t="shared" si="20"/>
        <v>-3.5671707141314641</v>
      </c>
      <c r="U72" s="176">
        <f t="shared" si="20"/>
        <v>-2.7488571453146591</v>
      </c>
      <c r="V72" s="176">
        <f t="shared" si="20"/>
        <v>-1.9779519522096365</v>
      </c>
      <c r="W72" s="176">
        <f t="shared" si="20"/>
        <v>-2.3995773819290775</v>
      </c>
      <c r="X72" s="176">
        <f t="shared" si="20"/>
        <v>-1.8362141020263039</v>
      </c>
      <c r="Y72" s="176">
        <f t="shared" si="20"/>
        <v>0.70338829213514487</v>
      </c>
      <c r="Z72" s="176">
        <f t="shared" si="20"/>
        <v>2.8141623370908349</v>
      </c>
      <c r="AA72" s="177">
        <f t="shared" si="20"/>
        <v>5.2578152122088539</v>
      </c>
      <c r="AB72" s="176">
        <f t="shared" si="20"/>
        <v>13.174002631749332</v>
      </c>
      <c r="AC72" s="176">
        <f t="shared" si="20"/>
        <v>-18.905538280908146</v>
      </c>
      <c r="AD72" s="176">
        <f t="shared" si="19"/>
        <v>10.092635660227373</v>
      </c>
      <c r="AE72" s="176">
        <f t="shared" si="19"/>
        <v>8.8645191931446448</v>
      </c>
      <c r="AF72" s="176">
        <f t="shared" si="19"/>
        <v>8.5760519324442441</v>
      </c>
      <c r="AG72" s="176">
        <f t="shared" si="19"/>
        <v>9.1372896843190858</v>
      </c>
      <c r="AH72" s="176">
        <f t="shared" si="15"/>
        <v>10.746156683332401</v>
      </c>
      <c r="AI72" s="176">
        <f t="shared" si="16"/>
        <v>12.891934621503935</v>
      </c>
      <c r="AJ72" s="176">
        <f t="shared" si="17"/>
        <v>21.323758859457925</v>
      </c>
      <c r="AK72" s="176">
        <f t="shared" si="18"/>
        <v>18.355273735720928</v>
      </c>
      <c r="AL72" s="176">
        <f t="shared" si="18"/>
        <v>16.270571144600467</v>
      </c>
      <c r="AM72" s="177">
        <f t="shared" si="18"/>
        <v>15.374104794759049</v>
      </c>
      <c r="AN72" s="342">
        <f t="shared" si="18"/>
        <v>24.913324780658414</v>
      </c>
      <c r="AO72" s="176">
        <f t="shared" si="18"/>
        <v>39.602135108064175</v>
      </c>
      <c r="AP72" s="176">
        <f t="shared" si="18"/>
        <v>27.920558954576592</v>
      </c>
      <c r="AQ72" s="176">
        <f t="shared" si="18"/>
        <v>26.657711128308634</v>
      </c>
      <c r="AR72" s="176">
        <f t="shared" si="18"/>
        <v>25.837839172791547</v>
      </c>
      <c r="AS72" s="176">
        <f t="shared" si="18"/>
        <v>26.690196895699287</v>
      </c>
      <c r="AT72" s="176">
        <f t="shared" si="18"/>
        <v>24.473975129825959</v>
      </c>
      <c r="AU72" s="176">
        <f t="shared" si="18"/>
        <v>22.379260974914274</v>
      </c>
    </row>
    <row r="73" spans="2:47" ht="25.5">
      <c r="B73" s="21" t="s">
        <v>99</v>
      </c>
      <c r="C73" s="175" t="s">
        <v>134</v>
      </c>
      <c r="D73" s="176" t="s">
        <v>134</v>
      </c>
      <c r="E73" s="176" t="s">
        <v>134</v>
      </c>
      <c r="F73" s="176" t="s">
        <v>134</v>
      </c>
      <c r="G73" s="176" t="s">
        <v>134</v>
      </c>
      <c r="H73" s="176" t="s">
        <v>134</v>
      </c>
      <c r="I73" s="176" t="s">
        <v>134</v>
      </c>
      <c r="J73" s="176" t="s">
        <v>134</v>
      </c>
      <c r="K73" s="176" t="s">
        <v>134</v>
      </c>
      <c r="L73" s="176" t="s">
        <v>134</v>
      </c>
      <c r="M73" s="176" t="s">
        <v>134</v>
      </c>
      <c r="N73" s="178" t="s">
        <v>134</v>
      </c>
      <c r="O73" s="177">
        <f t="shared" si="20"/>
        <v>-9.022340458991934</v>
      </c>
      <c r="P73" s="176">
        <f t="shared" si="20"/>
        <v>-15.700698731319889</v>
      </c>
      <c r="Q73" s="176">
        <f t="shared" si="20"/>
        <v>-7.1360197217964867</v>
      </c>
      <c r="R73" s="176">
        <f t="shared" si="20"/>
        <v>-2.391101159317671</v>
      </c>
      <c r="S73" s="176">
        <f t="shared" si="20"/>
        <v>-2.0890147807296415</v>
      </c>
      <c r="T73" s="176">
        <f t="shared" si="20"/>
        <v>-1.3591271410799237</v>
      </c>
      <c r="U73" s="176">
        <f t="shared" si="20"/>
        <v>-0.97013322082858622</v>
      </c>
      <c r="V73" s="176">
        <f t="shared" si="20"/>
        <v>-0.61424158538258666</v>
      </c>
      <c r="W73" s="176">
        <f t="shared" si="20"/>
        <v>-0.10890304308558996</v>
      </c>
      <c r="X73" s="176">
        <f t="shared" si="20"/>
        <v>0.43745450652620832</v>
      </c>
      <c r="Y73" s="176">
        <f t="shared" si="20"/>
        <v>4.7194605714672662</v>
      </c>
      <c r="Z73" s="176">
        <f t="shared" si="20"/>
        <v>11.780543662891759</v>
      </c>
      <c r="AA73" s="177">
        <f t="shared" si="20"/>
        <v>28.727900928367006</v>
      </c>
      <c r="AB73" s="176">
        <f t="shared" si="20"/>
        <v>-94.198616906396211</v>
      </c>
      <c r="AC73" s="176">
        <f t="shared" si="20"/>
        <v>-0.68157364689379563</v>
      </c>
      <c r="AD73" s="176">
        <f t="shared" si="19"/>
        <v>26.909248679063964</v>
      </c>
      <c r="AE73" s="176">
        <f t="shared" si="19"/>
        <v>39.864342226045636</v>
      </c>
      <c r="AF73" s="176">
        <f t="shared" si="19"/>
        <v>48.698040024919123</v>
      </c>
      <c r="AG73" s="176">
        <f t="shared" si="19"/>
        <v>51.826605448162155</v>
      </c>
      <c r="AH73" s="176">
        <f t="shared" si="15"/>
        <v>55.829524407256429</v>
      </c>
      <c r="AI73" s="176">
        <f t="shared" si="16"/>
        <v>60.179657137511924</v>
      </c>
      <c r="AJ73" s="176">
        <f t="shared" si="17"/>
        <v>63.935991626104254</v>
      </c>
      <c r="AK73" s="176">
        <f t="shared" si="18"/>
        <v>59.658447735663572</v>
      </c>
      <c r="AL73" s="176">
        <f t="shared" si="18"/>
        <v>58.460784346547683</v>
      </c>
      <c r="AM73" s="177">
        <f t="shared" si="18"/>
        <v>46.53819227957041</v>
      </c>
      <c r="AN73" s="342">
        <f t="shared" si="18"/>
        <v>10.966180562362553</v>
      </c>
      <c r="AO73" s="176">
        <f t="shared" si="18"/>
        <v>18.370083156092591</v>
      </c>
      <c r="AP73" s="176">
        <f t="shared" si="18"/>
        <v>3.3608656094110216</v>
      </c>
      <c r="AQ73" s="176">
        <f t="shared" si="18"/>
        <v>-5.8242019389731325</v>
      </c>
      <c r="AR73" s="176">
        <f t="shared" si="18"/>
        <v>-8.8728291456494048</v>
      </c>
      <c r="AS73" s="176">
        <f t="shared" si="18"/>
        <v>-10.829395049817109</v>
      </c>
      <c r="AT73" s="176">
        <f t="shared" si="18"/>
        <v>-13.274810972113656</v>
      </c>
      <c r="AU73" s="176">
        <f t="shared" si="18"/>
        <v>-13.412231463806862</v>
      </c>
    </row>
    <row r="74" spans="2:47" ht="12.75">
      <c r="B74" s="21" t="s">
        <v>259</v>
      </c>
      <c r="C74" s="175" t="s">
        <v>134</v>
      </c>
      <c r="D74" s="176" t="s">
        <v>134</v>
      </c>
      <c r="E74" s="176" t="s">
        <v>134</v>
      </c>
      <c r="F74" s="176" t="s">
        <v>134</v>
      </c>
      <c r="G74" s="176" t="s">
        <v>134</v>
      </c>
      <c r="H74" s="176" t="s">
        <v>134</v>
      </c>
      <c r="I74" s="176" t="s">
        <v>134</v>
      </c>
      <c r="J74" s="176" t="s">
        <v>134</v>
      </c>
      <c r="K74" s="176" t="s">
        <v>134</v>
      </c>
      <c r="L74" s="176" t="s">
        <v>134</v>
      </c>
      <c r="M74" s="176" t="s">
        <v>134</v>
      </c>
      <c r="N74" s="178" t="s">
        <v>134</v>
      </c>
      <c r="O74" s="177">
        <f t="shared" si="20"/>
        <v>12.734420025067067</v>
      </c>
      <c r="P74" s="176">
        <f t="shared" si="20"/>
        <v>48.805121026172372</v>
      </c>
      <c r="Q74" s="176">
        <f t="shared" si="20"/>
        <v>25.075198692416876</v>
      </c>
      <c r="R74" s="176">
        <f t="shared" si="20"/>
        <v>11.226122206389306</v>
      </c>
      <c r="S74" s="176">
        <f t="shared" si="20"/>
        <v>13.789405424050599</v>
      </c>
      <c r="T74" s="176">
        <f t="shared" si="20"/>
        <v>17.130069551784118</v>
      </c>
      <c r="U74" s="176">
        <f t="shared" si="20"/>
        <v>24.383216749341699</v>
      </c>
      <c r="V74" s="176">
        <f t="shared" si="20"/>
        <v>24.351087017533501</v>
      </c>
      <c r="W74" s="176">
        <f t="shared" si="20"/>
        <v>23.335659661818696</v>
      </c>
      <c r="X74" s="176">
        <f t="shared" si="20"/>
        <v>26.016046784373771</v>
      </c>
      <c r="Y74" s="176">
        <f t="shared" si="20"/>
        <v>23.578940953841126</v>
      </c>
      <c r="Z74" s="176">
        <f t="shared" si="20"/>
        <v>26.269476213146078</v>
      </c>
      <c r="AA74" s="177">
        <f t="shared" si="20"/>
        <v>33.214969595365517</v>
      </c>
      <c r="AB74" s="176">
        <f t="shared" si="20"/>
        <v>4.2626653498543732</v>
      </c>
      <c r="AC74" s="176">
        <f t="shared" si="20"/>
        <v>15.656717996920861</v>
      </c>
      <c r="AD74" s="176">
        <f t="shared" si="19"/>
        <v>26.505134727123675</v>
      </c>
      <c r="AE74" s="176">
        <f t="shared" si="19"/>
        <v>27.779682246118782</v>
      </c>
      <c r="AF74" s="176">
        <f t="shared" si="19"/>
        <v>25.379796084378327</v>
      </c>
      <c r="AG74" s="176">
        <f t="shared" si="19"/>
        <v>20.274706771742586</v>
      </c>
      <c r="AH74" s="176">
        <f t="shared" si="15"/>
        <v>19.057315966563039</v>
      </c>
      <c r="AI74" s="176">
        <f t="shared" si="16"/>
        <v>19.301138339301133</v>
      </c>
      <c r="AJ74" s="176">
        <f t="shared" si="17"/>
        <v>17.000374816969639</v>
      </c>
      <c r="AK74" s="176">
        <f t="shared" si="18"/>
        <v>14.382645890130206</v>
      </c>
      <c r="AL74" s="176">
        <f t="shared" si="18"/>
        <v>14.931189932332842</v>
      </c>
      <c r="AM74" s="177">
        <f t="shared" si="18"/>
        <v>12.309044852829558</v>
      </c>
      <c r="AN74" s="342">
        <f t="shared" si="18"/>
        <v>102.56375365803194</v>
      </c>
      <c r="AO74" s="176">
        <f t="shared" si="18"/>
        <v>103.41669340787908</v>
      </c>
      <c r="AP74" s="176">
        <f t="shared" si="18"/>
        <v>70.353685855522514</v>
      </c>
      <c r="AQ74" s="176">
        <f t="shared" si="18"/>
        <v>53.704213392297675</v>
      </c>
      <c r="AR74" s="176">
        <f t="shared" si="18"/>
        <v>47.119245028859439</v>
      </c>
      <c r="AS74" s="176">
        <f t="shared" si="18"/>
        <v>46.315788506402868</v>
      </c>
      <c r="AT74" s="176">
        <f t="shared" si="18"/>
        <v>41.064619688831897</v>
      </c>
      <c r="AU74" s="176">
        <f t="shared" si="18"/>
        <v>45.589392508922543</v>
      </c>
    </row>
    <row r="75" spans="2:47" ht="12.75">
      <c r="B75" s="21"/>
      <c r="C75" s="175" t="s">
        <v>134</v>
      </c>
      <c r="D75" s="176" t="s">
        <v>134</v>
      </c>
      <c r="E75" s="176" t="s">
        <v>134</v>
      </c>
      <c r="F75" s="176" t="s">
        <v>134</v>
      </c>
      <c r="G75" s="176" t="s">
        <v>134</v>
      </c>
      <c r="H75" s="176" t="s">
        <v>134</v>
      </c>
      <c r="I75" s="176" t="s">
        <v>134</v>
      </c>
      <c r="J75" s="176" t="s">
        <v>134</v>
      </c>
      <c r="K75" s="176" t="s">
        <v>134</v>
      </c>
      <c r="L75" s="176" t="s">
        <v>134</v>
      </c>
      <c r="M75" s="176" t="s">
        <v>134</v>
      </c>
      <c r="N75" s="178" t="s">
        <v>134</v>
      </c>
      <c r="O75" s="184"/>
      <c r="P75" s="183"/>
      <c r="Q75" s="183"/>
      <c r="R75" s="183"/>
      <c r="S75" s="183"/>
      <c r="T75" s="183"/>
      <c r="U75" s="185"/>
      <c r="V75" s="185"/>
      <c r="W75" s="185"/>
      <c r="X75" s="185"/>
      <c r="Y75" s="185"/>
      <c r="Z75" s="185"/>
      <c r="AA75" s="184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246"/>
      <c r="AN75" s="346"/>
      <c r="AO75" s="185"/>
      <c r="AP75" s="185"/>
      <c r="AQ75" s="185"/>
      <c r="AR75" s="185"/>
      <c r="AS75" s="185"/>
      <c r="AT75" s="185"/>
      <c r="AU75" s="185"/>
    </row>
    <row r="76" spans="2:47" ht="12.75">
      <c r="B76" s="31" t="s">
        <v>98</v>
      </c>
      <c r="C76" s="175" t="s">
        <v>134</v>
      </c>
      <c r="D76" s="176" t="s">
        <v>134</v>
      </c>
      <c r="E76" s="176" t="s">
        <v>134</v>
      </c>
      <c r="F76" s="176" t="s">
        <v>134</v>
      </c>
      <c r="G76" s="176" t="s">
        <v>134</v>
      </c>
      <c r="H76" s="176" t="s">
        <v>134</v>
      </c>
      <c r="I76" s="176" t="s">
        <v>134</v>
      </c>
      <c r="J76" s="176" t="s">
        <v>134</v>
      </c>
      <c r="K76" s="176" t="s">
        <v>134</v>
      </c>
      <c r="L76" s="176" t="s">
        <v>134</v>
      </c>
      <c r="M76" s="176" t="s">
        <v>134</v>
      </c>
      <c r="N76" s="178" t="s">
        <v>134</v>
      </c>
      <c r="O76" s="184"/>
      <c r="P76" s="183"/>
      <c r="Q76" s="183"/>
      <c r="R76" s="183"/>
      <c r="S76" s="183"/>
      <c r="T76" s="183"/>
      <c r="U76" s="185"/>
      <c r="V76" s="185"/>
      <c r="W76" s="185"/>
      <c r="X76" s="185"/>
      <c r="Y76" s="185"/>
      <c r="Z76" s="185"/>
      <c r="AA76" s="184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246"/>
      <c r="AN76" s="346"/>
      <c r="AO76" s="185"/>
      <c r="AP76" s="185"/>
      <c r="AQ76" s="185"/>
      <c r="AR76" s="185"/>
      <c r="AS76" s="185"/>
      <c r="AT76" s="185"/>
      <c r="AU76" s="185"/>
    </row>
    <row r="77" spans="2:47" ht="12.75">
      <c r="B77" s="21" t="s">
        <v>97</v>
      </c>
      <c r="C77" s="175" t="s">
        <v>134</v>
      </c>
      <c r="D77" s="176" t="s">
        <v>134</v>
      </c>
      <c r="E77" s="176" t="s">
        <v>134</v>
      </c>
      <c r="F77" s="176" t="s">
        <v>134</v>
      </c>
      <c r="G77" s="176" t="s">
        <v>134</v>
      </c>
      <c r="H77" s="176" t="s">
        <v>134</v>
      </c>
      <c r="I77" s="176" t="s">
        <v>134</v>
      </c>
      <c r="J77" s="176" t="s">
        <v>134</v>
      </c>
      <c r="K77" s="176" t="s">
        <v>134</v>
      </c>
      <c r="L77" s="176" t="s">
        <v>134</v>
      </c>
      <c r="M77" s="176" t="s">
        <v>134</v>
      </c>
      <c r="N77" s="178" t="s">
        <v>134</v>
      </c>
      <c r="O77" s="177">
        <f t="shared" si="20"/>
        <v>9.6486469839956186</v>
      </c>
      <c r="P77" s="176">
        <f t="shared" si="20"/>
        <v>16.920539034883888</v>
      </c>
      <c r="Q77" s="176">
        <f t="shared" si="20"/>
        <v>20.197151399713519</v>
      </c>
      <c r="R77" s="176">
        <f t="shared" si="20"/>
        <v>17.22804704394332</v>
      </c>
      <c r="S77" s="176">
        <f t="shared" si="20"/>
        <v>20.203658138687629</v>
      </c>
      <c r="T77" s="176">
        <f t="shared" si="20"/>
        <v>22.330468800094152</v>
      </c>
      <c r="U77" s="176">
        <f t="shared" si="20"/>
        <v>24.021663383767816</v>
      </c>
      <c r="V77" s="176">
        <f t="shared" si="20"/>
        <v>25.137909113801697</v>
      </c>
      <c r="W77" s="176">
        <f t="shared" si="20"/>
        <v>24.266422080438858</v>
      </c>
      <c r="X77" s="176">
        <f t="shared" si="20"/>
        <v>24.525592724226158</v>
      </c>
      <c r="Y77" s="176">
        <f t="shared" si="20"/>
        <v>23.184174114116331</v>
      </c>
      <c r="Z77" s="176">
        <f t="shared" si="20"/>
        <v>26.441615415595663</v>
      </c>
      <c r="AA77" s="177">
        <f t="shared" si="20"/>
        <v>32.309693215754947</v>
      </c>
      <c r="AB77" s="176">
        <f t="shared" si="20"/>
        <v>-13.512076704152136</v>
      </c>
      <c r="AC77" s="176">
        <f t="shared" si="20"/>
        <v>5.1530694004878512</v>
      </c>
      <c r="AD77" s="176">
        <f t="shared" si="20"/>
        <v>28.558083094435062</v>
      </c>
      <c r="AE77" s="176">
        <f t="shared" ref="AE77:AG79" si="21">AE30/S30*100-100</f>
        <v>26.33004741723073</v>
      </c>
      <c r="AF77" s="176">
        <f t="shared" si="21"/>
        <v>23.407192710338578</v>
      </c>
      <c r="AG77" s="176">
        <f t="shared" si="21"/>
        <v>22.046778283885217</v>
      </c>
      <c r="AH77" s="176">
        <f t="shared" ref="AH77:AI79" si="22">AH30/V30*100-100</f>
        <v>20.524285007130189</v>
      </c>
      <c r="AI77" s="176">
        <f t="shared" si="22"/>
        <v>21.854138713056173</v>
      </c>
      <c r="AJ77" s="176">
        <f t="shared" ref="AJ77:AU79" si="23">AJ30/X30*100-100</f>
        <v>25.280832926207552</v>
      </c>
      <c r="AK77" s="176">
        <f t="shared" si="23"/>
        <v>23.519411184717171</v>
      </c>
      <c r="AL77" s="176">
        <f t="shared" si="23"/>
        <v>21.858094533173528</v>
      </c>
      <c r="AM77" s="177">
        <f t="shared" si="23"/>
        <v>17.664286707735769</v>
      </c>
      <c r="AN77" s="342">
        <f t="shared" si="23"/>
        <v>57.931486080672641</v>
      </c>
      <c r="AO77" s="176">
        <f t="shared" si="23"/>
        <v>52.175197027539298</v>
      </c>
      <c r="AP77" s="176">
        <f t="shared" si="23"/>
        <v>32.241455695922355</v>
      </c>
      <c r="AQ77" s="176">
        <f t="shared" si="23"/>
        <v>24.350970582007903</v>
      </c>
      <c r="AR77" s="176">
        <f t="shared" si="23"/>
        <v>22.431882608616306</v>
      </c>
      <c r="AS77" s="176">
        <f t="shared" si="23"/>
        <v>21.874728357346001</v>
      </c>
      <c r="AT77" s="176">
        <f t="shared" si="23"/>
        <v>20.061801235641695</v>
      </c>
      <c r="AU77" s="176">
        <f t="shared" si="23"/>
        <v>21.001160831293461</v>
      </c>
    </row>
    <row r="78" spans="2:47" ht="25.5">
      <c r="B78" s="33" t="s">
        <v>96</v>
      </c>
      <c r="C78" s="175" t="s">
        <v>134</v>
      </c>
      <c r="D78" s="176" t="s">
        <v>134</v>
      </c>
      <c r="E78" s="176" t="s">
        <v>134</v>
      </c>
      <c r="F78" s="176" t="s">
        <v>134</v>
      </c>
      <c r="G78" s="176" t="s">
        <v>134</v>
      </c>
      <c r="H78" s="176" t="s">
        <v>134</v>
      </c>
      <c r="I78" s="176" t="s">
        <v>134</v>
      </c>
      <c r="J78" s="176" t="s">
        <v>134</v>
      </c>
      <c r="K78" s="176" t="s">
        <v>134</v>
      </c>
      <c r="L78" s="176" t="s">
        <v>134</v>
      </c>
      <c r="M78" s="176" t="s">
        <v>134</v>
      </c>
      <c r="N78" s="178" t="s">
        <v>134</v>
      </c>
      <c r="O78" s="177">
        <f t="shared" si="20"/>
        <v>48.268967189033191</v>
      </c>
      <c r="P78" s="176">
        <f t="shared" si="20"/>
        <v>90.615864397722277</v>
      </c>
      <c r="Q78" s="176">
        <f t="shared" si="20"/>
        <v>106.80359543482547</v>
      </c>
      <c r="R78" s="176">
        <f t="shared" si="20"/>
        <v>97.629732682124541</v>
      </c>
      <c r="S78" s="176">
        <f t="shared" si="20"/>
        <v>100.75432893405099</v>
      </c>
      <c r="T78" s="176">
        <f t="shared" si="20"/>
        <v>94.93646430721472</v>
      </c>
      <c r="U78" s="176">
        <f t="shared" si="20"/>
        <v>90.403630978390538</v>
      </c>
      <c r="V78" s="176">
        <f t="shared" si="20"/>
        <v>90.238667838606489</v>
      </c>
      <c r="W78" s="176">
        <f t="shared" si="20"/>
        <v>91.178410365779513</v>
      </c>
      <c r="X78" s="176">
        <f t="shared" si="20"/>
        <v>86.353281166907948</v>
      </c>
      <c r="Y78" s="176">
        <f t="shared" si="20"/>
        <v>74.126052302218284</v>
      </c>
      <c r="Z78" s="176">
        <f t="shared" si="20"/>
        <v>77.521606663499796</v>
      </c>
      <c r="AA78" s="177">
        <f t="shared" si="20"/>
        <v>70.151567825884257</v>
      </c>
      <c r="AB78" s="176">
        <f t="shared" si="20"/>
        <v>-26.037046082252857</v>
      </c>
      <c r="AC78" s="176">
        <f t="shared" si="20"/>
        <v>-15.013108578456766</v>
      </c>
      <c r="AD78" s="176">
        <f t="shared" si="20"/>
        <v>56.891945850413776</v>
      </c>
      <c r="AE78" s="176">
        <f t="shared" si="21"/>
        <v>30.961494034763263</v>
      </c>
      <c r="AF78" s="176">
        <f t="shared" si="21"/>
        <v>17.999072634291323</v>
      </c>
      <c r="AG78" s="176">
        <f t="shared" si="21"/>
        <v>11.747190913963237</v>
      </c>
      <c r="AH78" s="176">
        <f t="shared" si="22"/>
        <v>4.6909069723360801</v>
      </c>
      <c r="AI78" s="176">
        <f t="shared" si="22"/>
        <v>5.2393218647975885</v>
      </c>
      <c r="AJ78" s="176">
        <f t="shared" si="23"/>
        <v>24.505795028374862</v>
      </c>
      <c r="AK78" s="176">
        <f t="shared" si="23"/>
        <v>23.024178957407756</v>
      </c>
      <c r="AL78" s="176">
        <f t="shared" si="23"/>
        <v>15.366910059287903</v>
      </c>
      <c r="AM78" s="177">
        <f t="shared" si="23"/>
        <v>12.171764890406791</v>
      </c>
      <c r="AN78" s="342">
        <f t="shared" si="23"/>
        <v>26.20515070381073</v>
      </c>
      <c r="AO78" s="176">
        <f t="shared" si="23"/>
        <v>16.012369009955336</v>
      </c>
      <c r="AP78" s="176">
        <f t="shared" si="23"/>
        <v>12.65929418563212</v>
      </c>
      <c r="AQ78" s="176">
        <f t="shared" si="23"/>
        <v>12.546996370131325</v>
      </c>
      <c r="AR78" s="176">
        <f t="shared" si="23"/>
        <v>14.182368834730227</v>
      </c>
      <c r="AS78" s="176">
        <f t="shared" si="23"/>
        <v>11.815312547592228</v>
      </c>
      <c r="AT78" s="176">
        <f t="shared" si="23"/>
        <v>11.206048288806556</v>
      </c>
      <c r="AU78" s="176">
        <f t="shared" si="23"/>
        <v>12.423159885517094</v>
      </c>
    </row>
    <row r="79" spans="2:47" ht="12.75">
      <c r="B79" s="21" t="s">
        <v>95</v>
      </c>
      <c r="C79" s="175" t="s">
        <v>134</v>
      </c>
      <c r="D79" s="176" t="s">
        <v>134</v>
      </c>
      <c r="E79" s="176" t="s">
        <v>134</v>
      </c>
      <c r="F79" s="176" t="s">
        <v>134</v>
      </c>
      <c r="G79" s="176" t="s">
        <v>134</v>
      </c>
      <c r="H79" s="176" t="s">
        <v>134</v>
      </c>
      <c r="I79" s="176" t="s">
        <v>134</v>
      </c>
      <c r="J79" s="176" t="s">
        <v>134</v>
      </c>
      <c r="K79" s="176" t="s">
        <v>134</v>
      </c>
      <c r="L79" s="176" t="s">
        <v>134</v>
      </c>
      <c r="M79" s="176" t="s">
        <v>134</v>
      </c>
      <c r="N79" s="178" t="s">
        <v>134</v>
      </c>
      <c r="O79" s="177">
        <f t="shared" si="20"/>
        <v>-58.532187334401357</v>
      </c>
      <c r="P79" s="176">
        <f t="shared" si="20"/>
        <v>193.49105151711814</v>
      </c>
      <c r="Q79" s="176">
        <f t="shared" si="20"/>
        <v>47.532162547514019</v>
      </c>
      <c r="R79" s="176">
        <f t="shared" si="20"/>
        <v>12.528470880248349</v>
      </c>
      <c r="S79" s="176">
        <f t="shared" si="20"/>
        <v>50.304224352848792</v>
      </c>
      <c r="T79" s="176">
        <f t="shared" si="20"/>
        <v>43.582898223206485</v>
      </c>
      <c r="U79" s="176">
        <f t="shared" si="20"/>
        <v>63.292066913490828</v>
      </c>
      <c r="V79" s="176">
        <f t="shared" si="20"/>
        <v>61.710303400546024</v>
      </c>
      <c r="W79" s="176">
        <f t="shared" si="20"/>
        <v>58.053893683599114</v>
      </c>
      <c r="X79" s="176">
        <f t="shared" si="20"/>
        <v>53.917081333723758</v>
      </c>
      <c r="Y79" s="176">
        <f t="shared" si="20"/>
        <v>71.697322627133872</v>
      </c>
      <c r="Z79" s="176">
        <f t="shared" si="20"/>
        <v>64.840762496421604</v>
      </c>
      <c r="AA79" s="177">
        <f t="shared" si="20"/>
        <v>136.25543938212778</v>
      </c>
      <c r="AB79" s="176">
        <f t="shared" si="20"/>
        <v>-86.134545540976916</v>
      </c>
      <c r="AC79" s="176">
        <f t="shared" si="20"/>
        <v>-21.602530062915832</v>
      </c>
      <c r="AD79" s="176">
        <f t="shared" si="20"/>
        <v>64.867269013006592</v>
      </c>
      <c r="AE79" s="176">
        <f t="shared" si="21"/>
        <v>26.442992155409911</v>
      </c>
      <c r="AF79" s="176">
        <f t="shared" si="21"/>
        <v>47.461076596146057</v>
      </c>
      <c r="AG79" s="176">
        <f t="shared" si="21"/>
        <v>42.763621055628818</v>
      </c>
      <c r="AH79" s="176">
        <f t="shared" si="22"/>
        <v>55.021125830324934</v>
      </c>
      <c r="AI79" s="176">
        <f t="shared" si="22"/>
        <v>57.988738326278366</v>
      </c>
      <c r="AJ79" s="176">
        <f t="shared" si="23"/>
        <v>69.103360012833889</v>
      </c>
      <c r="AK79" s="176">
        <f t="shared" si="23"/>
        <v>43.655036783256804</v>
      </c>
      <c r="AL79" s="176">
        <f t="shared" si="23"/>
        <v>45.740336661484946</v>
      </c>
      <c r="AM79" s="177">
        <f t="shared" si="23"/>
        <v>52.357322767843328</v>
      </c>
      <c r="AN79" s="342">
        <f t="shared" si="23"/>
        <v>57.881856976098931</v>
      </c>
      <c r="AO79" s="176">
        <f t="shared" si="23"/>
        <v>-53.495365810025483</v>
      </c>
      <c r="AP79" s="176">
        <f t="shared" si="23"/>
        <v>-21.262907634851004</v>
      </c>
      <c r="AQ79" s="176">
        <f t="shared" si="23"/>
        <v>-6.1415134873121531</v>
      </c>
      <c r="AR79" s="176">
        <f t="shared" si="23"/>
        <v>-0.57169305628207212</v>
      </c>
      <c r="AS79" s="176">
        <f t="shared" si="23"/>
        <v>19.434903188833204</v>
      </c>
      <c r="AT79" s="176">
        <f t="shared" si="23"/>
        <v>25.01370125980138</v>
      </c>
      <c r="AU79" s="176">
        <f t="shared" si="23"/>
        <v>37.26201797642824</v>
      </c>
    </row>
    <row r="80" spans="2:47" ht="12.75">
      <c r="B80" s="214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15"/>
      <c r="V80" s="215"/>
      <c r="W80" s="215"/>
      <c r="X80" s="215"/>
      <c r="Y80" s="215"/>
      <c r="Z80" s="215"/>
      <c r="AA80" s="209"/>
      <c r="AB80" s="215"/>
      <c r="AC80" s="215"/>
      <c r="AD80" s="215"/>
      <c r="AE80" s="215"/>
      <c r="AF80" s="215"/>
      <c r="AG80" s="215"/>
      <c r="AH80" s="215"/>
      <c r="AI80" s="215"/>
      <c r="AJ80" s="225"/>
      <c r="AK80" s="225"/>
      <c r="AL80" s="212"/>
      <c r="AM80" s="249"/>
      <c r="AN80" s="355"/>
      <c r="AO80" s="215"/>
      <c r="AP80" s="215"/>
      <c r="AQ80" s="215"/>
      <c r="AR80" s="215"/>
      <c r="AS80" s="212"/>
      <c r="AT80" s="212"/>
      <c r="AU80" s="212"/>
    </row>
    <row r="81" spans="2:36" s="32" customFormat="1" ht="12.75">
      <c r="B81" s="216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40"/>
      <c r="AI81" s="40"/>
      <c r="AJ81" s="39"/>
    </row>
    <row r="82" spans="2:36">
      <c r="AG82" s="32"/>
    </row>
    <row r="83" spans="2:36">
      <c r="AG83" s="32"/>
    </row>
    <row r="84" spans="2:36">
      <c r="AG84" s="32"/>
    </row>
    <row r="85" spans="2:36">
      <c r="AG85" s="32"/>
    </row>
    <row r="86" spans="2:36">
      <c r="AG86" s="32"/>
    </row>
    <row r="87" spans="2:36">
      <c r="AG87" s="32"/>
    </row>
    <row r="88" spans="2:36">
      <c r="AG88" s="32"/>
    </row>
    <row r="89" spans="2:36">
      <c r="AG89" s="32"/>
    </row>
    <row r="90" spans="2:36">
      <c r="AG90" s="32"/>
    </row>
    <row r="91" spans="2:36">
      <c r="AG91" s="32"/>
    </row>
    <row r="92" spans="2:36">
      <c r="AG92" s="32"/>
    </row>
    <row r="93" spans="2:36">
      <c r="AG93" s="32"/>
    </row>
    <row r="94" spans="2:36">
      <c r="AG94" s="32"/>
    </row>
    <row r="95" spans="2:36">
      <c r="AG95" s="32"/>
    </row>
    <row r="96" spans="2:36">
      <c r="AG96" s="32"/>
    </row>
    <row r="97" spans="33:33">
      <c r="AG97" s="32"/>
    </row>
    <row r="98" spans="33:33">
      <c r="AG98" s="32"/>
    </row>
    <row r="99" spans="33:33">
      <c r="AG99" s="32"/>
    </row>
    <row r="100" spans="33:33">
      <c r="AG100" s="32"/>
    </row>
    <row r="101" spans="33:33">
      <c r="AG101" s="32"/>
    </row>
    <row r="102" spans="33:33">
      <c r="AG102" s="32"/>
    </row>
    <row r="103" spans="33:33">
      <c r="AG103" s="32"/>
    </row>
    <row r="104" spans="33:33">
      <c r="AG104" s="32"/>
    </row>
    <row r="105" spans="33:33">
      <c r="AG105" s="32"/>
    </row>
    <row r="106" spans="33:33">
      <c r="AG106" s="32"/>
    </row>
    <row r="107" spans="33:33">
      <c r="AG107" s="32"/>
    </row>
    <row r="108" spans="33:33">
      <c r="AG108" s="32"/>
    </row>
    <row r="109" spans="33:33">
      <c r="AG109" s="32"/>
    </row>
    <row r="110" spans="33:33">
      <c r="AG110" s="32"/>
    </row>
    <row r="111" spans="33:33">
      <c r="AG111" s="32"/>
    </row>
    <row r="112" spans="33:33">
      <c r="AG112" s="32"/>
    </row>
    <row r="113" spans="33:33">
      <c r="AG113" s="32"/>
    </row>
    <row r="114" spans="33:33">
      <c r="AG114" s="32"/>
    </row>
    <row r="115" spans="33:33">
      <c r="AG115" s="32"/>
    </row>
    <row r="116" spans="33:33">
      <c r="AG116" s="32"/>
    </row>
    <row r="117" spans="33:33">
      <c r="AG117" s="32"/>
    </row>
    <row r="118" spans="33:33">
      <c r="AG118" s="32"/>
    </row>
    <row r="119" spans="33:33">
      <c r="AG119" s="32"/>
    </row>
    <row r="120" spans="33:33">
      <c r="AG120" s="32"/>
    </row>
    <row r="121" spans="33:33">
      <c r="AG121" s="32"/>
    </row>
    <row r="122" spans="33:33">
      <c r="AG122" s="32"/>
    </row>
    <row r="123" spans="33:33">
      <c r="AG123" s="32"/>
    </row>
    <row r="124" spans="33:33">
      <c r="AG124" s="32"/>
    </row>
    <row r="125" spans="33:33">
      <c r="AG125" s="32"/>
    </row>
    <row r="126" spans="33:33">
      <c r="AG126" s="32"/>
    </row>
    <row r="127" spans="33:33">
      <c r="AG127" s="32"/>
    </row>
    <row r="128" spans="33:33">
      <c r="AG128" s="32"/>
    </row>
    <row r="129" spans="33:33">
      <c r="AG129" s="32"/>
    </row>
    <row r="130" spans="33:33">
      <c r="AG130" s="32"/>
    </row>
    <row r="131" spans="33:33">
      <c r="AG131" s="32"/>
    </row>
    <row r="132" spans="33:33">
      <c r="AG132" s="32"/>
    </row>
    <row r="133" spans="33:33">
      <c r="AG133" s="32"/>
    </row>
    <row r="134" spans="33:33">
      <c r="AG134" s="32"/>
    </row>
    <row r="135" spans="33:33">
      <c r="AG135" s="32"/>
    </row>
    <row r="136" spans="33:33">
      <c r="AG136" s="32"/>
    </row>
    <row r="137" spans="33:33">
      <c r="AG137" s="32"/>
    </row>
    <row r="138" spans="33:33">
      <c r="AG138" s="32"/>
    </row>
    <row r="139" spans="33:33">
      <c r="AG139" s="32"/>
    </row>
    <row r="140" spans="33:33">
      <c r="AG140" s="32"/>
    </row>
    <row r="141" spans="33:33">
      <c r="AG141" s="32"/>
    </row>
    <row r="142" spans="33:33">
      <c r="AG142" s="32"/>
    </row>
    <row r="143" spans="33:33">
      <c r="AG143" s="32"/>
    </row>
    <row r="144" spans="33:33">
      <c r="AG144" s="32"/>
    </row>
    <row r="145" spans="33:33">
      <c r="AG145" s="32"/>
    </row>
    <row r="146" spans="33:33">
      <c r="AG146" s="32"/>
    </row>
    <row r="147" spans="33:33">
      <c r="AG147" s="32"/>
    </row>
    <row r="148" spans="33:33">
      <c r="AG148" s="32"/>
    </row>
    <row r="149" spans="33:33">
      <c r="AG149" s="32"/>
    </row>
    <row r="150" spans="33:33">
      <c r="AG150" s="32"/>
    </row>
    <row r="151" spans="33:33">
      <c r="AG151" s="32"/>
    </row>
    <row r="152" spans="33:33">
      <c r="AG152" s="32"/>
    </row>
    <row r="153" spans="33:33">
      <c r="AG153" s="32"/>
    </row>
    <row r="154" spans="33:33">
      <c r="AG154" s="32"/>
    </row>
    <row r="155" spans="33:33">
      <c r="AG155" s="32"/>
    </row>
    <row r="156" spans="33:33">
      <c r="AG156" s="32"/>
    </row>
    <row r="157" spans="33:33">
      <c r="AG157" s="32"/>
    </row>
    <row r="158" spans="33:33">
      <c r="AG158" s="32"/>
    </row>
    <row r="159" spans="33:33">
      <c r="AG159" s="32"/>
    </row>
    <row r="160" spans="33:33">
      <c r="AG160" s="32"/>
    </row>
    <row r="161" spans="33:33">
      <c r="AG161" s="32"/>
    </row>
    <row r="162" spans="33:33">
      <c r="AG162" s="32"/>
    </row>
    <row r="163" spans="33:33">
      <c r="AG163" s="32"/>
    </row>
    <row r="164" spans="33:33">
      <c r="AG164" s="32"/>
    </row>
    <row r="165" spans="33:33">
      <c r="AG165" s="32"/>
    </row>
    <row r="166" spans="33:33">
      <c r="AG166" s="32"/>
    </row>
    <row r="167" spans="33:33">
      <c r="AG167" s="32"/>
    </row>
    <row r="168" spans="33:33">
      <c r="AG168" s="32"/>
    </row>
    <row r="169" spans="33:33">
      <c r="AG169" s="32"/>
    </row>
    <row r="170" spans="33:33">
      <c r="AG170" s="32"/>
    </row>
    <row r="171" spans="33:33">
      <c r="AG171" s="32"/>
    </row>
    <row r="172" spans="33:33">
      <c r="AG172" s="32"/>
    </row>
    <row r="173" spans="33:33">
      <c r="AG173" s="32"/>
    </row>
    <row r="174" spans="33:33">
      <c r="AG174" s="32"/>
    </row>
    <row r="175" spans="33:33">
      <c r="AG175" s="32"/>
    </row>
    <row r="176" spans="33:33">
      <c r="AG176" s="32"/>
    </row>
    <row r="177" spans="33:33">
      <c r="AG177" s="32"/>
    </row>
    <row r="178" spans="33:33">
      <c r="AG178" s="32"/>
    </row>
    <row r="179" spans="33:33">
      <c r="AG179" s="32"/>
    </row>
    <row r="180" spans="33:33">
      <c r="AG180" s="32"/>
    </row>
    <row r="181" spans="33:33">
      <c r="AG181" s="32"/>
    </row>
    <row r="182" spans="33:33">
      <c r="AG182" s="32"/>
    </row>
    <row r="183" spans="33:33">
      <c r="AG183" s="32"/>
    </row>
    <row r="184" spans="33:33">
      <c r="AG184" s="32"/>
    </row>
    <row r="185" spans="33:33">
      <c r="AG185" s="32"/>
    </row>
    <row r="186" spans="33:33">
      <c r="AG186" s="32"/>
    </row>
    <row r="187" spans="33:33">
      <c r="AG187" s="32"/>
    </row>
    <row r="188" spans="33:33">
      <c r="AG188" s="32"/>
    </row>
    <row r="189" spans="33:33">
      <c r="AG189" s="32"/>
    </row>
    <row r="190" spans="33:33">
      <c r="AG190" s="32"/>
    </row>
    <row r="191" spans="33:33">
      <c r="AG191" s="32"/>
    </row>
    <row r="192" spans="33:33">
      <c r="AG192" s="32"/>
    </row>
    <row r="193" spans="33:33">
      <c r="AG193" s="32"/>
    </row>
    <row r="194" spans="33:33">
      <c r="AG194" s="32"/>
    </row>
    <row r="195" spans="33:33">
      <c r="AG195" s="32"/>
    </row>
    <row r="196" spans="33:33">
      <c r="AG196" s="32"/>
    </row>
    <row r="197" spans="33:33">
      <c r="AG197" s="32"/>
    </row>
    <row r="198" spans="33:33">
      <c r="AG198" s="32"/>
    </row>
    <row r="199" spans="33:33">
      <c r="AG199" s="32"/>
    </row>
    <row r="200" spans="33:33">
      <c r="AG200" s="32"/>
    </row>
    <row r="201" spans="33:33">
      <c r="AG201" s="32"/>
    </row>
    <row r="202" spans="33:33">
      <c r="AG202" s="32"/>
    </row>
    <row r="203" spans="33:33">
      <c r="AG203" s="32"/>
    </row>
    <row r="204" spans="33:33">
      <c r="AG204" s="32"/>
    </row>
    <row r="205" spans="33:33">
      <c r="AG205" s="32"/>
    </row>
    <row r="206" spans="33:33">
      <c r="AG206" s="32"/>
    </row>
    <row r="207" spans="33:33">
      <c r="AG207" s="32"/>
    </row>
    <row r="208" spans="33:33">
      <c r="AG208" s="32"/>
    </row>
    <row r="209" spans="33:33">
      <c r="AG209" s="32"/>
    </row>
    <row r="210" spans="33:33">
      <c r="AG210" s="32"/>
    </row>
    <row r="211" spans="33:33">
      <c r="AG211" s="32"/>
    </row>
    <row r="212" spans="33:33">
      <c r="AG212" s="32"/>
    </row>
    <row r="213" spans="33:33">
      <c r="AG213" s="32"/>
    </row>
    <row r="214" spans="33:33">
      <c r="AG214" s="32"/>
    </row>
    <row r="215" spans="33:33">
      <c r="AG215" s="32"/>
    </row>
    <row r="216" spans="33:33">
      <c r="AG216" s="32"/>
    </row>
    <row r="217" spans="33:33">
      <c r="AG217" s="32"/>
    </row>
    <row r="218" spans="33:33">
      <c r="AG218" s="32"/>
    </row>
    <row r="219" spans="33:33">
      <c r="AG219" s="32"/>
    </row>
    <row r="220" spans="33:33">
      <c r="AG220" s="32"/>
    </row>
    <row r="221" spans="33:33">
      <c r="AG221" s="32"/>
    </row>
    <row r="222" spans="33:33">
      <c r="AG222" s="32"/>
    </row>
    <row r="223" spans="33:33">
      <c r="AG223" s="32"/>
    </row>
    <row r="224" spans="33:33">
      <c r="AG224" s="32"/>
    </row>
    <row r="225" spans="33:33">
      <c r="AG225" s="32"/>
    </row>
    <row r="226" spans="33:33">
      <c r="AG226" s="32"/>
    </row>
    <row r="227" spans="33:33">
      <c r="AG227" s="32"/>
    </row>
    <row r="228" spans="33:33">
      <c r="AG228" s="32"/>
    </row>
    <row r="229" spans="33:33">
      <c r="AG229" s="32"/>
    </row>
    <row r="230" spans="33:33">
      <c r="AG230" s="32"/>
    </row>
    <row r="231" spans="33:33">
      <c r="AG231" s="32"/>
    </row>
    <row r="232" spans="33:33">
      <c r="AG232" s="32"/>
    </row>
    <row r="233" spans="33:33">
      <c r="AG233" s="32"/>
    </row>
    <row r="234" spans="33:33">
      <c r="AG234" s="32"/>
    </row>
    <row r="235" spans="33:33">
      <c r="AG235" s="32"/>
    </row>
    <row r="236" spans="33:33">
      <c r="AG236" s="32"/>
    </row>
    <row r="237" spans="33:33">
      <c r="AG237" s="32"/>
    </row>
    <row r="238" spans="33:33">
      <c r="AG238" s="32"/>
    </row>
    <row r="239" spans="33:33">
      <c r="AG239" s="32"/>
    </row>
    <row r="240" spans="33:33">
      <c r="AG240" s="32"/>
    </row>
    <row r="241" spans="33:33">
      <c r="AG241" s="32"/>
    </row>
    <row r="242" spans="33:33">
      <c r="AG242" s="32"/>
    </row>
    <row r="243" spans="33:33">
      <c r="AG243" s="32"/>
    </row>
    <row r="244" spans="33:33">
      <c r="AG244" s="32"/>
    </row>
    <row r="245" spans="33:33">
      <c r="AG245" s="32"/>
    </row>
    <row r="246" spans="33:33">
      <c r="AG246" s="32"/>
    </row>
    <row r="247" spans="33:33">
      <c r="AG247" s="32"/>
    </row>
    <row r="248" spans="33:33">
      <c r="AG248" s="32"/>
    </row>
    <row r="249" spans="33:33">
      <c r="AG249" s="32"/>
    </row>
    <row r="250" spans="33:33">
      <c r="AG250" s="32"/>
    </row>
    <row r="251" spans="33:33">
      <c r="AG251" s="32"/>
    </row>
    <row r="252" spans="33:33">
      <c r="AG252" s="32"/>
    </row>
    <row r="253" spans="33:33">
      <c r="AG253" s="32"/>
    </row>
    <row r="254" spans="33:33">
      <c r="AG254" s="32"/>
    </row>
    <row r="255" spans="33:33">
      <c r="AG255" s="32"/>
    </row>
    <row r="256" spans="33:33">
      <c r="AG256" s="32"/>
    </row>
    <row r="257" spans="33:33">
      <c r="AG257" s="32"/>
    </row>
    <row r="258" spans="33:33">
      <c r="AG258" s="32"/>
    </row>
    <row r="259" spans="33:33">
      <c r="AG259" s="32"/>
    </row>
    <row r="260" spans="33:33">
      <c r="AG260" s="32"/>
    </row>
    <row r="261" spans="33:33">
      <c r="AG261" s="32"/>
    </row>
    <row r="262" spans="33:33">
      <c r="AG262" s="32"/>
    </row>
    <row r="263" spans="33:33">
      <c r="AG263" s="32"/>
    </row>
    <row r="264" spans="33:33">
      <c r="AG264" s="32"/>
    </row>
    <row r="265" spans="33:33">
      <c r="AG265" s="32"/>
    </row>
    <row r="266" spans="33:33">
      <c r="AG266" s="32"/>
    </row>
    <row r="267" spans="33:33">
      <c r="AG267" s="32"/>
    </row>
    <row r="268" spans="33:33">
      <c r="AG268" s="32"/>
    </row>
    <row r="269" spans="33:33">
      <c r="AG269" s="32"/>
    </row>
    <row r="270" spans="33:33">
      <c r="AG270" s="32"/>
    </row>
    <row r="271" spans="33:33">
      <c r="AG271" s="32"/>
    </row>
    <row r="272" spans="33:33">
      <c r="AG272" s="32"/>
    </row>
    <row r="273" spans="33:33">
      <c r="AG273" s="32"/>
    </row>
    <row r="274" spans="33:33">
      <c r="AG274" s="32"/>
    </row>
    <row r="275" spans="33:33">
      <c r="AG275" s="32"/>
    </row>
    <row r="276" spans="33:33">
      <c r="AG276" s="32"/>
    </row>
    <row r="277" spans="33:33">
      <c r="AG277" s="32"/>
    </row>
    <row r="278" spans="33:33">
      <c r="AG278" s="32"/>
    </row>
    <row r="279" spans="33:33">
      <c r="AG279" s="32"/>
    </row>
    <row r="280" spans="33:33">
      <c r="AG280" s="32"/>
    </row>
    <row r="281" spans="33:33">
      <c r="AG281" s="32"/>
    </row>
    <row r="282" spans="33:33">
      <c r="AG282" s="32"/>
    </row>
    <row r="283" spans="33:33">
      <c r="AG283" s="32"/>
    </row>
    <row r="284" spans="33:33">
      <c r="AG284" s="32"/>
    </row>
    <row r="285" spans="33:33">
      <c r="AG285" s="32"/>
    </row>
    <row r="286" spans="33:33">
      <c r="AG286" s="32"/>
    </row>
    <row r="287" spans="33:33">
      <c r="AG287" s="32"/>
    </row>
    <row r="288" spans="33:33">
      <c r="AG288" s="32"/>
    </row>
    <row r="289" spans="33:33">
      <c r="AG289" s="32"/>
    </row>
    <row r="290" spans="33:33">
      <c r="AG290" s="32"/>
    </row>
    <row r="291" spans="33:33">
      <c r="AG291" s="32"/>
    </row>
    <row r="292" spans="33:33">
      <c r="AG292" s="32"/>
    </row>
    <row r="293" spans="33:33">
      <c r="AG293" s="32"/>
    </row>
    <row r="294" spans="33:33">
      <c r="AG294" s="32"/>
    </row>
    <row r="295" spans="33:33">
      <c r="AG295" s="32"/>
    </row>
    <row r="296" spans="33:33">
      <c r="AG296" s="32"/>
    </row>
    <row r="297" spans="33:33">
      <c r="AG297" s="32"/>
    </row>
    <row r="298" spans="33:33">
      <c r="AG298" s="32"/>
    </row>
    <row r="299" spans="33:33">
      <c r="AG299" s="32"/>
    </row>
    <row r="300" spans="33:33">
      <c r="AG300" s="32"/>
    </row>
    <row r="301" spans="33:33">
      <c r="AG301" s="32"/>
    </row>
    <row r="302" spans="33:33">
      <c r="AG302" s="32"/>
    </row>
    <row r="303" spans="33:33">
      <c r="AG303" s="32"/>
    </row>
    <row r="304" spans="33:33">
      <c r="AG304" s="32"/>
    </row>
    <row r="305" spans="33:33">
      <c r="AG305" s="32"/>
    </row>
    <row r="306" spans="33:33">
      <c r="AG306" s="32"/>
    </row>
    <row r="307" spans="33:33">
      <c r="AG307" s="32"/>
    </row>
    <row r="308" spans="33:33">
      <c r="AG308" s="32"/>
    </row>
    <row r="309" spans="33:33">
      <c r="AG309" s="32"/>
    </row>
    <row r="310" spans="33:33">
      <c r="AG310" s="32"/>
    </row>
    <row r="311" spans="33:33">
      <c r="AG311" s="32"/>
    </row>
    <row r="312" spans="33:33">
      <c r="AG312" s="32"/>
    </row>
    <row r="313" spans="33:33">
      <c r="AG313" s="32"/>
    </row>
    <row r="314" spans="33:33">
      <c r="AG314" s="32"/>
    </row>
    <row r="315" spans="33:33">
      <c r="AG315" s="32"/>
    </row>
    <row r="316" spans="33:33">
      <c r="AG316" s="32"/>
    </row>
    <row r="317" spans="33:33">
      <c r="AG317" s="32"/>
    </row>
    <row r="318" spans="33:33">
      <c r="AG318" s="32"/>
    </row>
    <row r="319" spans="33:33">
      <c r="AG319" s="32"/>
    </row>
    <row r="320" spans="33:33">
      <c r="AG320" s="32"/>
    </row>
    <row r="321" spans="33:33">
      <c r="AG321" s="32"/>
    </row>
    <row r="322" spans="33:33">
      <c r="AG322" s="32"/>
    </row>
    <row r="323" spans="33:33">
      <c r="AG323" s="32"/>
    </row>
    <row r="324" spans="33:33">
      <c r="AG324" s="32"/>
    </row>
    <row r="325" spans="33:33">
      <c r="AG325" s="32"/>
    </row>
    <row r="326" spans="33:33">
      <c r="AG326" s="32"/>
    </row>
    <row r="327" spans="33:33">
      <c r="AG327" s="32"/>
    </row>
    <row r="328" spans="33:33">
      <c r="AG328" s="32"/>
    </row>
    <row r="329" spans="33:33">
      <c r="AG329" s="32"/>
    </row>
    <row r="330" spans="33:33">
      <c r="AG330" s="32"/>
    </row>
    <row r="331" spans="33:33">
      <c r="AG331" s="32"/>
    </row>
    <row r="332" spans="33:33">
      <c r="AG332" s="32"/>
    </row>
    <row r="333" spans="33:33">
      <c r="AG333" s="32"/>
    </row>
    <row r="334" spans="33:33">
      <c r="AG334" s="32"/>
    </row>
    <row r="335" spans="33:33">
      <c r="AG335" s="32"/>
    </row>
    <row r="336" spans="33:33">
      <c r="AG336" s="32"/>
    </row>
    <row r="337" spans="33:33">
      <c r="AG337" s="32"/>
    </row>
    <row r="338" spans="33:33">
      <c r="AG338" s="32"/>
    </row>
    <row r="339" spans="33:33">
      <c r="AG339" s="32"/>
    </row>
    <row r="340" spans="33:33">
      <c r="AG340" s="32"/>
    </row>
    <row r="341" spans="33:33">
      <c r="AG341" s="32"/>
    </row>
    <row r="342" spans="33:33">
      <c r="AG342" s="32"/>
    </row>
    <row r="343" spans="33:33">
      <c r="AG343" s="32"/>
    </row>
    <row r="344" spans="33:33">
      <c r="AG344" s="32"/>
    </row>
    <row r="345" spans="33:33">
      <c r="AG345" s="32"/>
    </row>
    <row r="346" spans="33:33">
      <c r="AG346" s="32"/>
    </row>
    <row r="347" spans="33:33">
      <c r="AG347" s="32"/>
    </row>
    <row r="348" spans="33:33">
      <c r="AG348" s="32"/>
    </row>
    <row r="349" spans="33:33">
      <c r="AG349" s="32"/>
    </row>
    <row r="350" spans="33:33">
      <c r="AG350" s="32"/>
    </row>
    <row r="351" spans="33:33">
      <c r="AG351" s="32"/>
    </row>
    <row r="352" spans="33:33">
      <c r="AG352" s="32"/>
    </row>
    <row r="353" spans="33:33">
      <c r="AG353" s="32"/>
    </row>
    <row r="354" spans="33:33">
      <c r="AG354" s="32"/>
    </row>
    <row r="355" spans="33:33">
      <c r="AG355" s="32"/>
    </row>
    <row r="356" spans="33:33">
      <c r="AG356" s="32"/>
    </row>
    <row r="357" spans="33:33">
      <c r="AG357" s="32"/>
    </row>
    <row r="358" spans="33:33">
      <c r="AG358" s="32"/>
    </row>
    <row r="359" spans="33:33">
      <c r="AG359" s="32"/>
    </row>
    <row r="360" spans="33:33">
      <c r="AG360" s="32"/>
    </row>
    <row r="361" spans="33:33">
      <c r="AG361" s="32"/>
    </row>
    <row r="362" spans="33:33">
      <c r="AG362" s="32"/>
    </row>
    <row r="363" spans="33:33">
      <c r="AG363" s="32"/>
    </row>
    <row r="364" spans="33:33">
      <c r="AG364" s="32"/>
    </row>
    <row r="365" spans="33:33">
      <c r="AG365" s="32"/>
    </row>
    <row r="366" spans="33:33">
      <c r="AG366" s="32"/>
    </row>
    <row r="367" spans="33:33">
      <c r="AG367" s="32"/>
    </row>
    <row r="368" spans="33:33">
      <c r="AG368" s="32"/>
    </row>
    <row r="369" spans="33:33">
      <c r="AG369" s="32"/>
    </row>
    <row r="370" spans="33:33">
      <c r="AG370" s="32"/>
    </row>
    <row r="371" spans="33:33">
      <c r="AG371" s="32"/>
    </row>
    <row r="372" spans="33:33">
      <c r="AG372" s="32"/>
    </row>
    <row r="373" spans="33:33">
      <c r="AG373" s="32"/>
    </row>
    <row r="374" spans="33:33">
      <c r="AG374" s="32"/>
    </row>
    <row r="375" spans="33:33">
      <c r="AG375" s="32"/>
    </row>
    <row r="376" spans="33:33">
      <c r="AG376" s="32"/>
    </row>
    <row r="377" spans="33:33">
      <c r="AG377" s="32"/>
    </row>
    <row r="378" spans="33:33">
      <c r="AG378" s="32"/>
    </row>
    <row r="379" spans="33:33">
      <c r="AG379" s="32"/>
    </row>
    <row r="380" spans="33:33">
      <c r="AG380" s="32"/>
    </row>
    <row r="381" spans="33:33">
      <c r="AG381" s="32"/>
    </row>
    <row r="382" spans="33:33">
      <c r="AG382" s="32"/>
    </row>
    <row r="383" spans="33:33">
      <c r="AG383" s="32"/>
    </row>
    <row r="384" spans="33:33">
      <c r="AG384" s="32"/>
    </row>
    <row r="385" spans="33:33">
      <c r="AG385" s="32"/>
    </row>
    <row r="386" spans="33:33">
      <c r="AG386" s="32"/>
    </row>
    <row r="387" spans="33:33">
      <c r="AG387" s="32"/>
    </row>
    <row r="388" spans="33:33">
      <c r="AG388" s="32"/>
    </row>
    <row r="389" spans="33:33">
      <c r="AG389" s="32"/>
    </row>
    <row r="390" spans="33:33">
      <c r="AG390" s="32"/>
    </row>
    <row r="391" spans="33:33">
      <c r="AG391" s="32"/>
    </row>
    <row r="392" spans="33:33">
      <c r="AG392" s="32"/>
    </row>
    <row r="393" spans="33:33">
      <c r="AG393" s="32"/>
    </row>
    <row r="394" spans="33:33">
      <c r="AG394" s="32"/>
    </row>
    <row r="395" spans="33:33">
      <c r="AG395" s="32"/>
    </row>
    <row r="396" spans="33:33">
      <c r="AG396" s="32"/>
    </row>
    <row r="397" spans="33:33">
      <c r="AG397" s="32"/>
    </row>
    <row r="398" spans="33:33">
      <c r="AG398" s="32"/>
    </row>
    <row r="399" spans="33:33">
      <c r="AG399" s="32"/>
    </row>
    <row r="400" spans="33:33">
      <c r="AG400" s="32"/>
    </row>
    <row r="401" spans="33:33">
      <c r="AG401" s="32"/>
    </row>
    <row r="402" spans="33:33">
      <c r="AG402" s="32"/>
    </row>
    <row r="403" spans="33:33">
      <c r="AG403" s="32"/>
    </row>
    <row r="404" spans="33:33">
      <c r="AG404" s="32"/>
    </row>
    <row r="405" spans="33:33">
      <c r="AG405" s="32"/>
    </row>
    <row r="406" spans="33:33">
      <c r="AG406" s="32"/>
    </row>
    <row r="407" spans="33:33">
      <c r="AG407" s="32"/>
    </row>
    <row r="408" spans="33:33">
      <c r="AG408" s="32"/>
    </row>
    <row r="409" spans="33:33">
      <c r="AG409" s="32"/>
    </row>
    <row r="410" spans="33:33">
      <c r="AG410" s="32"/>
    </row>
    <row r="411" spans="33:33">
      <c r="AG411" s="32"/>
    </row>
    <row r="412" spans="33:33">
      <c r="AG412" s="32"/>
    </row>
    <row r="413" spans="33:33">
      <c r="AG413" s="32"/>
    </row>
    <row r="414" spans="33:33">
      <c r="AG414" s="32"/>
    </row>
    <row r="415" spans="33:33">
      <c r="AG415" s="32"/>
    </row>
    <row r="416" spans="33:33">
      <c r="AG416" s="32"/>
    </row>
    <row r="417" spans="33:33">
      <c r="AG417" s="32"/>
    </row>
    <row r="418" spans="33:33">
      <c r="AG418" s="32"/>
    </row>
    <row r="419" spans="33:33">
      <c r="AG419" s="32"/>
    </row>
    <row r="420" spans="33:33">
      <c r="AG420" s="32"/>
    </row>
    <row r="421" spans="33:33">
      <c r="AG421" s="32"/>
    </row>
    <row r="422" spans="33:33">
      <c r="AG422" s="32"/>
    </row>
    <row r="423" spans="33:33">
      <c r="AG423" s="32"/>
    </row>
    <row r="424" spans="33:33">
      <c r="AG424" s="32"/>
    </row>
    <row r="425" spans="33:33">
      <c r="AG425" s="32"/>
    </row>
    <row r="426" spans="33:33">
      <c r="AG426" s="32"/>
    </row>
    <row r="427" spans="33:33">
      <c r="AG427" s="32"/>
    </row>
    <row r="428" spans="33:33">
      <c r="AG428" s="32"/>
    </row>
    <row r="429" spans="33:33">
      <c r="AG429" s="32"/>
    </row>
    <row r="430" spans="33:33">
      <c r="AG430" s="32"/>
    </row>
    <row r="431" spans="33:33">
      <c r="AG431" s="32"/>
    </row>
    <row r="432" spans="33:33">
      <c r="AG432" s="32"/>
    </row>
    <row r="433" spans="33:33">
      <c r="AG433" s="32"/>
    </row>
    <row r="434" spans="33:33">
      <c r="AG434" s="32"/>
    </row>
    <row r="435" spans="33:33">
      <c r="AG435" s="32"/>
    </row>
    <row r="436" spans="33:33">
      <c r="AG436" s="32"/>
    </row>
    <row r="437" spans="33:33">
      <c r="AG437" s="32"/>
    </row>
    <row r="438" spans="33:33">
      <c r="AG438" s="32"/>
    </row>
    <row r="439" spans="33:33">
      <c r="AG439" s="32"/>
    </row>
    <row r="440" spans="33:33">
      <c r="AG440" s="32"/>
    </row>
    <row r="441" spans="33:33">
      <c r="AG441" s="32"/>
    </row>
    <row r="442" spans="33:33">
      <c r="AG442" s="32"/>
    </row>
    <row r="443" spans="33:33">
      <c r="AG443" s="32"/>
    </row>
    <row r="444" spans="33:33">
      <c r="AG444" s="32"/>
    </row>
    <row r="445" spans="33:33">
      <c r="AG445" s="32"/>
    </row>
    <row r="446" spans="33:33">
      <c r="AG446" s="32"/>
    </row>
    <row r="447" spans="33:33">
      <c r="AG447" s="32"/>
    </row>
    <row r="448" spans="33:33">
      <c r="AG448" s="32"/>
    </row>
    <row r="449" spans="33:33">
      <c r="AG449" s="32"/>
    </row>
    <row r="450" spans="33:33">
      <c r="AG450" s="32"/>
    </row>
    <row r="451" spans="33:33">
      <c r="AG451" s="32"/>
    </row>
    <row r="452" spans="33:33">
      <c r="AG452" s="32"/>
    </row>
    <row r="453" spans="33:33">
      <c r="AG453" s="32"/>
    </row>
    <row r="454" spans="33:33">
      <c r="AG454" s="32"/>
    </row>
    <row r="455" spans="33:33">
      <c r="AG455" s="32"/>
    </row>
    <row r="456" spans="33:33">
      <c r="AG456" s="32"/>
    </row>
    <row r="457" spans="33:33">
      <c r="AG457" s="32"/>
    </row>
    <row r="458" spans="33:33">
      <c r="AG458" s="32"/>
    </row>
    <row r="459" spans="33:33">
      <c r="AG459" s="32"/>
    </row>
    <row r="460" spans="33:33">
      <c r="AG460" s="32"/>
    </row>
    <row r="461" spans="33:33">
      <c r="AG461" s="32"/>
    </row>
    <row r="462" spans="33:33">
      <c r="AG462" s="32"/>
    </row>
    <row r="463" spans="33:33">
      <c r="AG463" s="32"/>
    </row>
    <row r="464" spans="33:33">
      <c r="AG464" s="32"/>
    </row>
    <row r="465" spans="33:33">
      <c r="AG465" s="32"/>
    </row>
    <row r="466" spans="33:33">
      <c r="AG466" s="32"/>
    </row>
    <row r="467" spans="33:33">
      <c r="AG467" s="32"/>
    </row>
    <row r="468" spans="33:33">
      <c r="AG468" s="32"/>
    </row>
    <row r="469" spans="33:33">
      <c r="AG469" s="32"/>
    </row>
    <row r="470" spans="33:33">
      <c r="AG470" s="32"/>
    </row>
    <row r="471" spans="33:33">
      <c r="AG471" s="32"/>
    </row>
    <row r="472" spans="33:33">
      <c r="AG472" s="32"/>
    </row>
    <row r="473" spans="33:33">
      <c r="AG473" s="32"/>
    </row>
    <row r="474" spans="33:33">
      <c r="AG474" s="32"/>
    </row>
    <row r="475" spans="33:33">
      <c r="AG475" s="32"/>
    </row>
    <row r="476" spans="33:33">
      <c r="AG476" s="32"/>
    </row>
    <row r="477" spans="33:33">
      <c r="AG477" s="32"/>
    </row>
    <row r="478" spans="33:33">
      <c r="AG478" s="32"/>
    </row>
    <row r="479" spans="33:33">
      <c r="AG479" s="32"/>
    </row>
    <row r="480" spans="33:33">
      <c r="AG480" s="32"/>
    </row>
    <row r="481" spans="33:33">
      <c r="AG481" s="32"/>
    </row>
    <row r="482" spans="33:33">
      <c r="AG482" s="32"/>
    </row>
    <row r="483" spans="33:33">
      <c r="AG483" s="32"/>
    </row>
    <row r="484" spans="33:33">
      <c r="AG484" s="32"/>
    </row>
    <row r="485" spans="33:33">
      <c r="AG485" s="32"/>
    </row>
    <row r="486" spans="33:33">
      <c r="AG486" s="32"/>
    </row>
    <row r="487" spans="33:33">
      <c r="AG487" s="32"/>
    </row>
    <row r="488" spans="33:33">
      <c r="AG488" s="32"/>
    </row>
    <row r="489" spans="33:33">
      <c r="AG489" s="32"/>
    </row>
    <row r="490" spans="33:33">
      <c r="AG490" s="32"/>
    </row>
    <row r="491" spans="33:33">
      <c r="AG491" s="32"/>
    </row>
    <row r="492" spans="33:33">
      <c r="AG492" s="32"/>
    </row>
    <row r="493" spans="33:33">
      <c r="AG493" s="32"/>
    </row>
    <row r="494" spans="33:33">
      <c r="AG494" s="32"/>
    </row>
    <row r="495" spans="33:33">
      <c r="AG495" s="32"/>
    </row>
    <row r="496" spans="33:33">
      <c r="AG496" s="32"/>
    </row>
    <row r="497" spans="33:33">
      <c r="AG497" s="32"/>
    </row>
    <row r="498" spans="33:33">
      <c r="AG498" s="32"/>
    </row>
    <row r="499" spans="33:33">
      <c r="AG499" s="32"/>
    </row>
    <row r="500" spans="33:33">
      <c r="AG500" s="32"/>
    </row>
    <row r="501" spans="33:33">
      <c r="AG501" s="32"/>
    </row>
    <row r="502" spans="33:33">
      <c r="AG502" s="32"/>
    </row>
    <row r="503" spans="33:33">
      <c r="AG503" s="32"/>
    </row>
    <row r="504" spans="33:33">
      <c r="AG504" s="32"/>
    </row>
    <row r="505" spans="33:33">
      <c r="AG505" s="32"/>
    </row>
    <row r="506" spans="33:33">
      <c r="AG506" s="32"/>
    </row>
    <row r="507" spans="33:33">
      <c r="AG507" s="32"/>
    </row>
    <row r="508" spans="33:33">
      <c r="AG508" s="32"/>
    </row>
    <row r="509" spans="33:33">
      <c r="AG509" s="32"/>
    </row>
    <row r="510" spans="33:33">
      <c r="AG510" s="32"/>
    </row>
    <row r="511" spans="33:33">
      <c r="AG511" s="32"/>
    </row>
    <row r="512" spans="33:33">
      <c r="AG512" s="32"/>
    </row>
    <row r="513" spans="33:33">
      <c r="AG513" s="32"/>
    </row>
    <row r="514" spans="33:33">
      <c r="AG514" s="32"/>
    </row>
    <row r="515" spans="33:33">
      <c r="AG515" s="32"/>
    </row>
    <row r="516" spans="33:33">
      <c r="AG516" s="32"/>
    </row>
    <row r="517" spans="33:33">
      <c r="AG517" s="32"/>
    </row>
    <row r="518" spans="33:33">
      <c r="AG518" s="32"/>
    </row>
    <row r="519" spans="33:33">
      <c r="AG519" s="32"/>
    </row>
    <row r="520" spans="33:33">
      <c r="AG520" s="32"/>
    </row>
    <row r="521" spans="33:33">
      <c r="AG521" s="32"/>
    </row>
    <row r="522" spans="33:33">
      <c r="AG522" s="32"/>
    </row>
    <row r="523" spans="33:33">
      <c r="AG523" s="32"/>
    </row>
    <row r="524" spans="33:33">
      <c r="AG524" s="32"/>
    </row>
    <row r="525" spans="33:33">
      <c r="AG525" s="32"/>
    </row>
    <row r="526" spans="33:33">
      <c r="AG526" s="32"/>
    </row>
    <row r="527" spans="33:33">
      <c r="AG527" s="32"/>
    </row>
    <row r="528" spans="33:33">
      <c r="AG528" s="32"/>
    </row>
    <row r="529" spans="33:33">
      <c r="AG529" s="32"/>
    </row>
    <row r="530" spans="33:33">
      <c r="AG530" s="32"/>
    </row>
    <row r="531" spans="33:33">
      <c r="AG531" s="32"/>
    </row>
    <row r="532" spans="33:33">
      <c r="AG532" s="32"/>
    </row>
    <row r="533" spans="33:33">
      <c r="AG533" s="32"/>
    </row>
    <row r="534" spans="33:33">
      <c r="AG534" s="32"/>
    </row>
    <row r="535" spans="33:33">
      <c r="AG535" s="32"/>
    </row>
    <row r="536" spans="33:33">
      <c r="AG536" s="32"/>
    </row>
    <row r="537" spans="33:33">
      <c r="AG537" s="32"/>
    </row>
    <row r="538" spans="33:33">
      <c r="AG538" s="32"/>
    </row>
    <row r="539" spans="33:33">
      <c r="AG539" s="32"/>
    </row>
    <row r="540" spans="33:33">
      <c r="AG540" s="32"/>
    </row>
    <row r="541" spans="33:33">
      <c r="AG541" s="32"/>
    </row>
    <row r="542" spans="33:33">
      <c r="AG542" s="32"/>
    </row>
    <row r="543" spans="33:33">
      <c r="AG543" s="32"/>
    </row>
    <row r="544" spans="33:33">
      <c r="AG544" s="32"/>
    </row>
    <row r="545" spans="33:33">
      <c r="AG545" s="32"/>
    </row>
    <row r="546" spans="33:33">
      <c r="AG546" s="32"/>
    </row>
    <row r="547" spans="33:33">
      <c r="AG547" s="32"/>
    </row>
    <row r="548" spans="33:33">
      <c r="AG548" s="32"/>
    </row>
    <row r="549" spans="33:33">
      <c r="AG549" s="32"/>
    </row>
    <row r="550" spans="33:33">
      <c r="AG550" s="32"/>
    </row>
    <row r="551" spans="33:33">
      <c r="AG551" s="32"/>
    </row>
    <row r="552" spans="33:33">
      <c r="AG552" s="32"/>
    </row>
    <row r="553" spans="33:33">
      <c r="AG553" s="32"/>
    </row>
    <row r="554" spans="33:33">
      <c r="AG554" s="32"/>
    </row>
    <row r="555" spans="33:33">
      <c r="AG555" s="32"/>
    </row>
    <row r="556" spans="33:33">
      <c r="AG556" s="32"/>
    </row>
    <row r="557" spans="33:33">
      <c r="AG557" s="32"/>
    </row>
    <row r="558" spans="33:33">
      <c r="AG558" s="32"/>
    </row>
    <row r="559" spans="33:33">
      <c r="AG559" s="32"/>
    </row>
    <row r="560" spans="33:33">
      <c r="AG560" s="32"/>
    </row>
    <row r="561" spans="33:33">
      <c r="AG561" s="32"/>
    </row>
    <row r="562" spans="33:33">
      <c r="AG562" s="32"/>
    </row>
    <row r="563" spans="33:33">
      <c r="AG563" s="32"/>
    </row>
    <row r="564" spans="33:33">
      <c r="AG564" s="32"/>
    </row>
    <row r="565" spans="33:33">
      <c r="AG565" s="32"/>
    </row>
    <row r="566" spans="33:33">
      <c r="AG566" s="32"/>
    </row>
    <row r="567" spans="33:33">
      <c r="AG567" s="32"/>
    </row>
    <row r="568" spans="33:33">
      <c r="AG568" s="32"/>
    </row>
    <row r="569" spans="33:33">
      <c r="AG569" s="32"/>
    </row>
    <row r="570" spans="33:33">
      <c r="AG570" s="32"/>
    </row>
    <row r="571" spans="33:33">
      <c r="AG571" s="32"/>
    </row>
    <row r="572" spans="33:33">
      <c r="AG572" s="32"/>
    </row>
    <row r="573" spans="33:33">
      <c r="AG573" s="32"/>
    </row>
    <row r="574" spans="33:33">
      <c r="AG574" s="32"/>
    </row>
    <row r="575" spans="33:33">
      <c r="AG575" s="32"/>
    </row>
    <row r="576" spans="33:33">
      <c r="AG576" s="32"/>
    </row>
    <row r="577" spans="33:33">
      <c r="AG577" s="32"/>
    </row>
    <row r="578" spans="33:33">
      <c r="AG578" s="32"/>
    </row>
    <row r="579" spans="33:33">
      <c r="AG579" s="32"/>
    </row>
    <row r="580" spans="33:33">
      <c r="AG580" s="32"/>
    </row>
    <row r="581" spans="33:33">
      <c r="AG581" s="32"/>
    </row>
    <row r="582" spans="33:33">
      <c r="AG582" s="32"/>
    </row>
    <row r="583" spans="33:33">
      <c r="AG583" s="32"/>
    </row>
    <row r="584" spans="33:33">
      <c r="AG584" s="32"/>
    </row>
    <row r="585" spans="33:33">
      <c r="AG585" s="32"/>
    </row>
    <row r="586" spans="33:33">
      <c r="AG586" s="32"/>
    </row>
    <row r="587" spans="33:33">
      <c r="AG587" s="32"/>
    </row>
    <row r="588" spans="33:33">
      <c r="AG588" s="32"/>
    </row>
    <row r="589" spans="33:33">
      <c r="AG589" s="32"/>
    </row>
    <row r="590" spans="33:33">
      <c r="AG590" s="32"/>
    </row>
    <row r="591" spans="33:33">
      <c r="AG591" s="32"/>
    </row>
    <row r="592" spans="33:33">
      <c r="AG592" s="32"/>
    </row>
    <row r="593" spans="33:33">
      <c r="AG593" s="32"/>
    </row>
    <row r="594" spans="33:33">
      <c r="AG594" s="32"/>
    </row>
    <row r="595" spans="33:33">
      <c r="AG595" s="32"/>
    </row>
    <row r="596" spans="33:33">
      <c r="AG596" s="32"/>
    </row>
    <row r="597" spans="33:33">
      <c r="AG597" s="32"/>
    </row>
    <row r="598" spans="33:33">
      <c r="AG598" s="32"/>
    </row>
    <row r="599" spans="33:33">
      <c r="AG599" s="32"/>
    </row>
    <row r="600" spans="33:33">
      <c r="AG600" s="32"/>
    </row>
    <row r="601" spans="33:33">
      <c r="AG601" s="32"/>
    </row>
    <row r="602" spans="33:33">
      <c r="AG602" s="32"/>
    </row>
    <row r="603" spans="33:33">
      <c r="AG603" s="32"/>
    </row>
    <row r="604" spans="33:33">
      <c r="AG604" s="32"/>
    </row>
    <row r="605" spans="33:33">
      <c r="AG605" s="32"/>
    </row>
    <row r="606" spans="33:33">
      <c r="AG606" s="32"/>
    </row>
    <row r="607" spans="33:33">
      <c r="AG607" s="32"/>
    </row>
    <row r="608" spans="33:33">
      <c r="AG608" s="32"/>
    </row>
    <row r="609" spans="33:33">
      <c r="AG609" s="32"/>
    </row>
    <row r="610" spans="33:33">
      <c r="AG610" s="32"/>
    </row>
    <row r="611" spans="33:33">
      <c r="AG611" s="32"/>
    </row>
    <row r="612" spans="33:33">
      <c r="AG612" s="32"/>
    </row>
    <row r="613" spans="33:33">
      <c r="AG613" s="32"/>
    </row>
    <row r="614" spans="33:33">
      <c r="AG614" s="32"/>
    </row>
    <row r="615" spans="33:33">
      <c r="AG615" s="32"/>
    </row>
    <row r="616" spans="33:33">
      <c r="AG616" s="32"/>
    </row>
    <row r="617" spans="33:33">
      <c r="AG617" s="32"/>
    </row>
    <row r="618" spans="33:33">
      <c r="AG618" s="32"/>
    </row>
    <row r="619" spans="33:33">
      <c r="AG619" s="32"/>
    </row>
    <row r="620" spans="33:33">
      <c r="AG620" s="32"/>
    </row>
    <row r="621" spans="33:33">
      <c r="AG621" s="32"/>
    </row>
    <row r="622" spans="33:33">
      <c r="AG622" s="32"/>
    </row>
    <row r="623" spans="33:33">
      <c r="AG623" s="32"/>
    </row>
    <row r="624" spans="33:33">
      <c r="AG624" s="32"/>
    </row>
    <row r="625" spans="33:33">
      <c r="AG625" s="32"/>
    </row>
    <row r="626" spans="33:33">
      <c r="AG626" s="32"/>
    </row>
    <row r="627" spans="33:33">
      <c r="AG627" s="32"/>
    </row>
    <row r="628" spans="33:33">
      <c r="AG628" s="32"/>
    </row>
    <row r="629" spans="33:33">
      <c r="AG629" s="32"/>
    </row>
    <row r="630" spans="33:33">
      <c r="AG630" s="32"/>
    </row>
    <row r="631" spans="33:33">
      <c r="AG631" s="32"/>
    </row>
    <row r="632" spans="33:33">
      <c r="AG632" s="32"/>
    </row>
    <row r="633" spans="33:33">
      <c r="AG633" s="32"/>
    </row>
    <row r="634" spans="33:33">
      <c r="AG634" s="32"/>
    </row>
    <row r="635" spans="33:33">
      <c r="AG635" s="32"/>
    </row>
    <row r="636" spans="33:33">
      <c r="AG636" s="32"/>
    </row>
    <row r="637" spans="33:33">
      <c r="AG637" s="32"/>
    </row>
    <row r="638" spans="33:33">
      <c r="AG638" s="32"/>
    </row>
    <row r="639" spans="33:33">
      <c r="AG639" s="32"/>
    </row>
    <row r="640" spans="33:33">
      <c r="AG640" s="32"/>
    </row>
    <row r="641" spans="33:33">
      <c r="AG641" s="32"/>
    </row>
    <row r="642" spans="33:33">
      <c r="AG642" s="32"/>
    </row>
    <row r="643" spans="33:33">
      <c r="AG643" s="32"/>
    </row>
    <row r="644" spans="33:33">
      <c r="AG644" s="32"/>
    </row>
    <row r="645" spans="33:33">
      <c r="AG645" s="32"/>
    </row>
    <row r="646" spans="33:33">
      <c r="AG646" s="32"/>
    </row>
    <row r="647" spans="33:33">
      <c r="AG647" s="32"/>
    </row>
    <row r="648" spans="33:33">
      <c r="AG648" s="32"/>
    </row>
    <row r="649" spans="33:33">
      <c r="AG649" s="32"/>
    </row>
    <row r="650" spans="33:33">
      <c r="AG650" s="32"/>
    </row>
    <row r="651" spans="33:33">
      <c r="AG651" s="32"/>
    </row>
    <row r="652" spans="33:33">
      <c r="AG652" s="32"/>
    </row>
    <row r="653" spans="33:33">
      <c r="AG653" s="32"/>
    </row>
    <row r="654" spans="33:33">
      <c r="AG654" s="32"/>
    </row>
    <row r="655" spans="33:33">
      <c r="AG655" s="32"/>
    </row>
    <row r="656" spans="33:33">
      <c r="AG656" s="32"/>
    </row>
    <row r="657" spans="33:33">
      <c r="AG657" s="32"/>
    </row>
    <row r="658" spans="33:33">
      <c r="AG658" s="32"/>
    </row>
    <row r="659" spans="33:33">
      <c r="AG659" s="32"/>
    </row>
    <row r="660" spans="33:33">
      <c r="AG660" s="32"/>
    </row>
    <row r="661" spans="33:33">
      <c r="AG661" s="32"/>
    </row>
    <row r="662" spans="33:33">
      <c r="AG662" s="32"/>
    </row>
    <row r="663" spans="33:33">
      <c r="AG663" s="32"/>
    </row>
    <row r="664" spans="33:33">
      <c r="AG664" s="32"/>
    </row>
    <row r="665" spans="33:33">
      <c r="AG665" s="32"/>
    </row>
    <row r="666" spans="33:33">
      <c r="AG666" s="32"/>
    </row>
    <row r="667" spans="33:33">
      <c r="AG667" s="32"/>
    </row>
    <row r="668" spans="33:33">
      <c r="AG668" s="32"/>
    </row>
    <row r="669" spans="33:33">
      <c r="AG669" s="32"/>
    </row>
    <row r="670" spans="33:33">
      <c r="AG670" s="32"/>
    </row>
    <row r="671" spans="33:33">
      <c r="AG671" s="32"/>
    </row>
    <row r="672" spans="33:33">
      <c r="AG672" s="32"/>
    </row>
    <row r="673" spans="33:33">
      <c r="AG673" s="32"/>
    </row>
    <row r="674" spans="33:33">
      <c r="AG674" s="32"/>
    </row>
    <row r="675" spans="33:33">
      <c r="AG675" s="32"/>
    </row>
    <row r="676" spans="33:33">
      <c r="AG676" s="32"/>
    </row>
    <row r="677" spans="33:33">
      <c r="AG677" s="32"/>
    </row>
    <row r="678" spans="33:33">
      <c r="AG678" s="32"/>
    </row>
    <row r="679" spans="33:33">
      <c r="AG679" s="32"/>
    </row>
    <row r="680" spans="33:33">
      <c r="AG680" s="32"/>
    </row>
    <row r="681" spans="33:33">
      <c r="AG681" s="32"/>
    </row>
    <row r="682" spans="33:33">
      <c r="AG682" s="32"/>
    </row>
    <row r="683" spans="33:33">
      <c r="AG683" s="32"/>
    </row>
    <row r="684" spans="33:33">
      <c r="AG684" s="32"/>
    </row>
    <row r="685" spans="33:33">
      <c r="AG685" s="32"/>
    </row>
    <row r="686" spans="33:33">
      <c r="AG686" s="32"/>
    </row>
    <row r="687" spans="33:33">
      <c r="AG687" s="32"/>
    </row>
    <row r="688" spans="33:33">
      <c r="AG688" s="32"/>
    </row>
    <row r="689" spans="33:33">
      <c r="AG689" s="32"/>
    </row>
    <row r="690" spans="33:33">
      <c r="AG690" s="32"/>
    </row>
    <row r="691" spans="33:33">
      <c r="AG691" s="32"/>
    </row>
    <row r="692" spans="33:33">
      <c r="AG692" s="32"/>
    </row>
    <row r="693" spans="33:33">
      <c r="AG693" s="32"/>
    </row>
    <row r="694" spans="33:33">
      <c r="AG694" s="32"/>
    </row>
    <row r="695" spans="33:33">
      <c r="AG695" s="32"/>
    </row>
    <row r="696" spans="33:33">
      <c r="AG696" s="32"/>
    </row>
    <row r="697" spans="33:33">
      <c r="AG697" s="32"/>
    </row>
    <row r="698" spans="33:33">
      <c r="AG698" s="32"/>
    </row>
    <row r="699" spans="33:33">
      <c r="AG699" s="32"/>
    </row>
    <row r="700" spans="33:33">
      <c r="AG700" s="32"/>
    </row>
    <row r="701" spans="33:33">
      <c r="AG701" s="32"/>
    </row>
    <row r="702" spans="33:33">
      <c r="AG702" s="32"/>
    </row>
    <row r="703" spans="33:33">
      <c r="AG703" s="32"/>
    </row>
    <row r="704" spans="33:33">
      <c r="AG704" s="32"/>
    </row>
    <row r="705" spans="33:33">
      <c r="AG705" s="32"/>
    </row>
    <row r="706" spans="33:33">
      <c r="AG706" s="32"/>
    </row>
    <row r="707" spans="33:33">
      <c r="AG707" s="32"/>
    </row>
    <row r="708" spans="33:33">
      <c r="AG708" s="32"/>
    </row>
    <row r="709" spans="33:33">
      <c r="AG709" s="32"/>
    </row>
    <row r="710" spans="33:33">
      <c r="AG710" s="32"/>
    </row>
    <row r="711" spans="33:33">
      <c r="AG711" s="32"/>
    </row>
    <row r="712" spans="33:33">
      <c r="AG712" s="32"/>
    </row>
    <row r="713" spans="33:33">
      <c r="AG713" s="32"/>
    </row>
    <row r="714" spans="33:33">
      <c r="AG714" s="32"/>
    </row>
    <row r="715" spans="33:33">
      <c r="AG715" s="32"/>
    </row>
    <row r="716" spans="33:33">
      <c r="AG716" s="32"/>
    </row>
    <row r="717" spans="33:33">
      <c r="AG717" s="32"/>
    </row>
    <row r="718" spans="33:33">
      <c r="AG718" s="32"/>
    </row>
    <row r="719" spans="33:33">
      <c r="AG719" s="32"/>
    </row>
    <row r="720" spans="33:33">
      <c r="AG720" s="32"/>
    </row>
    <row r="721" spans="33:33">
      <c r="AG721" s="32"/>
    </row>
    <row r="722" spans="33:33">
      <c r="AG722" s="32"/>
    </row>
    <row r="723" spans="33:33">
      <c r="AG723" s="32"/>
    </row>
    <row r="724" spans="33:33">
      <c r="AG724" s="32"/>
    </row>
    <row r="725" spans="33:33">
      <c r="AG725" s="32"/>
    </row>
    <row r="726" spans="33:33">
      <c r="AG726" s="32"/>
    </row>
    <row r="727" spans="33:33">
      <c r="AG727" s="32"/>
    </row>
    <row r="728" spans="33:33">
      <c r="AG728" s="32"/>
    </row>
    <row r="729" spans="33:33">
      <c r="AG729" s="32"/>
    </row>
    <row r="730" spans="33:33">
      <c r="AG730" s="32"/>
    </row>
    <row r="731" spans="33:33">
      <c r="AG731" s="32"/>
    </row>
  </sheetData>
  <mergeCells count="12">
    <mergeCell ref="AN49:AU50"/>
    <mergeCell ref="AN2:AU3"/>
    <mergeCell ref="B49:B51"/>
    <mergeCell ref="C49:C51"/>
    <mergeCell ref="B2:B4"/>
    <mergeCell ref="C2:C4"/>
    <mergeCell ref="AB49:AJ50"/>
    <mergeCell ref="D2:O4"/>
    <mergeCell ref="P2:AA4"/>
    <mergeCell ref="D49:O51"/>
    <mergeCell ref="P49:AA51"/>
    <mergeCell ref="AB2:AM3"/>
  </mergeCells>
  <pageMargins left="0.7" right="0.7" top="0.75" bottom="0.75" header="0.3" footer="0.3"/>
  <pageSetup paperSize="9" scale="59" fitToWidth="0" orientation="portrait" r:id="rId1"/>
  <headerFooter>
    <oddHeader>&amp;L&amp;K8CBA97Макроекономічний та монетарний огляд&amp;R&amp;K8CBA97Квітень 2017 року</oddHeader>
    <oddFooter>&amp;C&amp;K8CBA97Національний банк України
Департамент монетарної політики та економічного аналізу</oddFooter>
  </headerFooter>
  <rowBreaks count="2" manualBreakCount="2">
    <brk id="47" max="16383" man="1"/>
    <brk id="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Z71"/>
  <sheetViews>
    <sheetView showGridLines="0" tabSelected="1" zoomScale="80" zoomScaleNormal="80" zoomScalePageLayoutView="80" workbookViewId="0">
      <pane xSplit="12" ySplit="3" topLeftCell="M4" activePane="bottomRight" state="frozen"/>
      <selection pane="topRight" activeCell="M1" sqref="M1"/>
      <selection pane="bottomLeft" activeCell="A4" sqref="A4"/>
      <selection pane="bottomRight" activeCell="AB30" sqref="AB30"/>
    </sheetView>
  </sheetViews>
  <sheetFormatPr defaultColWidth="9.28515625" defaultRowHeight="12.75" outlineLevelCol="1"/>
  <cols>
    <col min="1" max="1" width="82.42578125" style="22" customWidth="1"/>
    <col min="2" max="12" width="11.5703125" style="22" hidden="1" customWidth="1" outlineLevel="1"/>
    <col min="13" max="13" width="11.5703125" style="22" customWidth="1" collapsed="1"/>
    <col min="14" max="21" width="11.5703125" style="22" customWidth="1"/>
    <col min="22" max="22" width="13.7109375" style="22" customWidth="1"/>
    <col min="23" max="23" width="18.28515625" style="22" customWidth="1"/>
    <col min="24" max="24" width="13.42578125" style="22" customWidth="1"/>
    <col min="25" max="25" width="13.7109375" style="22" customWidth="1"/>
    <col min="26" max="16384" width="9.28515625" style="22"/>
  </cols>
  <sheetData>
    <row r="1" spans="1:26" ht="15.75">
      <c r="A1" s="482" t="s">
        <v>83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3"/>
      <c r="Y1" s="483"/>
    </row>
    <row r="2" spans="1:26" ht="27.75" customHeight="1">
      <c r="A2" s="484" t="s">
        <v>56</v>
      </c>
      <c r="B2" s="486" t="s">
        <v>163</v>
      </c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1"/>
      <c r="N2" s="480" t="s">
        <v>285</v>
      </c>
      <c r="O2" s="487"/>
      <c r="P2" s="487"/>
      <c r="Q2" s="487"/>
      <c r="R2" s="487"/>
      <c r="S2" s="487"/>
      <c r="T2" s="487"/>
      <c r="U2" s="481"/>
      <c r="V2" s="480" t="s">
        <v>57</v>
      </c>
      <c r="W2" s="481"/>
      <c r="X2" s="480" t="s">
        <v>86</v>
      </c>
      <c r="Y2" s="481"/>
    </row>
    <row r="3" spans="1:26" ht="69.75" customHeight="1">
      <c r="A3" s="485"/>
      <c r="B3" s="136" t="s">
        <v>82</v>
      </c>
      <c r="C3" s="137" t="s">
        <v>81</v>
      </c>
      <c r="D3" s="136" t="s">
        <v>114</v>
      </c>
      <c r="E3" s="137" t="s">
        <v>118</v>
      </c>
      <c r="F3" s="162" t="s">
        <v>119</v>
      </c>
      <c r="G3" s="162" t="s">
        <v>121</v>
      </c>
      <c r="H3" s="162" t="s">
        <v>123</v>
      </c>
      <c r="I3" s="222" t="s">
        <v>124</v>
      </c>
      <c r="J3" s="137" t="s">
        <v>127</v>
      </c>
      <c r="K3" s="137" t="s">
        <v>129</v>
      </c>
      <c r="L3" s="162" t="s">
        <v>132</v>
      </c>
      <c r="M3" s="230" t="s">
        <v>135</v>
      </c>
      <c r="N3" s="238" t="s">
        <v>82</v>
      </c>
      <c r="O3" s="162" t="s">
        <v>81</v>
      </c>
      <c r="P3" s="162" t="s">
        <v>114</v>
      </c>
      <c r="Q3" s="162" t="s">
        <v>118</v>
      </c>
      <c r="R3" s="162" t="s">
        <v>119</v>
      </c>
      <c r="S3" s="162" t="s">
        <v>121</v>
      </c>
      <c r="T3" s="162" t="s">
        <v>123</v>
      </c>
      <c r="U3" s="162" t="s">
        <v>124</v>
      </c>
      <c r="V3" s="138" t="s">
        <v>58</v>
      </c>
      <c r="W3" s="139" t="s">
        <v>59</v>
      </c>
      <c r="X3" s="138" t="s">
        <v>58</v>
      </c>
      <c r="Y3" s="139" t="s">
        <v>59</v>
      </c>
    </row>
    <row r="4" spans="1:26">
      <c r="A4" s="10" t="s">
        <v>60</v>
      </c>
      <c r="B4" s="12">
        <v>335079.49607619003</v>
      </c>
      <c r="C4" s="128">
        <v>328509.50259743998</v>
      </c>
      <c r="D4" s="128">
        <v>327219.86727566004</v>
      </c>
      <c r="E4" s="128">
        <v>335870.64175814</v>
      </c>
      <c r="F4" s="11">
        <v>337402.07489443</v>
      </c>
      <c r="G4" s="11">
        <v>352649.13827149</v>
      </c>
      <c r="H4" s="11">
        <v>354665.72085873003</v>
      </c>
      <c r="I4" s="12">
        <v>357645.81755007</v>
      </c>
      <c r="J4" s="128">
        <v>355191.68210861</v>
      </c>
      <c r="K4" s="128">
        <v>354644.36462829</v>
      </c>
      <c r="L4" s="11">
        <v>357587.99810616998</v>
      </c>
      <c r="M4" s="231">
        <v>381575.48956979002</v>
      </c>
      <c r="N4" s="12">
        <v>362001.74882241001</v>
      </c>
      <c r="O4" s="11">
        <v>361483.24657110998</v>
      </c>
      <c r="P4" s="11">
        <v>356913.89151763998</v>
      </c>
      <c r="Q4" s="11">
        <v>368357.41002104001</v>
      </c>
      <c r="R4" s="11">
        <v>368253.56024013</v>
      </c>
      <c r="S4" s="11">
        <v>381757.06465185003</v>
      </c>
      <c r="T4" s="11">
        <v>379553.69964166998</v>
      </c>
      <c r="U4" s="11">
        <v>379008.81421069999</v>
      </c>
      <c r="V4" s="43">
        <v>-544.88543096999638</v>
      </c>
      <c r="W4" s="44">
        <v>21362.996660629986</v>
      </c>
      <c r="X4" s="45">
        <v>-0.14355950988869104</v>
      </c>
      <c r="Y4" s="46">
        <v>5.9732270342121918</v>
      </c>
    </row>
    <row r="5" spans="1:26">
      <c r="A5" s="13" t="s">
        <v>61</v>
      </c>
      <c r="B5" s="15">
        <v>995015.36995302013</v>
      </c>
      <c r="C5" s="129">
        <v>1015507.69195701</v>
      </c>
      <c r="D5" s="129">
        <v>1007106.9228277199</v>
      </c>
      <c r="E5" s="129">
        <v>1016038.87796925</v>
      </c>
      <c r="F5" s="14">
        <v>1020550.364743</v>
      </c>
      <c r="G5" s="14">
        <v>1036028.43057818</v>
      </c>
      <c r="H5" s="14">
        <v>1044276.08091553</v>
      </c>
      <c r="I5" s="15">
        <v>1047331.05153445</v>
      </c>
      <c r="J5" s="129">
        <v>1054106.04053728</v>
      </c>
      <c r="K5" s="129">
        <v>1054828.9725595701</v>
      </c>
      <c r="L5" s="14">
        <v>1045091.78016199</v>
      </c>
      <c r="M5" s="48">
        <v>1102700.1996206299</v>
      </c>
      <c r="N5" s="15">
        <v>1066005.0584700999</v>
      </c>
      <c r="O5" s="14">
        <v>1059983.61299174</v>
      </c>
      <c r="P5" s="14">
        <v>1074914.1006961099</v>
      </c>
      <c r="Q5" s="14">
        <v>1089356.17940535</v>
      </c>
      <c r="R5" s="14">
        <v>1088773.7185665299</v>
      </c>
      <c r="S5" s="14">
        <v>1103479.9226112301</v>
      </c>
      <c r="T5" s="14">
        <v>1115020.4151421101</v>
      </c>
      <c r="U5" s="14">
        <v>1104620.8040950201</v>
      </c>
      <c r="V5" s="47">
        <v>-10399.611047090031</v>
      </c>
      <c r="W5" s="48">
        <v>57289.752560570021</v>
      </c>
      <c r="X5" s="49">
        <v>-0.93268346533050828</v>
      </c>
      <c r="Y5" s="50">
        <v>5.4700710416858644</v>
      </c>
      <c r="Z5" s="89"/>
    </row>
    <row r="6" spans="1:26">
      <c r="A6" s="16" t="s">
        <v>181</v>
      </c>
      <c r="B6" s="18">
        <v>271791.76245266001</v>
      </c>
      <c r="C6" s="130">
        <v>269287.59192969999</v>
      </c>
      <c r="D6" s="130">
        <v>269636.84576032002</v>
      </c>
      <c r="E6" s="130">
        <v>279080.96805198002</v>
      </c>
      <c r="F6" s="17">
        <v>281531.13252182998</v>
      </c>
      <c r="G6" s="17">
        <v>287103.14512985997</v>
      </c>
      <c r="H6" s="17">
        <v>292883.87817077001</v>
      </c>
      <c r="I6" s="18">
        <v>289252.98518090998</v>
      </c>
      <c r="J6" s="130">
        <v>292746.07821087999</v>
      </c>
      <c r="K6" s="130">
        <v>293080.16869108001</v>
      </c>
      <c r="L6" s="17">
        <v>289438.43717518001</v>
      </c>
      <c r="M6" s="52">
        <v>314392.12998730002</v>
      </c>
      <c r="N6" s="18">
        <v>294753.20917647</v>
      </c>
      <c r="O6" s="17">
        <v>291614.99052465998</v>
      </c>
      <c r="P6" s="17">
        <v>290782.52272234001</v>
      </c>
      <c r="Q6" s="17">
        <v>298437.15469468001</v>
      </c>
      <c r="R6" s="17">
        <v>300937.92105778999</v>
      </c>
      <c r="S6" s="17">
        <v>307780.16465455003</v>
      </c>
      <c r="T6" s="17">
        <v>311340.27327270003</v>
      </c>
      <c r="U6" s="17">
        <v>308840.38557078002</v>
      </c>
      <c r="V6" s="51">
        <v>-2499.8877019200008</v>
      </c>
      <c r="W6" s="52">
        <v>19587.400389870047</v>
      </c>
      <c r="X6" s="53">
        <v>-0.80294389018229495</v>
      </c>
      <c r="Y6" s="54">
        <v>6.7717193575787427</v>
      </c>
    </row>
    <row r="7" spans="1:26">
      <c r="A7" s="10" t="s">
        <v>62</v>
      </c>
      <c r="B7" s="15">
        <v>43162.474600210007</v>
      </c>
      <c r="C7" s="129">
        <v>39409.56494728996</v>
      </c>
      <c r="D7" s="129">
        <v>39411.043085509998</v>
      </c>
      <c r="E7" s="129">
        <v>34982.757728009994</v>
      </c>
      <c r="F7" s="14">
        <v>37009.874754780001</v>
      </c>
      <c r="G7" s="14">
        <v>45215.671106870002</v>
      </c>
      <c r="H7" s="14">
        <v>41488.741698729995</v>
      </c>
      <c r="I7" s="15">
        <v>47086.43165549</v>
      </c>
      <c r="J7" s="129">
        <v>42653.030204549999</v>
      </c>
      <c r="K7" s="129">
        <v>41020.529941020002</v>
      </c>
      <c r="L7" s="14">
        <v>46963.78238225</v>
      </c>
      <c r="M7" s="48">
        <v>40503.128629750005</v>
      </c>
      <c r="N7" s="15">
        <v>45347.82883762</v>
      </c>
      <c r="O7" s="14">
        <v>48724.637299920003</v>
      </c>
      <c r="P7" s="14">
        <v>45400.110164770005</v>
      </c>
      <c r="Q7" s="14">
        <v>46779.839157629998</v>
      </c>
      <c r="R7" s="14">
        <v>45316.350496500003</v>
      </c>
      <c r="S7" s="14">
        <v>50726.878437899999</v>
      </c>
      <c r="T7" s="14">
        <v>44819.649335549999</v>
      </c>
      <c r="U7" s="14">
        <v>45297.886404240002</v>
      </c>
      <c r="V7" s="47">
        <v>478.23706869000307</v>
      </c>
      <c r="W7" s="48">
        <v>-1788.5452512499978</v>
      </c>
      <c r="X7" s="49">
        <v>1.0670254582082928</v>
      </c>
      <c r="Y7" s="50">
        <v>-3.7984302236703127</v>
      </c>
    </row>
    <row r="8" spans="1:26">
      <c r="A8" s="13" t="s">
        <v>287</v>
      </c>
      <c r="B8" s="15">
        <v>729959.49635012995</v>
      </c>
      <c r="C8" s="129">
        <v>755281.54465698008</v>
      </c>
      <c r="D8" s="129">
        <v>749796.95632118999</v>
      </c>
      <c r="E8" s="129">
        <v>750268.15351849003</v>
      </c>
      <c r="F8" s="14">
        <v>752918.36750663002</v>
      </c>
      <c r="G8" s="14">
        <v>763812.22064335993</v>
      </c>
      <c r="H8" s="14">
        <v>766952.35082259006</v>
      </c>
      <c r="I8" s="15">
        <v>774880.1194943001</v>
      </c>
      <c r="J8" s="129">
        <v>779105.60098448</v>
      </c>
      <c r="K8" s="129">
        <v>779233.02659893001</v>
      </c>
      <c r="L8" s="14">
        <v>772673.91934618005</v>
      </c>
      <c r="M8" s="48">
        <v>793474.63175403012</v>
      </c>
      <c r="N8" s="15">
        <v>780075.12555436988</v>
      </c>
      <c r="O8" s="14">
        <v>782723.9737338</v>
      </c>
      <c r="P8" s="14">
        <v>802599.04952600005</v>
      </c>
      <c r="Q8" s="14">
        <v>840246.02525963995</v>
      </c>
      <c r="R8" s="14">
        <v>835700.89168232994</v>
      </c>
      <c r="S8" s="14">
        <v>843362.98642735998</v>
      </c>
      <c r="T8" s="14">
        <v>848905.16807480995</v>
      </c>
      <c r="U8" s="14">
        <v>840579.21797936992</v>
      </c>
      <c r="V8" s="47">
        <v>-8325.9500954400282</v>
      </c>
      <c r="W8" s="48">
        <v>65699.098485069815</v>
      </c>
      <c r="X8" s="49">
        <v>-0.98078683091563645</v>
      </c>
      <c r="Y8" s="50">
        <v>8.478614540781626</v>
      </c>
    </row>
    <row r="9" spans="1:26">
      <c r="A9" s="19" t="s">
        <v>63</v>
      </c>
      <c r="B9" s="18">
        <v>387884.47359703999</v>
      </c>
      <c r="C9" s="130">
        <v>389170.06481721002</v>
      </c>
      <c r="D9" s="130">
        <v>387711.39153766003</v>
      </c>
      <c r="E9" s="130">
        <v>396864.26928499009</v>
      </c>
      <c r="F9" s="17">
        <v>405561.56294515013</v>
      </c>
      <c r="G9" s="17">
        <v>413827.8477617199</v>
      </c>
      <c r="H9" s="17">
        <v>417268.76230301999</v>
      </c>
      <c r="I9" s="18">
        <v>409290.45596109011</v>
      </c>
      <c r="J9" s="130">
        <v>413446.41650100995</v>
      </c>
      <c r="K9" s="130">
        <v>422477.00927760999</v>
      </c>
      <c r="L9" s="17">
        <v>422006.76667951001</v>
      </c>
      <c r="M9" s="52">
        <v>426418.33665691997</v>
      </c>
      <c r="N9" s="18">
        <v>420042.51947798999</v>
      </c>
      <c r="O9" s="17">
        <v>424864.82689961995</v>
      </c>
      <c r="P9" s="17">
        <v>442584.63553891005</v>
      </c>
      <c r="Q9" s="17">
        <v>453089.81272171997</v>
      </c>
      <c r="R9" s="17">
        <v>453757.68580225005</v>
      </c>
      <c r="S9" s="17">
        <v>463602.35509351996</v>
      </c>
      <c r="T9" s="17">
        <v>466404.76488582994</v>
      </c>
      <c r="U9" s="17">
        <v>460334.45398320002</v>
      </c>
      <c r="V9" s="51">
        <v>-6070.3109026299207</v>
      </c>
      <c r="W9" s="52">
        <v>51043.99802210991</v>
      </c>
      <c r="X9" s="53">
        <v>-1.3015113394297839</v>
      </c>
      <c r="Y9" s="54">
        <v>12.471338453824711</v>
      </c>
    </row>
    <row r="10" spans="1:26">
      <c r="A10" s="19" t="s">
        <v>64</v>
      </c>
      <c r="B10" s="18">
        <v>342075.0227530899</v>
      </c>
      <c r="C10" s="130">
        <v>366111.47983977001</v>
      </c>
      <c r="D10" s="130">
        <v>362085.56478352996</v>
      </c>
      <c r="E10" s="130">
        <v>353403.88423349988</v>
      </c>
      <c r="F10" s="17">
        <v>347356.80456147995</v>
      </c>
      <c r="G10" s="17">
        <v>349984.3728816401</v>
      </c>
      <c r="H10" s="17">
        <v>349683.58851956989</v>
      </c>
      <c r="I10" s="18">
        <v>365589.66353321</v>
      </c>
      <c r="J10" s="130">
        <v>365659.18448347005</v>
      </c>
      <c r="K10" s="130">
        <v>356756.01732132002</v>
      </c>
      <c r="L10" s="17">
        <v>350667.15266667004</v>
      </c>
      <c r="M10" s="52">
        <v>367056.29509711004</v>
      </c>
      <c r="N10" s="18">
        <v>360032.60607638006</v>
      </c>
      <c r="O10" s="17">
        <v>357859.14683417999</v>
      </c>
      <c r="P10" s="17">
        <v>360014.41398709</v>
      </c>
      <c r="Q10" s="17">
        <v>387156.21253791993</v>
      </c>
      <c r="R10" s="17">
        <v>381943.20588008</v>
      </c>
      <c r="S10" s="17">
        <v>379760.63133383996</v>
      </c>
      <c r="T10" s="17">
        <v>382500.40318898001</v>
      </c>
      <c r="U10" s="17">
        <v>380244.76399617002</v>
      </c>
      <c r="V10" s="51">
        <v>-2255.6391928099911</v>
      </c>
      <c r="W10" s="52">
        <v>14655.100462960021</v>
      </c>
      <c r="X10" s="53">
        <v>-0.58970897128586275</v>
      </c>
      <c r="Y10" s="54">
        <v>4.0086200253385273</v>
      </c>
    </row>
    <row r="11" spans="1:26">
      <c r="A11" s="19" t="s">
        <v>65</v>
      </c>
      <c r="B11" s="18">
        <v>13600.435927711082</v>
      </c>
      <c r="C11" s="130">
        <v>13532.424622111037</v>
      </c>
      <c r="D11" s="130">
        <v>13810.542047188012</v>
      </c>
      <c r="E11" s="130">
        <v>14031.46492575316</v>
      </c>
      <c r="F11" s="17">
        <v>13802.621670358287</v>
      </c>
      <c r="G11" s="17">
        <v>14081.379801935347</v>
      </c>
      <c r="H11" s="17">
        <v>14101.165895706394</v>
      </c>
      <c r="I11" s="18">
        <v>14251.76317083603</v>
      </c>
      <c r="J11" s="130">
        <v>14111.642945055048</v>
      </c>
      <c r="K11" s="130">
        <v>13992.653865757744</v>
      </c>
      <c r="L11" s="17">
        <v>13698.270616565471</v>
      </c>
      <c r="M11" s="52">
        <v>13499.253870440942</v>
      </c>
      <c r="N11" s="18">
        <v>13276.010477525087</v>
      </c>
      <c r="O11" s="17">
        <v>13227.747672633126</v>
      </c>
      <c r="P11" s="17">
        <v>13345.701361818321</v>
      </c>
      <c r="Q11" s="17">
        <v>14581.356904946781</v>
      </c>
      <c r="R11" s="17">
        <v>14493.470323321513</v>
      </c>
      <c r="S11" s="17">
        <v>14550.776605942743</v>
      </c>
      <c r="T11" s="17">
        <v>14759.471729119488</v>
      </c>
      <c r="U11" s="17">
        <v>14865.191052340229</v>
      </c>
      <c r="V11" s="51">
        <v>105.71932322074099</v>
      </c>
      <c r="W11" s="52">
        <v>613.42788150419983</v>
      </c>
      <c r="X11" s="53">
        <v>0.71628121358953134</v>
      </c>
      <c r="Y11" s="54">
        <v>4.3042244959520692</v>
      </c>
    </row>
    <row r="12" spans="1:26">
      <c r="A12" s="16" t="s">
        <v>166</v>
      </c>
      <c r="B12" s="18"/>
      <c r="C12" s="130"/>
      <c r="D12" s="130"/>
      <c r="E12" s="130"/>
      <c r="F12" s="17"/>
      <c r="G12" s="17"/>
      <c r="H12" s="17"/>
      <c r="I12" s="18"/>
      <c r="J12" s="130"/>
      <c r="K12" s="130"/>
      <c r="L12" s="17"/>
      <c r="M12" s="52"/>
      <c r="N12" s="18"/>
      <c r="O12" s="17"/>
      <c r="P12" s="17"/>
      <c r="Q12" s="17"/>
      <c r="R12" s="17"/>
      <c r="S12" s="17"/>
      <c r="T12" s="17"/>
      <c r="U12" s="17"/>
      <c r="V12" s="51"/>
      <c r="W12" s="52"/>
      <c r="X12" s="53"/>
      <c r="Y12" s="54"/>
    </row>
    <row r="13" spans="1:26">
      <c r="A13" s="19" t="s">
        <v>167</v>
      </c>
      <c r="B13" s="18">
        <v>273812.59953176999</v>
      </c>
      <c r="C13" s="130">
        <v>281817.83501232002</v>
      </c>
      <c r="D13" s="130">
        <v>278618.69514153001</v>
      </c>
      <c r="E13" s="130">
        <v>285303.53397802997</v>
      </c>
      <c r="F13" s="17">
        <v>287919.16953125002</v>
      </c>
      <c r="G13" s="17">
        <v>294641.05493541999</v>
      </c>
      <c r="H13" s="17">
        <v>298831.06096154999</v>
      </c>
      <c r="I13" s="18">
        <v>298323.10698776005</v>
      </c>
      <c r="J13" s="130">
        <v>294808.31771665998</v>
      </c>
      <c r="K13" s="130">
        <v>298179.176989</v>
      </c>
      <c r="L13" s="17">
        <v>290753.50515749003</v>
      </c>
      <c r="M13" s="52">
        <v>310559.13924366003</v>
      </c>
      <c r="N13" s="18">
        <v>299689.34646373999</v>
      </c>
      <c r="O13" s="17">
        <v>298194.61718082998</v>
      </c>
      <c r="P13" s="17">
        <v>309396.51081344998</v>
      </c>
      <c r="Q13" s="17">
        <v>311000.20236977999</v>
      </c>
      <c r="R13" s="17">
        <v>309854.52749687003</v>
      </c>
      <c r="S13" s="17">
        <v>309865.69533066999</v>
      </c>
      <c r="T13" s="17">
        <v>319918.53517287999</v>
      </c>
      <c r="U13" s="17">
        <v>313279.85760888003</v>
      </c>
      <c r="V13" s="51">
        <v>-6638.6775639999541</v>
      </c>
      <c r="W13" s="52">
        <v>14956.75062111998</v>
      </c>
      <c r="X13" s="53">
        <v>-2.0751150165189691</v>
      </c>
      <c r="Y13" s="54">
        <v>5.0136078201054923</v>
      </c>
    </row>
    <row r="14" spans="1:26">
      <c r="A14" s="19" t="s">
        <v>63</v>
      </c>
      <c r="B14" s="18">
        <v>171818.41022808995</v>
      </c>
      <c r="C14" s="130">
        <v>171815.98721479037</v>
      </c>
      <c r="D14" s="130">
        <v>164140.24281934986</v>
      </c>
      <c r="E14" s="130">
        <v>169423.63493245977</v>
      </c>
      <c r="F14" s="17">
        <v>177069.57458431981</v>
      </c>
      <c r="G14" s="17">
        <v>178050.29702171023</v>
      </c>
      <c r="H14" s="17">
        <v>182240.72983966995</v>
      </c>
      <c r="I14" s="18">
        <v>176534.42863415022</v>
      </c>
      <c r="J14" s="130">
        <v>174089.79604551967</v>
      </c>
      <c r="K14" s="130">
        <v>182456.18724197999</v>
      </c>
      <c r="L14" s="17">
        <v>180194.03664106998</v>
      </c>
      <c r="M14" s="52">
        <v>193453.23654668999</v>
      </c>
      <c r="N14" s="18">
        <v>186394.67402969001</v>
      </c>
      <c r="O14" s="17">
        <v>184287.67224168999</v>
      </c>
      <c r="P14" s="17">
        <v>192277.74400183</v>
      </c>
      <c r="Q14" s="17">
        <v>193387.50571512</v>
      </c>
      <c r="R14" s="17">
        <v>193133.31996808003</v>
      </c>
      <c r="S14" s="17">
        <v>192903.71310826999</v>
      </c>
      <c r="T14" s="17">
        <v>196687.98254957999</v>
      </c>
      <c r="U14" s="17">
        <v>188963.76543077</v>
      </c>
      <c r="V14" s="51">
        <v>-7724.2171188099892</v>
      </c>
      <c r="W14" s="52">
        <v>12429.336796619784</v>
      </c>
      <c r="X14" s="53">
        <v>-3.9271423798670102</v>
      </c>
      <c r="Y14" s="54">
        <v>7.0407437760360736</v>
      </c>
    </row>
    <row r="15" spans="1:26">
      <c r="A15" s="19" t="s">
        <v>64</v>
      </c>
      <c r="B15" s="18">
        <v>101994.18930367994</v>
      </c>
      <c r="C15" s="130">
        <v>110001.84779753003</v>
      </c>
      <c r="D15" s="130">
        <v>114478.45232218002</v>
      </c>
      <c r="E15" s="130">
        <v>115879.89904556994</v>
      </c>
      <c r="F15" s="17">
        <v>110849.59494693004</v>
      </c>
      <c r="G15" s="17">
        <v>116590.75791371003</v>
      </c>
      <c r="H15" s="17">
        <v>116590.33112187992</v>
      </c>
      <c r="I15" s="18">
        <v>121788.67835361011</v>
      </c>
      <c r="J15" s="130">
        <v>120718.52167114001</v>
      </c>
      <c r="K15" s="130">
        <v>115722.98974702001</v>
      </c>
      <c r="L15" s="17">
        <v>110559.46851641999</v>
      </c>
      <c r="M15" s="52">
        <v>117105.90269697001</v>
      </c>
      <c r="N15" s="18">
        <v>113294.67243405001</v>
      </c>
      <c r="O15" s="17">
        <v>113906.94493914</v>
      </c>
      <c r="P15" s="17">
        <v>117118.76681162001</v>
      </c>
      <c r="Q15" s="17">
        <v>117612.69665465999</v>
      </c>
      <c r="R15" s="17">
        <v>116721.20752878999</v>
      </c>
      <c r="S15" s="17">
        <v>116961.98222239999</v>
      </c>
      <c r="T15" s="17">
        <v>123230.5526233</v>
      </c>
      <c r="U15" s="17">
        <v>124316.09217811</v>
      </c>
      <c r="V15" s="51">
        <v>1085.5395548100059</v>
      </c>
      <c r="W15" s="52">
        <v>2527.4138244998903</v>
      </c>
      <c r="X15" s="53">
        <v>0.88090131197282595</v>
      </c>
      <c r="Y15" s="54">
        <v>2.0752453008494154</v>
      </c>
    </row>
    <row r="16" spans="1:26">
      <c r="A16" s="16" t="s">
        <v>65</v>
      </c>
      <c r="B16" s="18">
        <v>4055.1497313640216</v>
      </c>
      <c r="C16" s="130">
        <v>4065.9520271380011</v>
      </c>
      <c r="D16" s="130">
        <v>4366.3974293967494</v>
      </c>
      <c r="E16" s="130">
        <v>4600.8683311002587</v>
      </c>
      <c r="F16" s="17">
        <v>4404.7359984684908</v>
      </c>
      <c r="G16" s="17">
        <v>4690.9487131120286</v>
      </c>
      <c r="H16" s="17">
        <v>4701.5635133044279</v>
      </c>
      <c r="I16" s="18">
        <v>4747.681824508436</v>
      </c>
      <c r="J16" s="130">
        <v>4658.8100257468795</v>
      </c>
      <c r="K16" s="130">
        <v>4538.8771631628879</v>
      </c>
      <c r="L16" s="17">
        <v>4318.8348479310471</v>
      </c>
      <c r="M16" s="52">
        <v>4306.8116017879984</v>
      </c>
      <c r="N16" s="18">
        <v>4177.6806680757381</v>
      </c>
      <c r="O16" s="17">
        <v>4210.4060749734817</v>
      </c>
      <c r="P16" s="17">
        <v>4341.5819617388133</v>
      </c>
      <c r="Q16" s="17">
        <v>4429.6143286267597</v>
      </c>
      <c r="R16" s="17">
        <v>4429.1803895889079</v>
      </c>
      <c r="S16" s="17">
        <v>4481.4747350951538</v>
      </c>
      <c r="T16" s="17">
        <v>4755.0743540229778</v>
      </c>
      <c r="U16" s="17">
        <v>4859.9813490832385</v>
      </c>
      <c r="V16" s="51">
        <v>104.90699506026067</v>
      </c>
      <c r="W16" s="52">
        <v>112.29952457480249</v>
      </c>
      <c r="X16" s="53">
        <v>2.2062114543278444</v>
      </c>
      <c r="Y16" s="54">
        <v>2.3653548979438943</v>
      </c>
    </row>
    <row r="17" spans="1:25">
      <c r="A17" s="19" t="s">
        <v>168</v>
      </c>
      <c r="B17" s="18">
        <v>414018.13332984998</v>
      </c>
      <c r="C17" s="130">
        <v>429165.72573353001</v>
      </c>
      <c r="D17" s="130">
        <v>423704.56580997002</v>
      </c>
      <c r="E17" s="130">
        <v>419349.85728502</v>
      </c>
      <c r="F17" s="17">
        <v>419030.51304659998</v>
      </c>
      <c r="G17" s="17">
        <v>422448.56800772989</v>
      </c>
      <c r="H17" s="17">
        <v>421588.51156814012</v>
      </c>
      <c r="I17" s="18">
        <v>426983.33925784001</v>
      </c>
      <c r="J17" s="130">
        <v>433591.32958043</v>
      </c>
      <c r="K17" s="130">
        <v>430337.29319960001</v>
      </c>
      <c r="L17" s="17">
        <v>430962.07875067001</v>
      </c>
      <c r="M17" s="52">
        <v>444676.45596152003</v>
      </c>
      <c r="N17" s="18">
        <v>437688.87861632998</v>
      </c>
      <c r="O17" s="17">
        <v>436924.30568922003</v>
      </c>
      <c r="P17" s="17">
        <v>440537.72966690001</v>
      </c>
      <c r="Q17" s="17">
        <v>446486.03038548998</v>
      </c>
      <c r="R17" s="17">
        <v>444550.57151836</v>
      </c>
      <c r="S17" s="17">
        <v>451556.91485345998</v>
      </c>
      <c r="T17" s="17">
        <v>448291.10114391003</v>
      </c>
      <c r="U17" s="17">
        <v>447014.71888101997</v>
      </c>
      <c r="V17" s="51">
        <v>-1276.3822628900525</v>
      </c>
      <c r="W17" s="52">
        <v>20031.379623179964</v>
      </c>
      <c r="X17" s="53">
        <v>-0.2847217487996323</v>
      </c>
      <c r="Y17" s="54">
        <v>4.6913726558974078</v>
      </c>
    </row>
    <row r="18" spans="1:25">
      <c r="A18" s="19" t="s">
        <v>63</v>
      </c>
      <c r="B18" s="18">
        <v>190883.90399076999</v>
      </c>
      <c r="C18" s="130">
        <v>190389.27050881</v>
      </c>
      <c r="D18" s="130">
        <v>193164.98697924986</v>
      </c>
      <c r="E18" s="130">
        <v>197228.63912055042</v>
      </c>
      <c r="F18" s="17">
        <v>197478.24299736012</v>
      </c>
      <c r="G18" s="17">
        <v>203725.62582557992</v>
      </c>
      <c r="H18" s="17">
        <v>203347.93978099996</v>
      </c>
      <c r="I18" s="18">
        <v>199671.95999696015</v>
      </c>
      <c r="J18" s="130">
        <v>204190.05772626004</v>
      </c>
      <c r="K18" s="130">
        <v>204240.1892393</v>
      </c>
      <c r="L18" s="17">
        <v>205573.25148456011</v>
      </c>
      <c r="M18" s="52">
        <v>209601.25877750001</v>
      </c>
      <c r="N18" s="18">
        <v>206074.61423476</v>
      </c>
      <c r="O18" s="17">
        <v>208393.03055172</v>
      </c>
      <c r="P18" s="17">
        <v>213409.56192884</v>
      </c>
      <c r="Q18" s="17">
        <v>221875.76207110999</v>
      </c>
      <c r="R18" s="17">
        <v>221509.48962840001</v>
      </c>
      <c r="S18" s="17">
        <v>229741.01091064999</v>
      </c>
      <c r="T18" s="17">
        <v>227757.94818286999</v>
      </c>
      <c r="U18" s="17">
        <v>227808.51810262958</v>
      </c>
      <c r="V18" s="51">
        <v>50.569919759582262</v>
      </c>
      <c r="W18" s="52">
        <v>28136.558105669421</v>
      </c>
      <c r="X18" s="53">
        <v>2.2203361139783162E-2</v>
      </c>
      <c r="Y18" s="54">
        <v>14.091391753803473</v>
      </c>
    </row>
    <row r="19" spans="1:25">
      <c r="A19" s="19" t="s">
        <v>64</v>
      </c>
      <c r="B19" s="18">
        <v>223134.22933907999</v>
      </c>
      <c r="C19" s="130">
        <v>238776.45522471989</v>
      </c>
      <c r="D19" s="130">
        <v>230539.57883072004</v>
      </c>
      <c r="E19" s="130">
        <v>222121.21816447005</v>
      </c>
      <c r="F19" s="17">
        <v>221552.27004924</v>
      </c>
      <c r="G19" s="17">
        <v>218722.94218215015</v>
      </c>
      <c r="H19" s="17">
        <v>218240.57178713992</v>
      </c>
      <c r="I19" s="18">
        <v>227311.37926087991</v>
      </c>
      <c r="J19" s="130">
        <v>229401.27185416975</v>
      </c>
      <c r="K19" s="130">
        <v>226097.1039603001</v>
      </c>
      <c r="L19" s="17">
        <v>225388.82726610999</v>
      </c>
      <c r="M19" s="52">
        <v>235075.19718402001</v>
      </c>
      <c r="N19" s="18">
        <v>231614.26438157001</v>
      </c>
      <c r="O19" s="17">
        <v>228531.27513749999</v>
      </c>
      <c r="P19" s="17">
        <v>227128.16773806</v>
      </c>
      <c r="Q19" s="17">
        <v>224610.26831437999</v>
      </c>
      <c r="R19" s="17">
        <v>223041.08188996001</v>
      </c>
      <c r="S19" s="17">
        <v>221815.90394280999</v>
      </c>
      <c r="T19" s="17">
        <v>220533.15296104</v>
      </c>
      <c r="U19" s="17">
        <v>219206.20077838999</v>
      </c>
      <c r="V19" s="51">
        <v>-1326.9521826500131</v>
      </c>
      <c r="W19" s="52">
        <v>-8105.1784824899223</v>
      </c>
      <c r="X19" s="53">
        <v>-0.60170190505752785</v>
      </c>
      <c r="Y19" s="54">
        <v>-3.5656721229023081</v>
      </c>
    </row>
    <row r="20" spans="1:25">
      <c r="A20" s="19" t="s">
        <v>65</v>
      </c>
      <c r="B20" s="18">
        <v>8871.512351241774</v>
      </c>
      <c r="C20" s="130">
        <v>8825.7936715820815</v>
      </c>
      <c r="D20" s="130">
        <v>8793.1606687665953</v>
      </c>
      <c r="E20" s="130">
        <v>8819.0487456020164</v>
      </c>
      <c r="F20" s="17">
        <v>8803.6339681304962</v>
      </c>
      <c r="G20" s="17">
        <v>8800.1666900287237</v>
      </c>
      <c r="H20" s="17">
        <v>8800.6603940809546</v>
      </c>
      <c r="I20" s="18">
        <v>8861.2678814642313</v>
      </c>
      <c r="J20" s="130">
        <v>8853.1314866887788</v>
      </c>
      <c r="K20" s="130">
        <v>8867.9611896139941</v>
      </c>
      <c r="L20" s="17">
        <v>8804.4663617989263</v>
      </c>
      <c r="M20" s="52">
        <v>8645.3762210821005</v>
      </c>
      <c r="N20" s="18">
        <v>8540.6525652891942</v>
      </c>
      <c r="O20" s="17">
        <v>8447.3292622716781</v>
      </c>
      <c r="P20" s="17">
        <v>8419.6203810823663</v>
      </c>
      <c r="Q20" s="17">
        <v>8459.434152789303</v>
      </c>
      <c r="R20" s="17">
        <v>8463.6648891422392</v>
      </c>
      <c r="S20" s="17">
        <v>8499.0212244506438</v>
      </c>
      <c r="T20" s="17">
        <v>8509.6716482515603</v>
      </c>
      <c r="U20" s="17">
        <v>8569.5908608520385</v>
      </c>
      <c r="V20" s="51">
        <v>59.919212600478204</v>
      </c>
      <c r="W20" s="52">
        <v>-291.67702061219279</v>
      </c>
      <c r="X20" s="53">
        <v>0.70413072416006806</v>
      </c>
      <c r="Y20" s="54">
        <v>-3.2915946624558656</v>
      </c>
    </row>
    <row r="21" spans="1:25" s="90" customFormat="1">
      <c r="A21" s="30" t="s">
        <v>180</v>
      </c>
      <c r="B21" s="15">
        <v>1004998.90552825</v>
      </c>
      <c r="C21" s="129">
        <v>1045122.49844876</v>
      </c>
      <c r="D21" s="129">
        <v>1017519.90765192</v>
      </c>
      <c r="E21" s="129">
        <v>989945.71882448997</v>
      </c>
      <c r="F21" s="14">
        <v>986511.39350716001</v>
      </c>
      <c r="G21" s="14">
        <v>962078.9793454</v>
      </c>
      <c r="H21" s="14">
        <v>960370.33144572005</v>
      </c>
      <c r="I21" s="15">
        <v>985727.68061308004</v>
      </c>
      <c r="J21" s="129">
        <v>989956.05682091985</v>
      </c>
      <c r="K21" s="129">
        <v>984373.41498725</v>
      </c>
      <c r="L21" s="14">
        <v>984547.31590203999</v>
      </c>
      <c r="M21" s="48">
        <v>998681.85735955997</v>
      </c>
      <c r="N21" s="15">
        <v>984687.51603369997</v>
      </c>
      <c r="O21" s="14">
        <v>974633.95507843001</v>
      </c>
      <c r="P21" s="14">
        <v>966549.6914800501</v>
      </c>
      <c r="Q21" s="14">
        <v>960583.70208118006</v>
      </c>
      <c r="R21" s="14">
        <v>955687.26796978002</v>
      </c>
      <c r="S21" s="14">
        <v>955223.41538768006</v>
      </c>
      <c r="T21" s="14">
        <v>954725.81765017007</v>
      </c>
      <c r="U21" s="14">
        <v>956879.59211812005</v>
      </c>
      <c r="V21" s="47">
        <v>2153.7744679499883</v>
      </c>
      <c r="W21" s="48">
        <v>-28848.088494959986</v>
      </c>
      <c r="X21" s="49">
        <v>0.22559088987987863</v>
      </c>
      <c r="Y21" s="50">
        <v>-2.9265779040533513</v>
      </c>
    </row>
    <row r="22" spans="1:25">
      <c r="A22" s="19" t="s">
        <v>63</v>
      </c>
      <c r="B22" s="18">
        <v>432437.95077347005</v>
      </c>
      <c r="C22" s="130">
        <v>435907.05655573</v>
      </c>
      <c r="D22" s="130">
        <v>433211.14718765998</v>
      </c>
      <c r="E22" s="130">
        <v>428722.28694117005</v>
      </c>
      <c r="F22" s="17">
        <v>429718.03652408993</v>
      </c>
      <c r="G22" s="17">
        <v>426843.45707379002</v>
      </c>
      <c r="H22" s="17">
        <v>430440.12858301005</v>
      </c>
      <c r="I22" s="18">
        <v>451616.18863223994</v>
      </c>
      <c r="J22" s="130">
        <v>457680.64570449007</v>
      </c>
      <c r="K22" s="130">
        <v>480598.07478741009</v>
      </c>
      <c r="L22" s="17">
        <v>511231.18016665988</v>
      </c>
      <c r="M22" s="52">
        <v>504998.5557267901</v>
      </c>
      <c r="N22" s="18">
        <v>502590.04260217003</v>
      </c>
      <c r="O22" s="17">
        <v>503616.43607140001</v>
      </c>
      <c r="P22" s="17">
        <v>507081.32968685002</v>
      </c>
      <c r="Q22" s="17">
        <v>509103.43690508005</v>
      </c>
      <c r="R22" s="17">
        <v>508670.80610261002</v>
      </c>
      <c r="S22" s="17">
        <v>517693.48984683008</v>
      </c>
      <c r="T22" s="17">
        <v>527553.82164232002</v>
      </c>
      <c r="U22" s="17">
        <v>536299.40713040996</v>
      </c>
      <c r="V22" s="51">
        <v>8745.5854880900588</v>
      </c>
      <c r="W22" s="52">
        <v>84683.218498170027</v>
      </c>
      <c r="X22" s="53">
        <v>1.6577617542157697</v>
      </c>
      <c r="Y22" s="54">
        <v>18.751147684639193</v>
      </c>
    </row>
    <row r="23" spans="1:25">
      <c r="A23" s="19" t="s">
        <v>64</v>
      </c>
      <c r="B23" s="18">
        <v>572560.95475478016</v>
      </c>
      <c r="C23" s="130">
        <v>609215.44189302984</v>
      </c>
      <c r="D23" s="130">
        <v>584308.76046426001</v>
      </c>
      <c r="E23" s="130">
        <v>561223.43188331998</v>
      </c>
      <c r="F23" s="17">
        <v>556793.35698307015</v>
      </c>
      <c r="G23" s="17">
        <v>535235.52227160998</v>
      </c>
      <c r="H23" s="17">
        <v>529930.20286270999</v>
      </c>
      <c r="I23" s="18">
        <v>534111.4919808401</v>
      </c>
      <c r="J23" s="130">
        <v>532275.41111642995</v>
      </c>
      <c r="K23" s="130">
        <v>503775.34019983991</v>
      </c>
      <c r="L23" s="17">
        <v>473316.13573537994</v>
      </c>
      <c r="M23" s="52">
        <v>493683.30163276999</v>
      </c>
      <c r="N23" s="18">
        <v>482097.47343152994</v>
      </c>
      <c r="O23" s="17">
        <v>471017.51900703</v>
      </c>
      <c r="P23" s="17">
        <v>459468.36179319996</v>
      </c>
      <c r="Q23" s="17">
        <v>451480.26517610002</v>
      </c>
      <c r="R23" s="17">
        <v>447016.46186717</v>
      </c>
      <c r="S23" s="17">
        <v>437529.92554085009</v>
      </c>
      <c r="T23" s="17">
        <v>427171.99600785004</v>
      </c>
      <c r="U23" s="17">
        <v>420580.18498770997</v>
      </c>
      <c r="V23" s="51">
        <v>-6591.8110201399541</v>
      </c>
      <c r="W23" s="52">
        <v>-113531.30699313013</v>
      </c>
      <c r="X23" s="53">
        <v>-1.543128079964029</v>
      </c>
      <c r="Y23" s="54">
        <v>-21.256106393082963</v>
      </c>
    </row>
    <row r="24" spans="1:25">
      <c r="A24" s="19" t="s">
        <v>65</v>
      </c>
      <c r="B24" s="18">
        <v>22764.241940786753</v>
      </c>
      <c r="C24" s="130">
        <v>22518.17410820218</v>
      </c>
      <c r="D24" s="130">
        <v>22286.502113820337</v>
      </c>
      <c r="E24" s="130">
        <v>22282.683499818631</v>
      </c>
      <c r="F24" s="17">
        <v>22124.823680101043</v>
      </c>
      <c r="G24" s="17">
        <v>21534.831999892252</v>
      </c>
      <c r="H24" s="17">
        <v>21369.700921192114</v>
      </c>
      <c r="I24" s="18">
        <v>20821.240997261804</v>
      </c>
      <c r="J24" s="130">
        <v>20541.752727250307</v>
      </c>
      <c r="K24" s="130">
        <v>19759.033118624986</v>
      </c>
      <c r="L24" s="17">
        <v>18489.363674884393</v>
      </c>
      <c r="M24" s="52">
        <v>18156.223743758655</v>
      </c>
      <c r="N24" s="18">
        <v>17777.087409431882</v>
      </c>
      <c r="O24" s="17">
        <v>17410.483834025559</v>
      </c>
      <c r="P24" s="17">
        <v>17032.450100500228</v>
      </c>
      <c r="Q24" s="17">
        <v>17003.975834245302</v>
      </c>
      <c r="R24" s="17">
        <v>16962.783273443507</v>
      </c>
      <c r="S24" s="17">
        <v>16764.244841806936</v>
      </c>
      <c r="T24" s="17">
        <v>16483.206150855767</v>
      </c>
      <c r="U24" s="17">
        <v>16442.053631365394</v>
      </c>
      <c r="V24" s="51">
        <v>-41.152519490366103</v>
      </c>
      <c r="W24" s="52">
        <v>-4379.1873658964105</v>
      </c>
      <c r="X24" s="53">
        <v>-0.2496633186149233</v>
      </c>
      <c r="Y24" s="54">
        <v>-21.032307183190071</v>
      </c>
    </row>
    <row r="25" spans="1:25">
      <c r="A25" s="19" t="s">
        <v>166</v>
      </c>
      <c r="B25" s="18"/>
      <c r="C25" s="130"/>
      <c r="D25" s="130"/>
      <c r="E25" s="130"/>
      <c r="F25" s="17"/>
      <c r="G25" s="17"/>
      <c r="H25" s="17"/>
      <c r="I25" s="18"/>
      <c r="J25" s="130"/>
      <c r="K25" s="130"/>
      <c r="L25" s="17"/>
      <c r="M25" s="52"/>
      <c r="N25" s="18"/>
      <c r="O25" s="17"/>
      <c r="P25" s="17"/>
      <c r="Q25" s="17"/>
      <c r="R25" s="17"/>
      <c r="S25" s="17"/>
      <c r="T25" s="17"/>
      <c r="U25" s="17"/>
      <c r="V25" s="51"/>
      <c r="W25" s="52"/>
      <c r="X25" s="53"/>
      <c r="Y25" s="54"/>
    </row>
    <row r="26" spans="1:25">
      <c r="A26" s="19" t="s">
        <v>169</v>
      </c>
      <c r="B26" s="18">
        <v>808208.21965617</v>
      </c>
      <c r="C26" s="130">
        <v>841972.82575249008</v>
      </c>
      <c r="D26" s="130">
        <v>821723.26090934</v>
      </c>
      <c r="E26" s="130">
        <v>802015.63475668</v>
      </c>
      <c r="F26" s="17">
        <v>799483.96752641001</v>
      </c>
      <c r="G26" s="17">
        <v>779362.37075220991</v>
      </c>
      <c r="H26" s="17">
        <v>783991.90736717999</v>
      </c>
      <c r="I26" s="18">
        <v>807601.56701634999</v>
      </c>
      <c r="J26" s="130">
        <v>812080.3253159899</v>
      </c>
      <c r="K26" s="130">
        <v>810118.42427995999</v>
      </c>
      <c r="L26" s="17">
        <v>811140.45928388997</v>
      </c>
      <c r="M26" s="52">
        <v>822114.34799005999</v>
      </c>
      <c r="N26" s="18">
        <v>808593.43913509999</v>
      </c>
      <c r="O26" s="17">
        <v>800416.88833807001</v>
      </c>
      <c r="P26" s="17">
        <v>793045.34146378003</v>
      </c>
      <c r="Q26" s="17">
        <v>788350.41833957005</v>
      </c>
      <c r="R26" s="17">
        <v>783718.83675185998</v>
      </c>
      <c r="S26" s="17">
        <v>784031.18722716998</v>
      </c>
      <c r="T26" s="17">
        <v>783047.8271274101</v>
      </c>
      <c r="U26" s="17">
        <v>783501.67673555005</v>
      </c>
      <c r="V26" s="51">
        <v>451.16045939002652</v>
      </c>
      <c r="W26" s="52">
        <v>-24099.89028079994</v>
      </c>
      <c r="X26" s="53">
        <v>5.7615754030226896E-2</v>
      </c>
      <c r="Y26" s="54">
        <v>-2.9841311935334569</v>
      </c>
    </row>
    <row r="27" spans="1:25">
      <c r="A27" s="19" t="s">
        <v>63</v>
      </c>
      <c r="B27" s="18">
        <v>338257.35469120002</v>
      </c>
      <c r="C27" s="130">
        <v>341574.32453218004</v>
      </c>
      <c r="D27" s="130">
        <v>338733.31442313001</v>
      </c>
      <c r="E27" s="130">
        <v>336294.57058962004</v>
      </c>
      <c r="F27" s="17">
        <v>336749.51642190001</v>
      </c>
      <c r="G27" s="17">
        <v>334394.33681682002</v>
      </c>
      <c r="H27" s="17">
        <v>341686.33485629997</v>
      </c>
      <c r="I27" s="18">
        <v>362760.66355168005</v>
      </c>
      <c r="J27" s="130">
        <v>368959.44371070003</v>
      </c>
      <c r="K27" s="130">
        <v>392891.69650684</v>
      </c>
      <c r="L27" s="17">
        <v>423578.58986009995</v>
      </c>
      <c r="M27" s="52">
        <v>417431.67211027001</v>
      </c>
      <c r="N27" s="18">
        <v>414668.75678713003</v>
      </c>
      <c r="O27" s="17">
        <v>415110.48174871004</v>
      </c>
      <c r="P27" s="17">
        <v>417288.33072822</v>
      </c>
      <c r="Q27" s="17">
        <v>418623.64094216999</v>
      </c>
      <c r="R27" s="17">
        <v>416630.9877387</v>
      </c>
      <c r="S27" s="17">
        <v>424555.35793371004</v>
      </c>
      <c r="T27" s="17">
        <v>432128.02385829005</v>
      </c>
      <c r="U27" s="17">
        <v>437509.26131705998</v>
      </c>
      <c r="V27" s="51">
        <v>5378.5483101099962</v>
      </c>
      <c r="W27" s="52">
        <v>74748.597765379935</v>
      </c>
      <c r="X27" s="53">
        <v>1.2446577269835224</v>
      </c>
      <c r="Y27" s="54">
        <v>20.605486006541884</v>
      </c>
    </row>
    <row r="28" spans="1:25">
      <c r="A28" s="19" t="s">
        <v>64</v>
      </c>
      <c r="B28" s="18">
        <v>469950.86496496998</v>
      </c>
      <c r="C28" s="130">
        <v>500398.50122031005</v>
      </c>
      <c r="D28" s="130">
        <v>482989.94648621004</v>
      </c>
      <c r="E28" s="130">
        <v>465721.06416706002</v>
      </c>
      <c r="F28" s="17">
        <v>462734.45110450999</v>
      </c>
      <c r="G28" s="17">
        <v>444968.03393539001</v>
      </c>
      <c r="H28" s="17">
        <v>442305.57251088001</v>
      </c>
      <c r="I28" s="18">
        <v>444840.90346467</v>
      </c>
      <c r="J28" s="130">
        <v>443120.88160528999</v>
      </c>
      <c r="K28" s="130">
        <v>417226.72777311999</v>
      </c>
      <c r="L28" s="17">
        <v>387561.86942379002</v>
      </c>
      <c r="M28" s="52">
        <v>404682.67587978998</v>
      </c>
      <c r="N28" s="18">
        <v>393924.68234796997</v>
      </c>
      <c r="O28" s="17">
        <v>385306.40658936003</v>
      </c>
      <c r="P28" s="17">
        <v>375757.01073555998</v>
      </c>
      <c r="Q28" s="17">
        <v>369726.7773974</v>
      </c>
      <c r="R28" s="17">
        <v>367087.84901315998</v>
      </c>
      <c r="S28" s="17">
        <v>359475.82929346</v>
      </c>
      <c r="T28" s="17">
        <v>350919.80326912005</v>
      </c>
      <c r="U28" s="17">
        <v>345992.41541849001</v>
      </c>
      <c r="V28" s="51">
        <v>-4927.3878507199697</v>
      </c>
      <c r="W28" s="52">
        <v>-98848.488046179991</v>
      </c>
      <c r="X28" s="53">
        <v>-1.4041350202570024</v>
      </c>
      <c r="Y28" s="54">
        <v>-22.221087871257485</v>
      </c>
    </row>
    <row r="29" spans="1:25">
      <c r="A29" s="19" t="s">
        <v>65</v>
      </c>
      <c r="B29" s="18">
        <v>18684.604846878559</v>
      </c>
      <c r="C29" s="130">
        <v>18496.01930467955</v>
      </c>
      <c r="D29" s="130">
        <v>18422.035046618636</v>
      </c>
      <c r="E29" s="130">
        <v>18490.879892895919</v>
      </c>
      <c r="F29" s="17">
        <v>18387.285000792341</v>
      </c>
      <c r="G29" s="17">
        <v>17902.981878804279</v>
      </c>
      <c r="H29" s="17">
        <v>17836.193803022186</v>
      </c>
      <c r="I29" s="18">
        <v>17341.210207118747</v>
      </c>
      <c r="J29" s="130">
        <v>17101.070964606235</v>
      </c>
      <c r="K29" s="130">
        <v>16364.430876617231</v>
      </c>
      <c r="L29" s="17">
        <v>15139.505732592916</v>
      </c>
      <c r="M29" s="52">
        <v>14883.04178852282</v>
      </c>
      <c r="N29" s="18">
        <v>14525.762727995565</v>
      </c>
      <c r="O29" s="17">
        <v>14242.296076826835</v>
      </c>
      <c r="P29" s="17">
        <v>13929.277981814837</v>
      </c>
      <c r="Q29" s="17">
        <v>13924.916930060286</v>
      </c>
      <c r="R29" s="17">
        <v>13929.759094588055</v>
      </c>
      <c r="S29" s="17">
        <v>13773.55116804349</v>
      </c>
      <c r="T29" s="17">
        <v>13540.877009166956</v>
      </c>
      <c r="U29" s="17">
        <v>13526.138542458209</v>
      </c>
      <c r="V29" s="51">
        <v>-14.738466712215086</v>
      </c>
      <c r="W29" s="52">
        <v>-3815.0716646605379</v>
      </c>
      <c r="X29" s="53">
        <v>-0.10884425508209672</v>
      </c>
      <c r="Y29" s="54">
        <v>-22.000031249805229</v>
      </c>
    </row>
    <row r="30" spans="1:25">
      <c r="A30" s="19" t="s">
        <v>170</v>
      </c>
      <c r="B30" s="18">
        <v>178440.11103090999</v>
      </c>
      <c r="C30" s="130">
        <v>184457.79975616999</v>
      </c>
      <c r="D30" s="130">
        <v>176878.30547326</v>
      </c>
      <c r="E30" s="130">
        <v>170598.16983368999</v>
      </c>
      <c r="F30" s="17">
        <v>169711.94608535999</v>
      </c>
      <c r="G30" s="17">
        <v>165611.3371256</v>
      </c>
      <c r="H30" s="17">
        <v>161164.59014988001</v>
      </c>
      <c r="I30" s="18">
        <v>164137.64186048001</v>
      </c>
      <c r="J30" s="130">
        <v>163975.53593608999</v>
      </c>
      <c r="K30" s="130">
        <v>160996.33318918</v>
      </c>
      <c r="L30" s="17">
        <v>160501.60117486</v>
      </c>
      <c r="M30" s="52">
        <v>163333.08824734</v>
      </c>
      <c r="N30" s="18">
        <v>163657.82971809001</v>
      </c>
      <c r="O30" s="17">
        <v>161936.75162190001</v>
      </c>
      <c r="P30" s="17">
        <v>161146.41091559001</v>
      </c>
      <c r="Q30" s="17">
        <v>159865.89404699</v>
      </c>
      <c r="R30" s="17">
        <v>160027.88953057001</v>
      </c>
      <c r="S30" s="17">
        <v>159426.73541423</v>
      </c>
      <c r="T30" s="17">
        <v>159937.72962145001</v>
      </c>
      <c r="U30" s="17">
        <v>161650.11380354999</v>
      </c>
      <c r="V30" s="51">
        <v>1715.0002219699963</v>
      </c>
      <c r="W30" s="52">
        <v>-2487.528056930023</v>
      </c>
      <c r="X30" s="53">
        <v>1.0723100034534916</v>
      </c>
      <c r="Y30" s="54">
        <v>-1.5155134609795784</v>
      </c>
    </row>
    <row r="31" spans="1:25">
      <c r="A31" s="19" t="s">
        <v>66</v>
      </c>
      <c r="B31" s="18">
        <v>79814.796657600004</v>
      </c>
      <c r="C31" s="130">
        <v>80000.269801990013</v>
      </c>
      <c r="D31" s="130">
        <v>79691.291599260003</v>
      </c>
      <c r="E31" s="130">
        <v>78576.680803419993</v>
      </c>
      <c r="F31" s="17">
        <v>78804.863241159997</v>
      </c>
      <c r="G31" s="17">
        <v>77737.552848299994</v>
      </c>
      <c r="H31" s="17">
        <v>75908.45715727999</v>
      </c>
      <c r="I31" s="18">
        <v>77218.623168260005</v>
      </c>
      <c r="J31" s="130">
        <v>77287.336412119999</v>
      </c>
      <c r="K31" s="130">
        <v>76874.586075209998</v>
      </c>
      <c r="L31" s="17">
        <v>77339.310872849994</v>
      </c>
      <c r="M31" s="52">
        <v>76709.869338010001</v>
      </c>
      <c r="N31" s="18">
        <v>77868.222369869996</v>
      </c>
      <c r="O31" s="17">
        <v>78543.429897859998</v>
      </c>
      <c r="P31" s="17">
        <v>80269.073323079996</v>
      </c>
      <c r="Q31" s="17">
        <v>80955.368573650005</v>
      </c>
      <c r="R31" s="17">
        <v>83054.041231290001</v>
      </c>
      <c r="S31" s="17">
        <v>84265.774736499996</v>
      </c>
      <c r="T31" s="17">
        <v>86424.271491320003</v>
      </c>
      <c r="U31" s="17">
        <v>90167.475978240007</v>
      </c>
      <c r="V31" s="51">
        <v>3745.8205267000012</v>
      </c>
      <c r="W31" s="52">
        <v>12948.852809980002</v>
      </c>
      <c r="X31" s="53">
        <v>4.3343540541183279</v>
      </c>
      <c r="Y31" s="54">
        <v>16.769080150217587</v>
      </c>
    </row>
    <row r="32" spans="1:25" s="91" customFormat="1">
      <c r="A32" s="19" t="s">
        <v>64</v>
      </c>
      <c r="B32" s="18">
        <v>98625.314373309986</v>
      </c>
      <c r="C32" s="130">
        <v>104457.52995417999</v>
      </c>
      <c r="D32" s="130">
        <v>97187.013874000026</v>
      </c>
      <c r="E32" s="130">
        <v>92021.489030270008</v>
      </c>
      <c r="F32" s="17">
        <v>90907.082844199991</v>
      </c>
      <c r="G32" s="17">
        <v>87873.784277300016</v>
      </c>
      <c r="H32" s="17">
        <v>85256.132992599989</v>
      </c>
      <c r="I32" s="18">
        <v>86919.018692219979</v>
      </c>
      <c r="J32" s="130">
        <v>86688.199523970005</v>
      </c>
      <c r="K32" s="130">
        <v>84121.747113970006</v>
      </c>
      <c r="L32" s="17">
        <v>83162.29030201002</v>
      </c>
      <c r="M32" s="52">
        <v>86623.218909329997</v>
      </c>
      <c r="N32" s="18">
        <v>85789.607348220001</v>
      </c>
      <c r="O32" s="17">
        <v>83393.321724039997</v>
      </c>
      <c r="P32" s="17">
        <v>80877.337592509997</v>
      </c>
      <c r="Q32" s="17">
        <v>78910.525473340007</v>
      </c>
      <c r="R32" s="17">
        <v>76973.848299279998</v>
      </c>
      <c r="S32" s="17">
        <v>75160.960677730007</v>
      </c>
      <c r="T32" s="17">
        <v>73513.458130130006</v>
      </c>
      <c r="U32" s="17">
        <v>71482.637825309997</v>
      </c>
      <c r="V32" s="51">
        <v>-2030.8203047300049</v>
      </c>
      <c r="W32" s="52">
        <v>-15436.380866909982</v>
      </c>
      <c r="X32" s="53">
        <v>-2.7625149957408168</v>
      </c>
      <c r="Y32" s="54">
        <v>-17.75949740248468</v>
      </c>
    </row>
    <row r="33" spans="1:25" s="91" customFormat="1">
      <c r="A33" s="19" t="s">
        <v>65</v>
      </c>
      <c r="B33" s="18">
        <v>3921.207863085494</v>
      </c>
      <c r="C33" s="130">
        <v>3861.0197389480868</v>
      </c>
      <c r="D33" s="130">
        <v>3706.8733804672638</v>
      </c>
      <c r="E33" s="130">
        <v>3653.5996160435457</v>
      </c>
      <c r="F33" s="17">
        <v>3612.2973702457784</v>
      </c>
      <c r="G33" s="17">
        <v>3535.5410896030567</v>
      </c>
      <c r="H33" s="17">
        <v>3437.9962755609231</v>
      </c>
      <c r="I33" s="18">
        <v>3388.3596638679628</v>
      </c>
      <c r="J33" s="130">
        <v>3345.5003214537242</v>
      </c>
      <c r="K33" s="130">
        <v>3299.4159391806957</v>
      </c>
      <c r="L33" s="17">
        <v>3248.6064035007275</v>
      </c>
      <c r="M33" s="52">
        <v>3185.7479050249167</v>
      </c>
      <c r="N33" s="18">
        <v>3163.4460512615565</v>
      </c>
      <c r="O33" s="17">
        <v>3082.5139642426357</v>
      </c>
      <c r="P33" s="17">
        <v>2998.1154990291761</v>
      </c>
      <c r="Q33" s="17">
        <v>2971.9852044760037</v>
      </c>
      <c r="R33" s="17">
        <v>2920.9007224695629</v>
      </c>
      <c r="S33" s="17">
        <v>2879.8412949453154</v>
      </c>
      <c r="T33" s="17">
        <v>2836.6501000664121</v>
      </c>
      <c r="U33" s="17">
        <v>2794.5238667617218</v>
      </c>
      <c r="V33" s="51">
        <v>-42.126233301217326</v>
      </c>
      <c r="W33" s="52">
        <v>-593.83579710624099</v>
      </c>
      <c r="X33" s="53">
        <v>-1.4850697765044329</v>
      </c>
      <c r="Y33" s="54">
        <v>-17.525760427343506</v>
      </c>
    </row>
    <row r="34" spans="1:25" s="90" customFormat="1">
      <c r="A34" s="10" t="s">
        <v>178</v>
      </c>
      <c r="B34" s="15">
        <v>75881</v>
      </c>
      <c r="C34" s="129">
        <v>69429</v>
      </c>
      <c r="D34" s="129">
        <v>63048</v>
      </c>
      <c r="E34" s="129">
        <v>62590</v>
      </c>
      <c r="F34" s="14">
        <v>57139</v>
      </c>
      <c r="G34" s="14">
        <v>49556</v>
      </c>
      <c r="H34" s="14">
        <v>57598</v>
      </c>
      <c r="I34" s="15">
        <v>32572</v>
      </c>
      <c r="J34" s="129">
        <v>35345</v>
      </c>
      <c r="K34" s="129">
        <v>41949</v>
      </c>
      <c r="L34" s="14">
        <v>34862</v>
      </c>
      <c r="M34" s="48">
        <v>68042</v>
      </c>
      <c r="N34" s="15">
        <v>60650</v>
      </c>
      <c r="O34" s="14">
        <v>58171</v>
      </c>
      <c r="P34" s="14">
        <v>65347</v>
      </c>
      <c r="Q34" s="14">
        <v>63799</v>
      </c>
      <c r="R34" s="14">
        <v>63222</v>
      </c>
      <c r="S34" s="14">
        <v>53542</v>
      </c>
      <c r="T34" s="14">
        <v>54082</v>
      </c>
      <c r="U34" s="14">
        <v>36121</v>
      </c>
      <c r="V34" s="47">
        <v>-17961</v>
      </c>
      <c r="W34" s="48">
        <v>3549</v>
      </c>
      <c r="X34" s="49">
        <v>-33.21068007839947</v>
      </c>
      <c r="Y34" s="50">
        <v>10.895861476114455</v>
      </c>
    </row>
    <row r="35" spans="1:25" s="90" customFormat="1">
      <c r="A35" s="10" t="s">
        <v>177</v>
      </c>
      <c r="B35" s="15">
        <v>105534.57879914</v>
      </c>
      <c r="C35" s="129">
        <v>101233.33775011</v>
      </c>
      <c r="D35" s="129">
        <v>100594.44034305</v>
      </c>
      <c r="E35" s="129">
        <v>95140.789502379994</v>
      </c>
      <c r="F35" s="14">
        <v>91233.323193969991</v>
      </c>
      <c r="G35" s="14">
        <v>88050.830949869996</v>
      </c>
      <c r="H35" s="14">
        <v>86207.63538331</v>
      </c>
      <c r="I35" s="15">
        <v>83417.529163579995</v>
      </c>
      <c r="J35" s="129">
        <v>83122.25106594</v>
      </c>
      <c r="K35" s="129">
        <v>80794.848368480001</v>
      </c>
      <c r="L35" s="14">
        <v>80785.746491650003</v>
      </c>
      <c r="M35" s="48">
        <v>76960.633605829993</v>
      </c>
      <c r="N35" s="15">
        <v>73892.719790119998</v>
      </c>
      <c r="O35" s="14">
        <v>73062.97183491</v>
      </c>
      <c r="P35" s="14">
        <v>71457.101618939996</v>
      </c>
      <c r="Q35" s="14">
        <v>68755.273298810003</v>
      </c>
      <c r="R35" s="14">
        <v>68054.45637426</v>
      </c>
      <c r="S35" s="14">
        <v>67551.310701499999</v>
      </c>
      <c r="T35" s="14">
        <v>66625.602456930006</v>
      </c>
      <c r="U35" s="14">
        <v>65522.292481480006</v>
      </c>
      <c r="V35" s="55">
        <v>-1103.3099754499999</v>
      </c>
      <c r="W35" s="56">
        <v>-17895.236682099989</v>
      </c>
      <c r="X35" s="49">
        <v>-1.6559849888985734</v>
      </c>
      <c r="Y35" s="157">
        <v>-21.452609375432118</v>
      </c>
    </row>
    <row r="36" spans="1:25" s="90" customFormat="1">
      <c r="A36" s="10" t="s">
        <v>67</v>
      </c>
      <c r="B36" s="59"/>
      <c r="C36" s="131"/>
      <c r="D36" s="131"/>
      <c r="E36" s="131"/>
      <c r="F36" s="58"/>
      <c r="G36" s="58"/>
      <c r="H36" s="58"/>
      <c r="I36" s="59"/>
      <c r="J36" s="131"/>
      <c r="K36" s="131"/>
      <c r="L36" s="58"/>
      <c r="M36" s="50"/>
      <c r="N36" s="59"/>
      <c r="O36" s="58"/>
      <c r="P36" s="58"/>
      <c r="Q36" s="58"/>
      <c r="R36" s="58"/>
      <c r="S36" s="58"/>
      <c r="T36" s="58"/>
      <c r="U36" s="58"/>
      <c r="V36" s="60"/>
      <c r="W36" s="61"/>
      <c r="X36" s="49"/>
      <c r="Y36" s="57"/>
    </row>
    <row r="37" spans="1:25">
      <c r="A37" s="19" t="s">
        <v>68</v>
      </c>
      <c r="B37" s="376">
        <v>46.862192281009982</v>
      </c>
      <c r="C37" s="377">
        <v>48.473510630534975</v>
      </c>
      <c r="D37" s="377">
        <v>48.291148921178554</v>
      </c>
      <c r="E37" s="377">
        <v>47.10367654233513</v>
      </c>
      <c r="F37" s="378">
        <v>46.134723172153343</v>
      </c>
      <c r="G37" s="378">
        <v>45.820734916606575</v>
      </c>
      <c r="H37" s="378">
        <v>45.593913121788972</v>
      </c>
      <c r="I37" s="376">
        <v>47.180157850971838</v>
      </c>
      <c r="J37" s="377">
        <v>46.933199302048664</v>
      </c>
      <c r="K37" s="377">
        <v>45.782969297185829</v>
      </c>
      <c r="L37" s="378">
        <v>45.383588585906587</v>
      </c>
      <c r="M37" s="54">
        <v>46.259361094595661</v>
      </c>
      <c r="N37" s="376">
        <v>46.153581146497721</v>
      </c>
      <c r="O37" s="378">
        <v>45.719712036811316</v>
      </c>
      <c r="P37" s="378">
        <v>44.856072804933888</v>
      </c>
      <c r="Q37" s="378">
        <v>46.076530075615274</v>
      </c>
      <c r="R37" s="378">
        <v>45.703338321345939</v>
      </c>
      <c r="S37" s="378">
        <v>45.029321590525988</v>
      </c>
      <c r="T37" s="378">
        <v>45.058083938449066</v>
      </c>
      <c r="U37" s="378">
        <v>45.236041513163158</v>
      </c>
      <c r="V37" s="374">
        <v>0.17795757471409246</v>
      </c>
      <c r="W37" s="375">
        <v>-1.9441163378086799</v>
      </c>
      <c r="X37" s="53">
        <v>0.39495149185035938</v>
      </c>
      <c r="Y37" s="54">
        <v>-4.1206227922118588</v>
      </c>
    </row>
    <row r="38" spans="1:25">
      <c r="A38" s="19" t="s">
        <v>69</v>
      </c>
      <c r="B38" s="376">
        <v>56.971301322346143</v>
      </c>
      <c r="C38" s="377">
        <v>58.291295307226441</v>
      </c>
      <c r="D38" s="377">
        <v>57.424798873236817</v>
      </c>
      <c r="E38" s="377">
        <v>56.692343954953827</v>
      </c>
      <c r="F38" s="378">
        <v>56.440641298992652</v>
      </c>
      <c r="G38" s="378">
        <v>55.633220739921484</v>
      </c>
      <c r="H38" s="378">
        <v>55.179776541510286</v>
      </c>
      <c r="I38" s="376">
        <v>54.184487509638146</v>
      </c>
      <c r="J38" s="377">
        <v>53.767579626286079</v>
      </c>
      <c r="K38" s="377">
        <v>51.177259821301149</v>
      </c>
      <c r="L38" s="378">
        <v>48.074493535308541</v>
      </c>
      <c r="M38" s="54">
        <v>49.433490555043392</v>
      </c>
      <c r="N38" s="376">
        <v>48.959437951788821</v>
      </c>
      <c r="O38" s="378">
        <v>48.327632805397862</v>
      </c>
      <c r="P38" s="378">
        <v>47.536962232084427</v>
      </c>
      <c r="Q38" s="378">
        <v>47.000616833070616</v>
      </c>
      <c r="R38" s="378">
        <v>46.774345211984681</v>
      </c>
      <c r="S38" s="378">
        <v>45.80393638730866</v>
      </c>
      <c r="T38" s="378">
        <v>44.742897710594235</v>
      </c>
      <c r="U38" s="378">
        <v>43.953302845212349</v>
      </c>
      <c r="V38" s="374">
        <v>-0.78959486538187917</v>
      </c>
      <c r="W38" s="375">
        <v>-10.231184664425797</v>
      </c>
      <c r="X38" s="53">
        <v>-1.7647378819519721</v>
      </c>
      <c r="Y38" s="54">
        <v>-18.882128695239409</v>
      </c>
    </row>
    <row r="39" spans="1:25" s="90" customFormat="1">
      <c r="A39" s="10" t="s">
        <v>179</v>
      </c>
      <c r="B39" s="15">
        <v>13441.594899999998</v>
      </c>
      <c r="C39" s="129">
        <v>13489.495800000001</v>
      </c>
      <c r="D39" s="129">
        <v>12721.5144</v>
      </c>
      <c r="E39" s="129">
        <v>13240.9501</v>
      </c>
      <c r="F39" s="14">
        <v>13536.5681</v>
      </c>
      <c r="G39" s="14">
        <v>13983.817300000001</v>
      </c>
      <c r="H39" s="14">
        <v>14082.00381728494</v>
      </c>
      <c r="I39" s="15">
        <v>14103.630079170211</v>
      </c>
      <c r="J39" s="129">
        <v>15588.742544697199</v>
      </c>
      <c r="K39" s="129">
        <v>15514.505629777315</v>
      </c>
      <c r="L39" s="14">
        <v>15270.871539761874</v>
      </c>
      <c r="M39" s="48">
        <v>15539.3268338823</v>
      </c>
      <c r="N39" s="15">
        <v>15444.981797855</v>
      </c>
      <c r="O39" s="14">
        <v>15460.302743823</v>
      </c>
      <c r="P39" s="14">
        <v>15123.302680926501</v>
      </c>
      <c r="Q39" s="14">
        <v>17175.107506374101</v>
      </c>
      <c r="R39" s="14">
        <v>17617.8873882425</v>
      </c>
      <c r="S39" s="14">
        <v>17971.202153272301</v>
      </c>
      <c r="T39" s="14">
        <v>17795.257800509411</v>
      </c>
      <c r="U39" s="14">
        <v>18035.513319443828</v>
      </c>
      <c r="V39" s="64">
        <v>240.25551893441661</v>
      </c>
      <c r="W39" s="65">
        <v>3931.883240273617</v>
      </c>
      <c r="X39" s="49">
        <v>1.350109796822041</v>
      </c>
      <c r="Y39" s="50">
        <v>27.878519347161923</v>
      </c>
    </row>
    <row r="40" spans="1:25" s="90" customFormat="1">
      <c r="A40" s="10" t="s">
        <v>182</v>
      </c>
      <c r="B40" s="15">
        <v>-74.300000000000011</v>
      </c>
      <c r="C40" s="129">
        <v>-158.80000000000001</v>
      </c>
      <c r="D40" s="129">
        <v>-2.097000000000012</v>
      </c>
      <c r="E40" s="129">
        <v>675.81700000000001</v>
      </c>
      <c r="F40" s="14">
        <v>332.69299999999998</v>
      </c>
      <c r="G40" s="14">
        <v>429.59700000000004</v>
      </c>
      <c r="H40" s="14">
        <v>257.8</v>
      </c>
      <c r="I40" s="15">
        <v>-13.398</v>
      </c>
      <c r="J40" s="129">
        <v>-130.19300000000004</v>
      </c>
      <c r="K40" s="129">
        <v>274.48500000000001</v>
      </c>
      <c r="L40" s="14">
        <v>80</v>
      </c>
      <c r="M40" s="48">
        <v>-119.4</v>
      </c>
      <c r="N40" s="15">
        <v>-78.001999999999981</v>
      </c>
      <c r="O40" s="14">
        <v>80.899999999999991</v>
      </c>
      <c r="P40" s="14">
        <v>128.30000000000001</v>
      </c>
      <c r="Q40" s="14">
        <v>402.27799999999996</v>
      </c>
      <c r="R40" s="14">
        <v>521.19100000000003</v>
      </c>
      <c r="S40" s="14">
        <v>300.21100000000007</v>
      </c>
      <c r="T40" s="14">
        <v>29.800000000000004</v>
      </c>
      <c r="U40" s="14">
        <v>233.99799999999999</v>
      </c>
      <c r="V40" s="64">
        <v>204.19799999999998</v>
      </c>
      <c r="W40" s="65">
        <v>247.39599999999999</v>
      </c>
      <c r="X40" s="49">
        <v>685.22818791946293</v>
      </c>
      <c r="Y40" s="50">
        <v>-1846.5144051350946</v>
      </c>
    </row>
    <row r="41" spans="1:25">
      <c r="A41" s="92" t="s">
        <v>71</v>
      </c>
      <c r="B41" s="18">
        <v>43.5</v>
      </c>
      <c r="C41" s="130">
        <v>22.200000000000003</v>
      </c>
      <c r="D41" s="130">
        <v>129.1</v>
      </c>
      <c r="E41" s="130">
        <v>675.81700000000001</v>
      </c>
      <c r="F41" s="17">
        <v>332.69299999999998</v>
      </c>
      <c r="G41" s="17">
        <v>429.59700000000004</v>
      </c>
      <c r="H41" s="17">
        <v>257.8</v>
      </c>
      <c r="I41" s="18">
        <v>16.600000000000001</v>
      </c>
      <c r="J41" s="130">
        <v>47.899999999999991</v>
      </c>
      <c r="K41" s="130">
        <v>274.48500000000001</v>
      </c>
      <c r="L41" s="17">
        <v>113.6</v>
      </c>
      <c r="M41" s="52">
        <v>115</v>
      </c>
      <c r="N41" s="18">
        <v>157.798</v>
      </c>
      <c r="O41" s="17">
        <v>133.6</v>
      </c>
      <c r="P41" s="17">
        <v>128.30000000000001</v>
      </c>
      <c r="Q41" s="17">
        <v>402.27799999999996</v>
      </c>
      <c r="R41" s="17">
        <v>525.19100000000003</v>
      </c>
      <c r="S41" s="17">
        <v>301.61100000000005</v>
      </c>
      <c r="T41" s="17">
        <v>64.7</v>
      </c>
      <c r="U41" s="17">
        <v>285.298</v>
      </c>
      <c r="V41" s="62">
        <v>220.59800000000001</v>
      </c>
      <c r="W41" s="63">
        <v>268.69799999999998</v>
      </c>
      <c r="X41" s="53">
        <v>340.95517774343119</v>
      </c>
      <c r="Y41" s="54">
        <v>1618.6626506024095</v>
      </c>
    </row>
    <row r="42" spans="1:25">
      <c r="A42" s="19" t="s">
        <v>70</v>
      </c>
      <c r="B42" s="18">
        <v>117.80000000000001</v>
      </c>
      <c r="C42" s="130">
        <v>181</v>
      </c>
      <c r="D42" s="130">
        <v>131.197</v>
      </c>
      <c r="E42" s="130">
        <v>0</v>
      </c>
      <c r="F42" s="17">
        <v>0</v>
      </c>
      <c r="G42" s="17">
        <v>0</v>
      </c>
      <c r="H42" s="17">
        <v>0</v>
      </c>
      <c r="I42" s="18">
        <v>29.998000000000001</v>
      </c>
      <c r="J42" s="130">
        <v>178.09300000000002</v>
      </c>
      <c r="K42" s="130">
        <v>0</v>
      </c>
      <c r="L42" s="17">
        <v>33.6</v>
      </c>
      <c r="M42" s="52">
        <v>234.4</v>
      </c>
      <c r="N42" s="18">
        <v>235.79999999999998</v>
      </c>
      <c r="O42" s="17">
        <v>52.7</v>
      </c>
      <c r="P42" s="17">
        <v>0</v>
      </c>
      <c r="Q42" s="17">
        <v>0</v>
      </c>
      <c r="R42" s="17">
        <v>4</v>
      </c>
      <c r="S42" s="17">
        <v>1.4</v>
      </c>
      <c r="T42" s="17">
        <v>34.9</v>
      </c>
      <c r="U42" s="17">
        <v>51.3</v>
      </c>
      <c r="V42" s="62">
        <v>16.399999999999999</v>
      </c>
      <c r="W42" s="63">
        <v>21.301999999999996</v>
      </c>
      <c r="X42" s="53">
        <v>46.991404011461313</v>
      </c>
      <c r="Y42" s="54">
        <v>71.011400760050662</v>
      </c>
    </row>
    <row r="43" spans="1:25" s="90" customFormat="1">
      <c r="A43" s="10" t="s">
        <v>171</v>
      </c>
      <c r="B43" s="15">
        <v>-114.76495337619824</v>
      </c>
      <c r="C43" s="129">
        <v>-146.59117340299704</v>
      </c>
      <c r="D43" s="129">
        <v>-259.76366448454718</v>
      </c>
      <c r="E43" s="129">
        <v>-343.76139389581198</v>
      </c>
      <c r="F43" s="14">
        <v>-319.15922927533478</v>
      </c>
      <c r="G43" s="14">
        <v>-380.99786616652369</v>
      </c>
      <c r="H43" s="14">
        <v>-326.39947422041053</v>
      </c>
      <c r="I43" s="15">
        <v>-131.89516946523514</v>
      </c>
      <c r="J43" s="129">
        <v>-283.37430238612831</v>
      </c>
      <c r="K43" s="129">
        <v>-113.87331226410643</v>
      </c>
      <c r="L43" s="14">
        <v>-21.318780498796983</v>
      </c>
      <c r="M43" s="48">
        <v>-37.828541651116183</v>
      </c>
      <c r="N43" s="15">
        <v>-53.352004319395746</v>
      </c>
      <c r="O43" s="14">
        <v>-85.975805898708643</v>
      </c>
      <c r="P43" s="14">
        <v>-191.04784818003401</v>
      </c>
      <c r="Q43" s="14">
        <v>-355.95122304302402</v>
      </c>
      <c r="R43" s="14">
        <v>-449.22609743610099</v>
      </c>
      <c r="S43" s="14">
        <v>-338.63258032232204</v>
      </c>
      <c r="T43" s="14">
        <v>-327.32016023199242</v>
      </c>
      <c r="U43" s="14">
        <v>-193.73136501197996</v>
      </c>
      <c r="V43" s="64">
        <v>133.58879522001246</v>
      </c>
      <c r="W43" s="65">
        <v>-61.836195546744818</v>
      </c>
      <c r="X43" s="49">
        <v>-40.812883363288613</v>
      </c>
      <c r="Y43" s="50">
        <v>46.882835662183652</v>
      </c>
    </row>
    <row r="44" spans="1:25">
      <c r="A44" s="19" t="s">
        <v>70</v>
      </c>
      <c r="B44" s="18">
        <v>39.469949837537598</v>
      </c>
      <c r="C44" s="130">
        <v>39.318895442413321</v>
      </c>
      <c r="D44" s="130">
        <v>39.827665892892014</v>
      </c>
      <c r="E44" s="130">
        <v>40.692983646239213</v>
      </c>
      <c r="F44" s="17">
        <v>35.980246525337449</v>
      </c>
      <c r="G44" s="17">
        <v>44.47316905054565</v>
      </c>
      <c r="H44" s="17">
        <v>58.866003574449245</v>
      </c>
      <c r="I44" s="18">
        <v>105.00691549575988</v>
      </c>
      <c r="J44" s="130">
        <v>65.440083157431232</v>
      </c>
      <c r="K44" s="130">
        <v>65.130249780377881</v>
      </c>
      <c r="L44" s="17">
        <v>116.41121696289601</v>
      </c>
      <c r="M44" s="52">
        <v>96.438361633280806</v>
      </c>
      <c r="N44" s="18">
        <v>144.43284854103103</v>
      </c>
      <c r="O44" s="17">
        <v>186.77041125253351</v>
      </c>
      <c r="P44" s="17">
        <v>265.01903611804198</v>
      </c>
      <c r="Q44" s="17">
        <v>291.67659563173902</v>
      </c>
      <c r="R44" s="17">
        <v>356.008188601342</v>
      </c>
      <c r="S44" s="17">
        <v>432.59738289611698</v>
      </c>
      <c r="T44" s="17">
        <v>502.79707148362968</v>
      </c>
      <c r="U44" s="17">
        <v>597.54905533095302</v>
      </c>
      <c r="V44" s="66">
        <v>94.751983847323345</v>
      </c>
      <c r="W44" s="241">
        <v>492.54213983519315</v>
      </c>
      <c r="X44" s="67">
        <v>18.844975283514231</v>
      </c>
      <c r="Y44" s="68">
        <v>469.05685926474217</v>
      </c>
    </row>
    <row r="45" spans="1:25">
      <c r="A45" s="19" t="s">
        <v>71</v>
      </c>
      <c r="B45" s="18">
        <v>154.23490321373583</v>
      </c>
      <c r="C45" s="130">
        <v>185.91006884541036</v>
      </c>
      <c r="D45" s="130">
        <v>299.59133037743919</v>
      </c>
      <c r="E45" s="130">
        <v>384.45437754205119</v>
      </c>
      <c r="F45" s="17">
        <v>355.13947580067224</v>
      </c>
      <c r="G45" s="17">
        <v>425.47103521706936</v>
      </c>
      <c r="H45" s="17">
        <v>385.26547779485975</v>
      </c>
      <c r="I45" s="18">
        <v>236.90208496099504</v>
      </c>
      <c r="J45" s="130">
        <v>348.81438554355952</v>
      </c>
      <c r="K45" s="130">
        <v>179.00356204448431</v>
      </c>
      <c r="L45" s="17">
        <v>137.72999746169299</v>
      </c>
      <c r="M45" s="52">
        <v>134.26690328439699</v>
      </c>
      <c r="N45" s="18">
        <v>197.78485286042678</v>
      </c>
      <c r="O45" s="17">
        <v>272.74621715124215</v>
      </c>
      <c r="P45" s="17">
        <v>456.06688429807599</v>
      </c>
      <c r="Q45" s="17">
        <v>647.62781867476303</v>
      </c>
      <c r="R45" s="17">
        <v>805.23428603744298</v>
      </c>
      <c r="S45" s="17">
        <v>771.22996321843902</v>
      </c>
      <c r="T45" s="17">
        <v>830.1172317156221</v>
      </c>
      <c r="U45" s="17">
        <v>791.28042034293298</v>
      </c>
      <c r="V45" s="69">
        <v>-38.836811372689112</v>
      </c>
      <c r="W45" s="70">
        <v>554.37833538193797</v>
      </c>
      <c r="X45" s="67">
        <v>-4.6784730986036971</v>
      </c>
      <c r="Y45" s="68">
        <v>234.01158984025577</v>
      </c>
    </row>
    <row r="46" spans="1:25" s="90" customFormat="1">
      <c r="A46" s="10" t="s">
        <v>72</v>
      </c>
      <c r="B46" s="72">
        <v>22</v>
      </c>
      <c r="C46" s="132">
        <v>22</v>
      </c>
      <c r="D46" s="132">
        <v>22</v>
      </c>
      <c r="E46" s="132">
        <v>19</v>
      </c>
      <c r="F46" s="71">
        <v>18</v>
      </c>
      <c r="G46" s="71">
        <v>16.5</v>
      </c>
      <c r="H46" s="71">
        <v>15.5</v>
      </c>
      <c r="I46" s="72">
        <v>15.5</v>
      </c>
      <c r="J46" s="132">
        <v>15</v>
      </c>
      <c r="K46" s="132">
        <v>14</v>
      </c>
      <c r="L46" s="71">
        <v>14</v>
      </c>
      <c r="M46" s="232">
        <v>14</v>
      </c>
      <c r="N46" s="72">
        <v>14</v>
      </c>
      <c r="O46" s="71">
        <v>14</v>
      </c>
      <c r="P46" s="71">
        <v>14</v>
      </c>
      <c r="Q46" s="71">
        <v>13</v>
      </c>
      <c r="R46" s="71">
        <v>12.5</v>
      </c>
      <c r="S46" s="71">
        <v>12.5</v>
      </c>
      <c r="T46" s="71">
        <v>12.5</v>
      </c>
      <c r="U46" s="71">
        <v>12.5</v>
      </c>
      <c r="V46" s="73">
        <v>0</v>
      </c>
      <c r="W46" s="74">
        <v>-3</v>
      </c>
      <c r="X46" s="235">
        <v>0</v>
      </c>
      <c r="Y46" s="236">
        <v>-19.354838709677423</v>
      </c>
    </row>
    <row r="47" spans="1:25" s="90" customFormat="1" ht="27.75" customHeight="1">
      <c r="A47" s="30" t="s">
        <v>175</v>
      </c>
      <c r="B47" s="72">
        <v>16.322500000000002</v>
      </c>
      <c r="C47" s="132">
        <v>15.8919</v>
      </c>
      <c r="D47" s="132">
        <v>16.12404090834368</v>
      </c>
      <c r="E47" s="132">
        <v>16.200945390543513</v>
      </c>
      <c r="F47" s="71">
        <v>16.456956968588731</v>
      </c>
      <c r="G47" s="71">
        <v>15.960448626186471</v>
      </c>
      <c r="H47" s="71">
        <v>14.976533873868703</v>
      </c>
      <c r="I47" s="72">
        <v>14.878303445003256</v>
      </c>
      <c r="J47" s="132">
        <v>14.302843387854272</v>
      </c>
      <c r="K47" s="132">
        <v>13.061435680743266</v>
      </c>
      <c r="L47" s="71">
        <v>12.82840689495654</v>
      </c>
      <c r="M47" s="232">
        <v>14.007688641797449</v>
      </c>
      <c r="N47" s="72">
        <v>13.635697411894835</v>
      </c>
      <c r="O47" s="71">
        <v>13.734465827276154</v>
      </c>
      <c r="P47" s="71">
        <v>13.868452734845116</v>
      </c>
      <c r="Q47" s="71">
        <v>13.45765476556663</v>
      </c>
      <c r="R47" s="71">
        <v>13.590199999999999</v>
      </c>
      <c r="S47" s="71">
        <v>13.322201070185811</v>
      </c>
      <c r="T47" s="71">
        <v>12.391802826564859</v>
      </c>
      <c r="U47" s="71">
        <v>12.856201894198106</v>
      </c>
      <c r="V47" s="73"/>
      <c r="W47" s="74"/>
      <c r="X47" s="75"/>
      <c r="Y47" s="76"/>
    </row>
    <row r="48" spans="1:25">
      <c r="A48" s="93" t="s">
        <v>172</v>
      </c>
      <c r="B48" s="78">
        <v>20.0364</v>
      </c>
      <c r="C48" s="133">
        <v>19.808499999999999</v>
      </c>
      <c r="D48" s="133">
        <v>20.256219040926869</v>
      </c>
      <c r="E48" s="133">
        <v>20.882999424970034</v>
      </c>
      <c r="F48" s="77">
        <v>21.090233980829591</v>
      </c>
      <c r="G48" s="77">
        <v>20.589978469459538</v>
      </c>
      <c r="H48" s="77">
        <v>17.95906162546423</v>
      </c>
      <c r="I48" s="78">
        <v>16.964631712778829</v>
      </c>
      <c r="J48" s="133">
        <v>16.786834955507647</v>
      </c>
      <c r="K48" s="133">
        <v>14.16002989532649</v>
      </c>
      <c r="L48" s="77">
        <v>13.720321146264951</v>
      </c>
      <c r="M48" s="233">
        <v>16.08104009895764</v>
      </c>
      <c r="N48" s="78">
        <v>15.94521861603218</v>
      </c>
      <c r="O48" s="77">
        <v>15.496308667829796</v>
      </c>
      <c r="P48" s="77">
        <v>15.785819364498581</v>
      </c>
      <c r="Q48" s="77">
        <v>15.274634392636086</v>
      </c>
      <c r="R48" s="77">
        <v>15.163500000000001</v>
      </c>
      <c r="S48" s="77">
        <v>14.716212253174865</v>
      </c>
      <c r="T48" s="77">
        <v>14.025029182757063</v>
      </c>
      <c r="U48" s="77">
        <v>14.32416246377011</v>
      </c>
      <c r="V48" s="79"/>
      <c r="W48" s="80"/>
      <c r="X48" s="81"/>
      <c r="Y48" s="82"/>
    </row>
    <row r="49" spans="1:25">
      <c r="A49" s="93" t="s">
        <v>173</v>
      </c>
      <c r="B49" s="78">
        <v>8.9239999999999995</v>
      </c>
      <c r="C49" s="133">
        <v>8.7373999999999992</v>
      </c>
      <c r="D49" s="133">
        <v>8.9263614365128117</v>
      </c>
      <c r="E49" s="133">
        <v>9.0884223665487252</v>
      </c>
      <c r="F49" s="77">
        <v>9.0305669831536459</v>
      </c>
      <c r="G49" s="77">
        <v>9.3173848010088012</v>
      </c>
      <c r="H49" s="77">
        <v>8.6227079145659964</v>
      </c>
      <c r="I49" s="78">
        <v>8.5289329938309919</v>
      </c>
      <c r="J49" s="133">
        <v>8.3786683050865065</v>
      </c>
      <c r="K49" s="133">
        <v>9.1332018488682234</v>
      </c>
      <c r="L49" s="77">
        <v>8.8167937553911813</v>
      </c>
      <c r="M49" s="233">
        <v>7.6359158409190293</v>
      </c>
      <c r="N49" s="78">
        <v>7.8510194396973265</v>
      </c>
      <c r="O49" s="77">
        <v>7.7999759484153559</v>
      </c>
      <c r="P49" s="77">
        <v>8.4705395570872053</v>
      </c>
      <c r="Q49" s="77">
        <v>8.782955727151581</v>
      </c>
      <c r="R49" s="77">
        <v>7.7931999999999997</v>
      </c>
      <c r="S49" s="77">
        <v>7.3294507227844399</v>
      </c>
      <c r="T49" s="77">
        <v>6.9561010595706341</v>
      </c>
      <c r="U49" s="77">
        <v>7.6228631356935121</v>
      </c>
      <c r="V49" s="79"/>
      <c r="W49" s="80"/>
      <c r="X49" s="81"/>
      <c r="Y49" s="82"/>
    </row>
    <row r="50" spans="1:25">
      <c r="A50" s="94" t="s">
        <v>166</v>
      </c>
      <c r="B50" s="78"/>
      <c r="C50" s="133"/>
      <c r="D50" s="133"/>
      <c r="E50" s="133"/>
      <c r="F50" s="77"/>
      <c r="G50" s="77"/>
      <c r="H50" s="77"/>
      <c r="I50" s="78"/>
      <c r="J50" s="133"/>
      <c r="K50" s="133"/>
      <c r="L50" s="77"/>
      <c r="M50" s="233"/>
      <c r="N50" s="78"/>
      <c r="O50" s="77"/>
      <c r="P50" s="77"/>
      <c r="Q50" s="77"/>
      <c r="R50" s="77"/>
      <c r="S50" s="77"/>
      <c r="T50" s="77"/>
      <c r="U50" s="77"/>
      <c r="V50" s="79"/>
      <c r="W50" s="80"/>
      <c r="X50" s="81"/>
      <c r="Y50" s="82"/>
    </row>
    <row r="51" spans="1:25">
      <c r="A51" s="94" t="s">
        <v>183</v>
      </c>
      <c r="B51" s="78">
        <v>15.769299999999999</v>
      </c>
      <c r="C51" s="133">
        <v>15.348800000000001</v>
      </c>
      <c r="D51" s="133">
        <v>15.530583108647088</v>
      </c>
      <c r="E51" s="133">
        <v>15.719205658149608</v>
      </c>
      <c r="F51" s="77">
        <v>15.771683063091821</v>
      </c>
      <c r="G51" s="77">
        <v>15.075697272768183</v>
      </c>
      <c r="H51" s="77">
        <v>14.242391725663353</v>
      </c>
      <c r="I51" s="78">
        <v>14.064219688085306</v>
      </c>
      <c r="J51" s="133">
        <v>13.564368203754528</v>
      </c>
      <c r="K51" s="133">
        <v>12.581140349988546</v>
      </c>
      <c r="L51" s="77">
        <v>12.291799076470761</v>
      </c>
      <c r="M51" s="233">
        <v>13.195724924059965</v>
      </c>
      <c r="N51" s="78">
        <v>12.685643147296625</v>
      </c>
      <c r="O51" s="77">
        <v>12.800708095146049</v>
      </c>
      <c r="P51" s="77">
        <v>13.014417540613547</v>
      </c>
      <c r="Q51" s="77">
        <v>12.630284994218133</v>
      </c>
      <c r="R51" s="77">
        <v>12.5555</v>
      </c>
      <c r="S51" s="77">
        <v>12.421528535266434</v>
      </c>
      <c r="T51" s="77">
        <v>11.402774479035312</v>
      </c>
      <c r="U51" s="77">
        <v>11.853531919673646</v>
      </c>
      <c r="V51" s="79"/>
      <c r="W51" s="80"/>
      <c r="X51" s="81"/>
      <c r="Y51" s="82"/>
    </row>
    <row r="52" spans="1:25">
      <c r="A52" s="93" t="s">
        <v>172</v>
      </c>
      <c r="B52" s="78">
        <v>19.421800000000001</v>
      </c>
      <c r="C52" s="133">
        <v>19.1965</v>
      </c>
      <c r="D52" s="133">
        <v>19.613925128030807</v>
      </c>
      <c r="E52" s="133">
        <v>20.338320326753234</v>
      </c>
      <c r="F52" s="77">
        <v>20.317444035641984</v>
      </c>
      <c r="G52" s="77">
        <v>19.599457203219963</v>
      </c>
      <c r="H52" s="77">
        <v>17.122524396460594</v>
      </c>
      <c r="I52" s="78">
        <v>16.051058307497843</v>
      </c>
      <c r="J52" s="133">
        <v>15.917253314979938</v>
      </c>
      <c r="K52" s="133">
        <v>13.579849978230897</v>
      </c>
      <c r="L52" s="77">
        <v>13.086927992368262</v>
      </c>
      <c r="M52" s="233">
        <v>15.121370733667218</v>
      </c>
      <c r="N52" s="78">
        <v>14.791868181061163</v>
      </c>
      <c r="O52" s="77">
        <v>14.419738925032865</v>
      </c>
      <c r="P52" s="77">
        <v>14.745987316892114</v>
      </c>
      <c r="Q52" s="77">
        <v>14.234541913527508</v>
      </c>
      <c r="R52" s="77">
        <v>13.95</v>
      </c>
      <c r="S52" s="77">
        <v>13.657715981823268</v>
      </c>
      <c r="T52" s="77">
        <v>12.860194775319311</v>
      </c>
      <c r="U52" s="77">
        <v>13.162840741562224</v>
      </c>
      <c r="V52" s="79"/>
      <c r="W52" s="80"/>
      <c r="X52" s="81"/>
      <c r="Y52" s="82"/>
    </row>
    <row r="53" spans="1:25">
      <c r="A53" s="93" t="s">
        <v>173</v>
      </c>
      <c r="B53" s="78">
        <v>8.9186999999999994</v>
      </c>
      <c r="C53" s="133">
        <v>8.7515000000000001</v>
      </c>
      <c r="D53" s="133">
        <v>8.8921366588537154</v>
      </c>
      <c r="E53" s="133">
        <v>9.0633373200728151</v>
      </c>
      <c r="F53" s="77">
        <v>9.0311110141975792</v>
      </c>
      <c r="G53" s="77">
        <v>9.2720355934121343</v>
      </c>
      <c r="H53" s="77">
        <v>8.602851023441298</v>
      </c>
      <c r="I53" s="78">
        <v>8.4922078320528218</v>
      </c>
      <c r="J53" s="133">
        <v>8.3129781441278627</v>
      </c>
      <c r="K53" s="133">
        <v>9.1306616042064146</v>
      </c>
      <c r="L53" s="77">
        <v>8.8076141223134243</v>
      </c>
      <c r="M53" s="233">
        <v>7.6788707037007171</v>
      </c>
      <c r="N53" s="78">
        <v>7.853294147298536</v>
      </c>
      <c r="O53" s="77">
        <v>7.7989581834512958</v>
      </c>
      <c r="P53" s="77">
        <v>8.4383782353260504</v>
      </c>
      <c r="Q53" s="77">
        <v>8.7847632108529563</v>
      </c>
      <c r="R53" s="77">
        <v>7.8061999999999996</v>
      </c>
      <c r="S53" s="77">
        <v>7.4084301405181829</v>
      </c>
      <c r="T53" s="77">
        <v>6.9542404794259145</v>
      </c>
      <c r="U53" s="77">
        <v>7.5189245920474477</v>
      </c>
      <c r="V53" s="79"/>
      <c r="W53" s="80"/>
      <c r="X53" s="81"/>
      <c r="Y53" s="82"/>
    </row>
    <row r="54" spans="1:25">
      <c r="A54" s="94" t="s">
        <v>184</v>
      </c>
      <c r="B54" s="78">
        <v>30.533100000000001</v>
      </c>
      <c r="C54" s="133">
        <v>28.472100000000001</v>
      </c>
      <c r="D54" s="133">
        <v>29.517953234156607</v>
      </c>
      <c r="E54" s="133">
        <v>28.939929884042833</v>
      </c>
      <c r="F54" s="77">
        <v>32.060506351972187</v>
      </c>
      <c r="G54" s="77">
        <v>33.193888894449174</v>
      </c>
      <c r="H54" s="77">
        <v>31.308285478833302</v>
      </c>
      <c r="I54" s="78">
        <v>30.903351007409949</v>
      </c>
      <c r="J54" s="133">
        <v>30.867929355359159</v>
      </c>
      <c r="K54" s="133">
        <v>30.89394915775372</v>
      </c>
      <c r="L54" s="77">
        <v>30.922399582902745</v>
      </c>
      <c r="M54" s="233">
        <v>29.479666565629277</v>
      </c>
      <c r="N54" s="78">
        <v>29.710066581002611</v>
      </c>
      <c r="O54" s="77">
        <v>30.147942240368447</v>
      </c>
      <c r="P54" s="77">
        <v>28.914248390241184</v>
      </c>
      <c r="Q54" s="77">
        <v>29.595081475580617</v>
      </c>
      <c r="R54" s="77">
        <v>29.623100000000001</v>
      </c>
      <c r="S54" s="77">
        <v>29.447512955246292</v>
      </c>
      <c r="T54" s="77">
        <v>28.587908093627679</v>
      </c>
      <c r="U54" s="77">
        <v>27.132438219704365</v>
      </c>
      <c r="V54" s="79"/>
      <c r="W54" s="80"/>
      <c r="X54" s="81"/>
      <c r="Y54" s="82"/>
    </row>
    <row r="55" spans="1:25">
      <c r="A55" s="93" t="s">
        <v>172</v>
      </c>
      <c r="B55" s="78">
        <v>30.777100000000001</v>
      </c>
      <c r="C55" s="133">
        <v>28.655000000000001</v>
      </c>
      <c r="D55" s="133">
        <v>29.738837700346785</v>
      </c>
      <c r="E55" s="133">
        <v>29.103395997378083</v>
      </c>
      <c r="F55" s="77">
        <v>32.145648751229707</v>
      </c>
      <c r="G55" s="77">
        <v>33.304745975130302</v>
      </c>
      <c r="H55" s="77">
        <v>31.341341510202653</v>
      </c>
      <c r="I55" s="78">
        <v>31.298027795433658</v>
      </c>
      <c r="J55" s="133">
        <v>30.994295746652373</v>
      </c>
      <c r="K55" s="133">
        <v>30.923850979643056</v>
      </c>
      <c r="L55" s="77">
        <v>30.970830246099879</v>
      </c>
      <c r="M55" s="233">
        <v>29.511144253487451</v>
      </c>
      <c r="N55" s="78">
        <v>29.754803513155785</v>
      </c>
      <c r="O55" s="77">
        <v>30.189711317020539</v>
      </c>
      <c r="P55" s="77">
        <v>28.980740619862079</v>
      </c>
      <c r="Q55" s="77">
        <v>29.667871105959843</v>
      </c>
      <c r="R55" s="77">
        <v>29.693999999999999</v>
      </c>
      <c r="S55" s="77">
        <v>29.499079914567208</v>
      </c>
      <c r="T55" s="77">
        <v>28.626145240446672</v>
      </c>
      <c r="U55" s="77">
        <v>27.175291296702216</v>
      </c>
      <c r="V55" s="79"/>
      <c r="W55" s="80"/>
      <c r="X55" s="81"/>
      <c r="Y55" s="82"/>
    </row>
    <row r="56" spans="1:25">
      <c r="A56" s="93" t="s">
        <v>173</v>
      </c>
      <c r="B56" s="78">
        <v>10.283899999999999</v>
      </c>
      <c r="C56" s="133">
        <v>7.2031999999999998</v>
      </c>
      <c r="D56" s="133">
        <v>8.0954424117510939</v>
      </c>
      <c r="E56" s="133">
        <v>7.0462513132314806</v>
      </c>
      <c r="F56" s="77">
        <v>7.5184212428762907</v>
      </c>
      <c r="G56" s="77">
        <v>11.423333332557776</v>
      </c>
      <c r="H56" s="77">
        <v>9.7439236444011446</v>
      </c>
      <c r="I56" s="78">
        <v>1.8118047687338672</v>
      </c>
      <c r="J56" s="133">
        <v>10.358431402249222</v>
      </c>
      <c r="K56" s="133">
        <v>10.527489134080486</v>
      </c>
      <c r="L56" s="77">
        <v>10.934094405596801</v>
      </c>
      <c r="M56" s="233">
        <v>10.335127443950007</v>
      </c>
      <c r="N56" s="78">
        <v>9.1568582200640112</v>
      </c>
      <c r="O56" s="77">
        <v>6.8769339181299936</v>
      </c>
      <c r="P56" s="77">
        <v>9.505038020275121</v>
      </c>
      <c r="Q56" s="77">
        <v>8.6632452866103975</v>
      </c>
      <c r="R56" s="77">
        <v>9.2598000000000003</v>
      </c>
      <c r="S56" s="77">
        <v>10.09137643727472</v>
      </c>
      <c r="T56" s="77">
        <v>8.0970711243729259</v>
      </c>
      <c r="U56" s="77">
        <v>9.2950846333445867</v>
      </c>
      <c r="V56" s="79"/>
      <c r="W56" s="80"/>
      <c r="X56" s="81"/>
      <c r="Y56" s="82"/>
    </row>
    <row r="57" spans="1:25" s="90" customFormat="1" ht="25.5">
      <c r="A57" s="30" t="s">
        <v>176</v>
      </c>
      <c r="B57" s="72">
        <v>10.045999999999999</v>
      </c>
      <c r="C57" s="132">
        <v>10.469099999999999</v>
      </c>
      <c r="D57" s="132">
        <v>11.692636781580733</v>
      </c>
      <c r="E57" s="132">
        <v>12.302656458261916</v>
      </c>
      <c r="F57" s="71">
        <v>12.278179310344459</v>
      </c>
      <c r="G57" s="71">
        <v>11.479580603941868</v>
      </c>
      <c r="H57" s="71">
        <v>10.484389498262086</v>
      </c>
      <c r="I57" s="72">
        <v>9.353339042327617</v>
      </c>
      <c r="J57" s="132">
        <v>9.7286917274521176</v>
      </c>
      <c r="K57" s="132">
        <v>9.7365869612867328</v>
      </c>
      <c r="L57" s="71">
        <v>9.1776697523157083</v>
      </c>
      <c r="M57" s="232">
        <v>9.1570452438282519</v>
      </c>
      <c r="N57" s="72">
        <v>8.8888341258564356</v>
      </c>
      <c r="O57" s="71">
        <v>8.8112361530047068</v>
      </c>
      <c r="P57" s="71">
        <v>9.198642646526654</v>
      </c>
      <c r="Q57" s="71">
        <v>8.7288068711577687</v>
      </c>
      <c r="R57" s="71">
        <v>8.3000000000000007</v>
      </c>
      <c r="S57" s="71">
        <v>7.9703386186566165</v>
      </c>
      <c r="T57" s="71">
        <v>7.8126471901436298</v>
      </c>
      <c r="U57" s="71">
        <v>7.8840736793842678</v>
      </c>
      <c r="V57" s="73"/>
      <c r="W57" s="74"/>
      <c r="X57" s="75"/>
      <c r="Y57" s="76"/>
    </row>
    <row r="58" spans="1:25">
      <c r="A58" s="95" t="s">
        <v>172</v>
      </c>
      <c r="B58" s="78">
        <v>10.894</v>
      </c>
      <c r="C58" s="133">
        <v>11.3438</v>
      </c>
      <c r="D58" s="133">
        <v>12.907397541087063</v>
      </c>
      <c r="E58" s="133">
        <v>13.698696374424241</v>
      </c>
      <c r="F58" s="77">
        <v>13.553798993934352</v>
      </c>
      <c r="G58" s="77">
        <v>12.679594739803081</v>
      </c>
      <c r="H58" s="77">
        <v>11.433368760312275</v>
      </c>
      <c r="I58" s="78">
        <v>10.320764246444783</v>
      </c>
      <c r="J58" s="133">
        <v>10.551364434925603</v>
      </c>
      <c r="K58" s="133">
        <v>10.543889429915662</v>
      </c>
      <c r="L58" s="77">
        <v>9.9151510516773502</v>
      </c>
      <c r="M58" s="233">
        <v>9.9870770302809024</v>
      </c>
      <c r="N58" s="78">
        <v>9.6311953543269055</v>
      </c>
      <c r="O58" s="77">
        <v>9.5390137883523742</v>
      </c>
      <c r="P58" s="77">
        <v>9.9592334176087789</v>
      </c>
      <c r="Q58" s="77">
        <v>9.5979513648701733</v>
      </c>
      <c r="R58" s="77">
        <v>9.2087000000000003</v>
      </c>
      <c r="S58" s="77">
        <v>8.8729998165296546</v>
      </c>
      <c r="T58" s="77">
        <v>8.5915752979525326</v>
      </c>
      <c r="U58" s="77">
        <v>8.6541547039689366</v>
      </c>
      <c r="V58" s="79"/>
      <c r="W58" s="80"/>
      <c r="X58" s="81"/>
      <c r="Y58" s="82"/>
    </row>
    <row r="59" spans="1:25">
      <c r="A59" s="96" t="s">
        <v>173</v>
      </c>
      <c r="B59" s="78">
        <v>5.5801999999999996</v>
      </c>
      <c r="C59" s="133">
        <v>5.4414999999999996</v>
      </c>
      <c r="D59" s="133">
        <v>5.4135978618378573</v>
      </c>
      <c r="E59" s="133">
        <v>4.891976016539977</v>
      </c>
      <c r="F59" s="77">
        <v>4.8026000985864474</v>
      </c>
      <c r="G59" s="77">
        <v>4.2764312160905407</v>
      </c>
      <c r="H59" s="77">
        <v>4.0493767134156693</v>
      </c>
      <c r="I59" s="78">
        <v>3.6273139557478995</v>
      </c>
      <c r="J59" s="133">
        <v>4.2508191948147926</v>
      </c>
      <c r="K59" s="133">
        <v>4.4383503300803282</v>
      </c>
      <c r="L59" s="77">
        <v>4.5826982646593315</v>
      </c>
      <c r="M59" s="233">
        <v>4.6255805021352465</v>
      </c>
      <c r="N59" s="78">
        <v>4.490583821851974</v>
      </c>
      <c r="O59" s="77">
        <v>4.1175438640269819</v>
      </c>
      <c r="P59" s="77">
        <v>3.6359542910826632</v>
      </c>
      <c r="Q59" s="77">
        <v>3.564385100487403</v>
      </c>
      <c r="R59" s="77">
        <v>3.1711999999999998</v>
      </c>
      <c r="S59" s="77">
        <v>3.2788026208908216</v>
      </c>
      <c r="T59" s="77">
        <v>2.9154577246606661</v>
      </c>
      <c r="U59" s="77">
        <v>2.960189937451986</v>
      </c>
      <c r="V59" s="79"/>
      <c r="W59" s="80"/>
      <c r="X59" s="81"/>
      <c r="Y59" s="82"/>
    </row>
    <row r="60" spans="1:25">
      <c r="A60" s="94" t="s">
        <v>166</v>
      </c>
      <c r="B60" s="78"/>
      <c r="C60" s="133"/>
      <c r="D60" s="133"/>
      <c r="E60" s="133"/>
      <c r="F60" s="77"/>
      <c r="G60" s="77"/>
      <c r="H60" s="77"/>
      <c r="I60" s="78"/>
      <c r="J60" s="133"/>
      <c r="K60" s="133"/>
      <c r="L60" s="77"/>
      <c r="M60" s="233"/>
      <c r="N60" s="78"/>
      <c r="O60" s="77"/>
      <c r="P60" s="77"/>
      <c r="Q60" s="77"/>
      <c r="R60" s="77"/>
      <c r="S60" s="77"/>
      <c r="T60" s="77"/>
      <c r="U60" s="77"/>
      <c r="V60" s="79"/>
      <c r="W60" s="80"/>
      <c r="X60" s="81"/>
      <c r="Y60" s="82"/>
    </row>
    <row r="61" spans="1:25">
      <c r="A61" s="94" t="s">
        <v>183</v>
      </c>
      <c r="B61" s="78">
        <v>9.7041000000000004</v>
      </c>
      <c r="C61" s="133">
        <v>10.163399999999999</v>
      </c>
      <c r="D61" s="133">
        <v>11.54048580427701</v>
      </c>
      <c r="E61" s="133">
        <v>12.246040011314168</v>
      </c>
      <c r="F61" s="77">
        <v>12.465132368492771</v>
      </c>
      <c r="G61" s="77">
        <v>11.612275029743259</v>
      </c>
      <c r="H61" s="77">
        <v>10.443286357116886</v>
      </c>
      <c r="I61" s="78">
        <v>9.2066350159557562</v>
      </c>
      <c r="J61" s="133">
        <v>9.7650707812205741</v>
      </c>
      <c r="K61" s="133">
        <v>9.8321637298091051</v>
      </c>
      <c r="L61" s="77">
        <v>9.0199165001268664</v>
      </c>
      <c r="M61" s="233">
        <v>8.9809378620039162</v>
      </c>
      <c r="N61" s="78">
        <v>8.4544076854037762</v>
      </c>
      <c r="O61" s="77">
        <v>8.5362846103405783</v>
      </c>
      <c r="P61" s="77">
        <v>9.1260214745398294</v>
      </c>
      <c r="Q61" s="77">
        <v>8.7590352195401344</v>
      </c>
      <c r="R61" s="77">
        <v>8.3841999999999999</v>
      </c>
      <c r="S61" s="77">
        <v>7.9032756815878829</v>
      </c>
      <c r="T61" s="77">
        <v>7.7527802750629506</v>
      </c>
      <c r="U61" s="77">
        <v>7.9836547970151317</v>
      </c>
      <c r="V61" s="79"/>
      <c r="W61" s="80"/>
      <c r="X61" s="81"/>
      <c r="Y61" s="82"/>
    </row>
    <row r="62" spans="1:25">
      <c r="A62" s="95" t="s">
        <v>172</v>
      </c>
      <c r="B62" s="78">
        <v>9.9990000000000006</v>
      </c>
      <c r="C62" s="133">
        <v>10.5587</v>
      </c>
      <c r="D62" s="133">
        <v>12.206016770343028</v>
      </c>
      <c r="E62" s="133">
        <v>13.127982207724195</v>
      </c>
      <c r="F62" s="77">
        <v>13.128039621602252</v>
      </c>
      <c r="G62" s="77">
        <v>12.196698009695918</v>
      </c>
      <c r="H62" s="77">
        <v>10.966848614758579</v>
      </c>
      <c r="I62" s="78">
        <v>9.7619312699902423</v>
      </c>
      <c r="J62" s="133">
        <v>10.096949130613783</v>
      </c>
      <c r="K62" s="133">
        <v>10.1111269761663</v>
      </c>
      <c r="L62" s="77">
        <v>9.3404936436862975</v>
      </c>
      <c r="M62" s="233">
        <v>9.3917519540398295</v>
      </c>
      <c r="N62" s="78">
        <v>8.7182272303329658</v>
      </c>
      <c r="O62" s="77">
        <v>8.7626748863919754</v>
      </c>
      <c r="P62" s="77">
        <v>9.3167965999892566</v>
      </c>
      <c r="Q62" s="77">
        <v>9.0375642395597211</v>
      </c>
      <c r="R62" s="77">
        <v>8.6262000000000008</v>
      </c>
      <c r="S62" s="77">
        <v>8.1874735091878836</v>
      </c>
      <c r="T62" s="77">
        <v>7.9568239401908212</v>
      </c>
      <c r="U62" s="77">
        <v>8.2080484489485261</v>
      </c>
      <c r="V62" s="79"/>
      <c r="W62" s="80"/>
      <c r="X62" s="81"/>
      <c r="Y62" s="82"/>
    </row>
    <row r="63" spans="1:25">
      <c r="A63" s="95" t="s">
        <v>173</v>
      </c>
      <c r="B63" s="78">
        <v>3.9933999999999998</v>
      </c>
      <c r="C63" s="133">
        <v>3.3614000000000002</v>
      </c>
      <c r="D63" s="133">
        <v>3.7860466535692621</v>
      </c>
      <c r="E63" s="133">
        <v>3.3052615236589502</v>
      </c>
      <c r="F63" s="77">
        <v>2.9810542431186695</v>
      </c>
      <c r="G63" s="77">
        <v>2.5536599137060527</v>
      </c>
      <c r="H63" s="77">
        <v>2.6741230839923977</v>
      </c>
      <c r="I63" s="78">
        <v>2.1889337539234068</v>
      </c>
      <c r="J63" s="133">
        <v>3.5256510362499731</v>
      </c>
      <c r="K63" s="133">
        <v>3.4961750233276123</v>
      </c>
      <c r="L63" s="77">
        <v>3.63936435744202</v>
      </c>
      <c r="M63" s="233">
        <v>3.7084514143818184</v>
      </c>
      <c r="N63" s="78">
        <v>3.9684108282641199</v>
      </c>
      <c r="O63" s="77">
        <v>3.4906033616471217</v>
      </c>
      <c r="P63" s="77">
        <v>3.1800474170823021</v>
      </c>
      <c r="Q63" s="77">
        <v>3.2885913908285236</v>
      </c>
      <c r="R63" s="77">
        <v>2.5341</v>
      </c>
      <c r="S63" s="77">
        <v>3.2200227233871597</v>
      </c>
      <c r="T63" s="77">
        <v>2.0397644792802883</v>
      </c>
      <c r="U63" s="77">
        <v>2.4857258447795814</v>
      </c>
      <c r="V63" s="79"/>
      <c r="W63" s="80"/>
      <c r="X63" s="81"/>
      <c r="Y63" s="82"/>
    </row>
    <row r="64" spans="1:25">
      <c r="A64" s="94" t="s">
        <v>184</v>
      </c>
      <c r="B64" s="78">
        <v>10.516299999999999</v>
      </c>
      <c r="C64" s="133">
        <v>11.0814</v>
      </c>
      <c r="D64" s="133">
        <v>11.685080028698961</v>
      </c>
      <c r="E64" s="133">
        <v>11.961784834474601</v>
      </c>
      <c r="F64" s="77">
        <v>11.330774149411218</v>
      </c>
      <c r="G64" s="77">
        <v>10.458860965703828</v>
      </c>
      <c r="H64" s="77">
        <v>10.404649295112149</v>
      </c>
      <c r="I64" s="78">
        <v>9.5113681504693606</v>
      </c>
      <c r="J64" s="133">
        <v>9.1587693476450482</v>
      </c>
      <c r="K64" s="133">
        <v>9.2510435211838971</v>
      </c>
      <c r="L64" s="77">
        <v>9.6637106672776945</v>
      </c>
      <c r="M64" s="233">
        <v>9.6811982101803622</v>
      </c>
      <c r="N64" s="78">
        <v>9.6737325052446419</v>
      </c>
      <c r="O64" s="77">
        <v>8.8743176276489208</v>
      </c>
      <c r="P64" s="77">
        <v>8.9192146581223906</v>
      </c>
      <c r="Q64" s="77">
        <v>8.2120765878531561</v>
      </c>
      <c r="R64" s="77">
        <v>7.8428000000000004</v>
      </c>
      <c r="S64" s="77">
        <v>7.771625929273088</v>
      </c>
      <c r="T64" s="77">
        <v>7.6570979445826755</v>
      </c>
      <c r="U64" s="77">
        <v>7.2411010844317802</v>
      </c>
      <c r="V64" s="79"/>
      <c r="W64" s="80"/>
      <c r="X64" s="81"/>
      <c r="Y64" s="82"/>
    </row>
    <row r="65" spans="1:25">
      <c r="A65" s="95" t="s">
        <v>172</v>
      </c>
      <c r="B65" s="78">
        <v>15.6126</v>
      </c>
      <c r="C65" s="133">
        <v>17.229299999999999</v>
      </c>
      <c r="D65" s="133">
        <v>17.279491344452413</v>
      </c>
      <c r="E65" s="133">
        <v>17.023541984778682</v>
      </c>
      <c r="F65" s="77">
        <v>16.290928598911794</v>
      </c>
      <c r="G65" s="77">
        <v>16.093026847194768</v>
      </c>
      <c r="H65" s="77">
        <v>15.348669350956182</v>
      </c>
      <c r="I65" s="78">
        <v>14.440951972136897</v>
      </c>
      <c r="J65" s="133">
        <v>14.064220897041594</v>
      </c>
      <c r="K65" s="133">
        <v>14.056388714592069</v>
      </c>
      <c r="L65" s="77">
        <v>14.009769061399771</v>
      </c>
      <c r="M65" s="233">
        <v>13.91344205219505</v>
      </c>
      <c r="N65" s="78">
        <v>14.383546111481602</v>
      </c>
      <c r="O65" s="77">
        <v>13.578975455717957</v>
      </c>
      <c r="P65" s="77">
        <v>13.464361729315598</v>
      </c>
      <c r="Q65" s="77">
        <v>12.598522668963836</v>
      </c>
      <c r="R65" s="77">
        <v>12.015000000000001</v>
      </c>
      <c r="S65" s="77">
        <v>12.133100843115344</v>
      </c>
      <c r="T65" s="77">
        <v>12.014778986656193</v>
      </c>
      <c r="U65" s="77">
        <v>11.28293758236622</v>
      </c>
      <c r="V65" s="79"/>
      <c r="W65" s="80"/>
      <c r="X65" s="81"/>
      <c r="Y65" s="82"/>
    </row>
    <row r="66" spans="1:25">
      <c r="A66" s="95" t="s">
        <v>173</v>
      </c>
      <c r="B66" s="78">
        <v>6.0003000000000002</v>
      </c>
      <c r="C66" s="133">
        <v>6.3033999999999999</v>
      </c>
      <c r="D66" s="133">
        <v>6.4660802877565375</v>
      </c>
      <c r="E66" s="133">
        <v>6.2061617548090835</v>
      </c>
      <c r="F66" s="77">
        <v>5.7986019935525617</v>
      </c>
      <c r="G66" s="77">
        <v>5.1516688527319703</v>
      </c>
      <c r="H66" s="77">
        <v>5.0064505307280092</v>
      </c>
      <c r="I66" s="78">
        <v>4.5738072472388396</v>
      </c>
      <c r="J66" s="133">
        <v>4.577263852517226</v>
      </c>
      <c r="K66" s="133">
        <v>4.7158799503397928</v>
      </c>
      <c r="L66" s="77">
        <v>5.0431956739805148</v>
      </c>
      <c r="M66" s="233">
        <v>5.1302585486217636</v>
      </c>
      <c r="N66" s="78">
        <v>4.7042010506352181</v>
      </c>
      <c r="O66" s="77">
        <v>4.3014084027486765</v>
      </c>
      <c r="P66" s="77">
        <v>3.7515025683263472</v>
      </c>
      <c r="Q66" s="77">
        <v>3.666277415870701</v>
      </c>
      <c r="R66" s="77">
        <v>3.3799000000000001</v>
      </c>
      <c r="S66" s="77">
        <v>3.3519143033436931</v>
      </c>
      <c r="T66" s="77">
        <v>3.1103853545499871</v>
      </c>
      <c r="U66" s="77">
        <v>3.0812338076003218</v>
      </c>
      <c r="V66" s="79"/>
      <c r="W66" s="80"/>
      <c r="X66" s="81"/>
      <c r="Y66" s="82"/>
    </row>
    <row r="67" spans="1:25" s="90" customFormat="1">
      <c r="A67" s="30" t="s">
        <v>174</v>
      </c>
      <c r="B67" s="72">
        <v>18.9695</v>
      </c>
      <c r="C67" s="132">
        <v>19.5565</v>
      </c>
      <c r="D67" s="132">
        <v>20.598585054616109</v>
      </c>
      <c r="E67" s="132">
        <v>20.958289518079717</v>
      </c>
      <c r="F67" s="71">
        <v>19.501520170012633</v>
      </c>
      <c r="G67" s="71">
        <v>17.649634190313058</v>
      </c>
      <c r="H67" s="71">
        <v>16.293940982020484</v>
      </c>
      <c r="I67" s="72">
        <v>15.571896918489278</v>
      </c>
      <c r="J67" s="132">
        <v>15.418452243755238</v>
      </c>
      <c r="K67" s="132">
        <v>14.992904794958745</v>
      </c>
      <c r="L67" s="71">
        <v>13.791709478250333</v>
      </c>
      <c r="M67" s="232">
        <v>13.632915508588816</v>
      </c>
      <c r="N67" s="72">
        <v>13.313677578713829</v>
      </c>
      <c r="O67" s="71">
        <v>13.016894560188344</v>
      </c>
      <c r="P67" s="71">
        <v>12.734778808690882</v>
      </c>
      <c r="Q67" s="71">
        <v>12.487616686593745</v>
      </c>
      <c r="R67" s="71">
        <v>11.9514</v>
      </c>
      <c r="S67" s="71">
        <v>11.179125927106755</v>
      </c>
      <c r="T67" s="71">
        <v>11.276043588055121</v>
      </c>
      <c r="U67" s="71">
        <v>11.62805187792627</v>
      </c>
      <c r="V67" s="73"/>
      <c r="W67" s="74"/>
      <c r="X67" s="75"/>
      <c r="Y67" s="76"/>
    </row>
    <row r="68" spans="1:25">
      <c r="A68" s="117" t="s">
        <v>185</v>
      </c>
      <c r="B68" s="119">
        <v>18.7486</v>
      </c>
      <c r="C68" s="134">
        <v>19.106200000000001</v>
      </c>
      <c r="D68" s="134">
        <v>20.484928086418449</v>
      </c>
      <c r="E68" s="134">
        <v>21.132473704304122</v>
      </c>
      <c r="F68" s="118">
        <v>19.218329602950416</v>
      </c>
      <c r="G68" s="118">
        <v>17.53083329002607</v>
      </c>
      <c r="H68" s="118">
        <v>15.766676320374289</v>
      </c>
      <c r="I68" s="119">
        <v>15.262738731163651</v>
      </c>
      <c r="J68" s="134">
        <v>14.976114475223312</v>
      </c>
      <c r="K68" s="134">
        <v>14.266996070110354</v>
      </c>
      <c r="L68" s="118">
        <v>12.872949586742463</v>
      </c>
      <c r="M68" s="234">
        <v>12.824940779807973</v>
      </c>
      <c r="N68" s="119">
        <v>12.029997003403642</v>
      </c>
      <c r="O68" s="118">
        <v>12.622117601408105</v>
      </c>
      <c r="P68" s="118">
        <v>12.394794357077387</v>
      </c>
      <c r="Q68" s="118">
        <v>12.109566821150098</v>
      </c>
      <c r="R68" s="118">
        <v>11.8284</v>
      </c>
      <c r="S68" s="118">
        <v>11.005649457620782</v>
      </c>
      <c r="T68" s="118">
        <v>10.999003228754422</v>
      </c>
      <c r="U68" s="118">
        <v>11.41724678220204</v>
      </c>
      <c r="V68" s="120"/>
      <c r="W68" s="121"/>
      <c r="X68" s="122"/>
      <c r="Y68" s="123"/>
    </row>
    <row r="69" spans="1:25">
      <c r="A69" s="97" t="s">
        <v>73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</row>
    <row r="70" spans="1:25">
      <c r="A70" s="97" t="s">
        <v>74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</row>
    <row r="71" spans="1:25">
      <c r="A71" s="237" t="s">
        <v>288</v>
      </c>
    </row>
  </sheetData>
  <mergeCells count="6">
    <mergeCell ref="X2:Y2"/>
    <mergeCell ref="A1:Y1"/>
    <mergeCell ref="A2:A3"/>
    <mergeCell ref="V2:W2"/>
    <mergeCell ref="B2:M2"/>
    <mergeCell ref="N2:U2"/>
  </mergeCells>
  <pageMargins left="0.7" right="0.7" top="0.75" bottom="0.75" header="0.3" footer="0.3"/>
  <pageSetup paperSize="9" scale="34" orientation="landscape" horizontalDpi="4294967295" r:id="rId1"/>
  <headerFooter>
    <oddHeader>&amp;L&amp;"-,звичайний"&amp;12&amp;K8CBA97Макроекономічний та монетарний огляд&amp;R&amp;"-,звичайний"&amp;12&amp;K7CBE87Липень 2017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U43"/>
  <sheetViews>
    <sheetView showGridLines="0" topLeftCell="A13" zoomScale="115" zoomScaleNormal="115" zoomScaleSheetLayoutView="100" zoomScalePageLayoutView="85" workbookViewId="0">
      <selection activeCell="F42" sqref="F42"/>
    </sheetView>
  </sheetViews>
  <sheetFormatPr defaultRowHeight="12.75"/>
  <cols>
    <col min="1" max="1" width="44.42578125" style="2" customWidth="1"/>
    <col min="2" max="4" width="10.42578125" style="2" customWidth="1"/>
    <col min="5" max="5" width="11" style="2" customWidth="1"/>
    <col min="6" max="9" width="10.42578125" style="2" customWidth="1"/>
    <col min="10" max="10" width="9.28515625" style="2" customWidth="1"/>
    <col min="11" max="11" width="10.42578125" style="2" customWidth="1"/>
    <col min="12" max="12" width="9.28515625" style="2" customWidth="1"/>
    <col min="13" max="253" width="9.28515625" style="2"/>
    <col min="254" max="254" width="44.42578125" style="2" customWidth="1"/>
    <col min="255" max="255" width="0" style="2" hidden="1" customWidth="1"/>
    <col min="256" max="258" width="10.42578125" style="2" customWidth="1"/>
    <col min="259" max="259" width="11" style="2" customWidth="1"/>
    <col min="260" max="264" width="10.42578125" style="2" customWidth="1"/>
    <col min="265" max="509" width="9.28515625" style="2"/>
    <col min="510" max="510" width="44.42578125" style="2" customWidth="1"/>
    <col min="511" max="511" width="0" style="2" hidden="1" customWidth="1"/>
    <col min="512" max="514" width="10.42578125" style="2" customWidth="1"/>
    <col min="515" max="515" width="11" style="2" customWidth="1"/>
    <col min="516" max="520" width="10.42578125" style="2" customWidth="1"/>
    <col min="521" max="765" width="9.28515625" style="2"/>
    <col min="766" max="766" width="44.42578125" style="2" customWidth="1"/>
    <col min="767" max="767" width="0" style="2" hidden="1" customWidth="1"/>
    <col min="768" max="770" width="10.42578125" style="2" customWidth="1"/>
    <col min="771" max="771" width="11" style="2" customWidth="1"/>
    <col min="772" max="776" width="10.42578125" style="2" customWidth="1"/>
    <col min="777" max="1021" width="9.28515625" style="2"/>
    <col min="1022" max="1022" width="44.42578125" style="2" customWidth="1"/>
    <col min="1023" max="1023" width="0" style="2" hidden="1" customWidth="1"/>
    <col min="1024" max="1026" width="10.42578125" style="2" customWidth="1"/>
    <col min="1027" max="1027" width="11" style="2" customWidth="1"/>
    <col min="1028" max="1032" width="10.42578125" style="2" customWidth="1"/>
    <col min="1033" max="1277" width="9.28515625" style="2"/>
    <col min="1278" max="1278" width="44.42578125" style="2" customWidth="1"/>
    <col min="1279" max="1279" width="0" style="2" hidden="1" customWidth="1"/>
    <col min="1280" max="1282" width="10.42578125" style="2" customWidth="1"/>
    <col min="1283" max="1283" width="11" style="2" customWidth="1"/>
    <col min="1284" max="1288" width="10.42578125" style="2" customWidth="1"/>
    <col min="1289" max="1533" width="9.28515625" style="2"/>
    <col min="1534" max="1534" width="44.42578125" style="2" customWidth="1"/>
    <col min="1535" max="1535" width="0" style="2" hidden="1" customWidth="1"/>
    <col min="1536" max="1538" width="10.42578125" style="2" customWidth="1"/>
    <col min="1539" max="1539" width="11" style="2" customWidth="1"/>
    <col min="1540" max="1544" width="10.42578125" style="2" customWidth="1"/>
    <col min="1545" max="1789" width="9.28515625" style="2"/>
    <col min="1790" max="1790" width="44.42578125" style="2" customWidth="1"/>
    <col min="1791" max="1791" width="0" style="2" hidden="1" customWidth="1"/>
    <col min="1792" max="1794" width="10.42578125" style="2" customWidth="1"/>
    <col min="1795" max="1795" width="11" style="2" customWidth="1"/>
    <col min="1796" max="1800" width="10.42578125" style="2" customWidth="1"/>
    <col min="1801" max="2045" width="9.28515625" style="2"/>
    <col min="2046" max="2046" width="44.42578125" style="2" customWidth="1"/>
    <col min="2047" max="2047" width="0" style="2" hidden="1" customWidth="1"/>
    <col min="2048" max="2050" width="10.42578125" style="2" customWidth="1"/>
    <col min="2051" max="2051" width="11" style="2" customWidth="1"/>
    <col min="2052" max="2056" width="10.42578125" style="2" customWidth="1"/>
    <col min="2057" max="2301" width="9.28515625" style="2"/>
    <col min="2302" max="2302" width="44.42578125" style="2" customWidth="1"/>
    <col min="2303" max="2303" width="0" style="2" hidden="1" customWidth="1"/>
    <col min="2304" max="2306" width="10.42578125" style="2" customWidth="1"/>
    <col min="2307" max="2307" width="11" style="2" customWidth="1"/>
    <col min="2308" max="2312" width="10.42578125" style="2" customWidth="1"/>
    <col min="2313" max="2557" width="9.28515625" style="2"/>
    <col min="2558" max="2558" width="44.42578125" style="2" customWidth="1"/>
    <col min="2559" max="2559" width="0" style="2" hidden="1" customWidth="1"/>
    <col min="2560" max="2562" width="10.42578125" style="2" customWidth="1"/>
    <col min="2563" max="2563" width="11" style="2" customWidth="1"/>
    <col min="2564" max="2568" width="10.42578125" style="2" customWidth="1"/>
    <col min="2569" max="2813" width="9.28515625" style="2"/>
    <col min="2814" max="2814" width="44.42578125" style="2" customWidth="1"/>
    <col min="2815" max="2815" width="0" style="2" hidden="1" customWidth="1"/>
    <col min="2816" max="2818" width="10.42578125" style="2" customWidth="1"/>
    <col min="2819" max="2819" width="11" style="2" customWidth="1"/>
    <col min="2820" max="2824" width="10.42578125" style="2" customWidth="1"/>
    <col min="2825" max="3069" width="9.28515625" style="2"/>
    <col min="3070" max="3070" width="44.42578125" style="2" customWidth="1"/>
    <col min="3071" max="3071" width="0" style="2" hidden="1" customWidth="1"/>
    <col min="3072" max="3074" width="10.42578125" style="2" customWidth="1"/>
    <col min="3075" max="3075" width="11" style="2" customWidth="1"/>
    <col min="3076" max="3080" width="10.42578125" style="2" customWidth="1"/>
    <col min="3081" max="3325" width="9.28515625" style="2"/>
    <col min="3326" max="3326" width="44.42578125" style="2" customWidth="1"/>
    <col min="3327" max="3327" width="0" style="2" hidden="1" customWidth="1"/>
    <col min="3328" max="3330" width="10.42578125" style="2" customWidth="1"/>
    <col min="3331" max="3331" width="11" style="2" customWidth="1"/>
    <col min="3332" max="3336" width="10.42578125" style="2" customWidth="1"/>
    <col min="3337" max="3581" width="9.28515625" style="2"/>
    <col min="3582" max="3582" width="44.42578125" style="2" customWidth="1"/>
    <col min="3583" max="3583" width="0" style="2" hidden="1" customWidth="1"/>
    <col min="3584" max="3586" width="10.42578125" style="2" customWidth="1"/>
    <col min="3587" max="3587" width="11" style="2" customWidth="1"/>
    <col min="3588" max="3592" width="10.42578125" style="2" customWidth="1"/>
    <col min="3593" max="3837" width="9.28515625" style="2"/>
    <col min="3838" max="3838" width="44.42578125" style="2" customWidth="1"/>
    <col min="3839" max="3839" width="0" style="2" hidden="1" customWidth="1"/>
    <col min="3840" max="3842" width="10.42578125" style="2" customWidth="1"/>
    <col min="3843" max="3843" width="11" style="2" customWidth="1"/>
    <col min="3844" max="3848" width="10.42578125" style="2" customWidth="1"/>
    <col min="3849" max="4093" width="9.28515625" style="2"/>
    <col min="4094" max="4094" width="44.42578125" style="2" customWidth="1"/>
    <col min="4095" max="4095" width="0" style="2" hidden="1" customWidth="1"/>
    <col min="4096" max="4098" width="10.42578125" style="2" customWidth="1"/>
    <col min="4099" max="4099" width="11" style="2" customWidth="1"/>
    <col min="4100" max="4104" width="10.42578125" style="2" customWidth="1"/>
    <col min="4105" max="4349" width="9.28515625" style="2"/>
    <col min="4350" max="4350" width="44.42578125" style="2" customWidth="1"/>
    <col min="4351" max="4351" width="0" style="2" hidden="1" customWidth="1"/>
    <col min="4352" max="4354" width="10.42578125" style="2" customWidth="1"/>
    <col min="4355" max="4355" width="11" style="2" customWidth="1"/>
    <col min="4356" max="4360" width="10.42578125" style="2" customWidth="1"/>
    <col min="4361" max="4605" width="9.28515625" style="2"/>
    <col min="4606" max="4606" width="44.42578125" style="2" customWidth="1"/>
    <col min="4607" max="4607" width="0" style="2" hidden="1" customWidth="1"/>
    <col min="4608" max="4610" width="10.42578125" style="2" customWidth="1"/>
    <col min="4611" max="4611" width="11" style="2" customWidth="1"/>
    <col min="4612" max="4616" width="10.42578125" style="2" customWidth="1"/>
    <col min="4617" max="4861" width="9.28515625" style="2"/>
    <col min="4862" max="4862" width="44.42578125" style="2" customWidth="1"/>
    <col min="4863" max="4863" width="0" style="2" hidden="1" customWidth="1"/>
    <col min="4864" max="4866" width="10.42578125" style="2" customWidth="1"/>
    <col min="4867" max="4867" width="11" style="2" customWidth="1"/>
    <col min="4868" max="4872" width="10.42578125" style="2" customWidth="1"/>
    <col min="4873" max="5117" width="9.28515625" style="2"/>
    <col min="5118" max="5118" width="44.42578125" style="2" customWidth="1"/>
    <col min="5119" max="5119" width="0" style="2" hidden="1" customWidth="1"/>
    <col min="5120" max="5122" width="10.42578125" style="2" customWidth="1"/>
    <col min="5123" max="5123" width="11" style="2" customWidth="1"/>
    <col min="5124" max="5128" width="10.42578125" style="2" customWidth="1"/>
    <col min="5129" max="5373" width="9.28515625" style="2"/>
    <col min="5374" max="5374" width="44.42578125" style="2" customWidth="1"/>
    <col min="5375" max="5375" width="0" style="2" hidden="1" customWidth="1"/>
    <col min="5376" max="5378" width="10.42578125" style="2" customWidth="1"/>
    <col min="5379" max="5379" width="11" style="2" customWidth="1"/>
    <col min="5380" max="5384" width="10.42578125" style="2" customWidth="1"/>
    <col min="5385" max="5629" width="9.28515625" style="2"/>
    <col min="5630" max="5630" width="44.42578125" style="2" customWidth="1"/>
    <col min="5631" max="5631" width="0" style="2" hidden="1" customWidth="1"/>
    <col min="5632" max="5634" width="10.42578125" style="2" customWidth="1"/>
    <col min="5635" max="5635" width="11" style="2" customWidth="1"/>
    <col min="5636" max="5640" width="10.42578125" style="2" customWidth="1"/>
    <col min="5641" max="5885" width="9.28515625" style="2"/>
    <col min="5886" max="5886" width="44.42578125" style="2" customWidth="1"/>
    <col min="5887" max="5887" width="0" style="2" hidden="1" customWidth="1"/>
    <col min="5888" max="5890" width="10.42578125" style="2" customWidth="1"/>
    <col min="5891" max="5891" width="11" style="2" customWidth="1"/>
    <col min="5892" max="5896" width="10.42578125" style="2" customWidth="1"/>
    <col min="5897" max="6141" width="9.28515625" style="2"/>
    <col min="6142" max="6142" width="44.42578125" style="2" customWidth="1"/>
    <col min="6143" max="6143" width="0" style="2" hidden="1" customWidth="1"/>
    <col min="6144" max="6146" width="10.42578125" style="2" customWidth="1"/>
    <col min="6147" max="6147" width="11" style="2" customWidth="1"/>
    <col min="6148" max="6152" width="10.42578125" style="2" customWidth="1"/>
    <col min="6153" max="6397" width="9.28515625" style="2"/>
    <col min="6398" max="6398" width="44.42578125" style="2" customWidth="1"/>
    <col min="6399" max="6399" width="0" style="2" hidden="1" customWidth="1"/>
    <col min="6400" max="6402" width="10.42578125" style="2" customWidth="1"/>
    <col min="6403" max="6403" width="11" style="2" customWidth="1"/>
    <col min="6404" max="6408" width="10.42578125" style="2" customWidth="1"/>
    <col min="6409" max="6653" width="9.28515625" style="2"/>
    <col min="6654" max="6654" width="44.42578125" style="2" customWidth="1"/>
    <col min="6655" max="6655" width="0" style="2" hidden="1" customWidth="1"/>
    <col min="6656" max="6658" width="10.42578125" style="2" customWidth="1"/>
    <col min="6659" max="6659" width="11" style="2" customWidth="1"/>
    <col min="6660" max="6664" width="10.42578125" style="2" customWidth="1"/>
    <col min="6665" max="6909" width="9.28515625" style="2"/>
    <col min="6910" max="6910" width="44.42578125" style="2" customWidth="1"/>
    <col min="6911" max="6911" width="0" style="2" hidden="1" customWidth="1"/>
    <col min="6912" max="6914" width="10.42578125" style="2" customWidth="1"/>
    <col min="6915" max="6915" width="11" style="2" customWidth="1"/>
    <col min="6916" max="6920" width="10.42578125" style="2" customWidth="1"/>
    <col min="6921" max="7165" width="9.28515625" style="2"/>
    <col min="7166" max="7166" width="44.42578125" style="2" customWidth="1"/>
    <col min="7167" max="7167" width="0" style="2" hidden="1" customWidth="1"/>
    <col min="7168" max="7170" width="10.42578125" style="2" customWidth="1"/>
    <col min="7171" max="7171" width="11" style="2" customWidth="1"/>
    <col min="7172" max="7176" width="10.42578125" style="2" customWidth="1"/>
    <col min="7177" max="7421" width="9.28515625" style="2"/>
    <col min="7422" max="7422" width="44.42578125" style="2" customWidth="1"/>
    <col min="7423" max="7423" width="0" style="2" hidden="1" customWidth="1"/>
    <col min="7424" max="7426" width="10.42578125" style="2" customWidth="1"/>
    <col min="7427" max="7427" width="11" style="2" customWidth="1"/>
    <col min="7428" max="7432" width="10.42578125" style="2" customWidth="1"/>
    <col min="7433" max="7677" width="9.28515625" style="2"/>
    <col min="7678" max="7678" width="44.42578125" style="2" customWidth="1"/>
    <col min="7679" max="7679" width="0" style="2" hidden="1" customWidth="1"/>
    <col min="7680" max="7682" width="10.42578125" style="2" customWidth="1"/>
    <col min="7683" max="7683" width="11" style="2" customWidth="1"/>
    <col min="7684" max="7688" width="10.42578125" style="2" customWidth="1"/>
    <col min="7689" max="7933" width="9.28515625" style="2"/>
    <col min="7934" max="7934" width="44.42578125" style="2" customWidth="1"/>
    <col min="7935" max="7935" width="0" style="2" hidden="1" customWidth="1"/>
    <col min="7936" max="7938" width="10.42578125" style="2" customWidth="1"/>
    <col min="7939" max="7939" width="11" style="2" customWidth="1"/>
    <col min="7940" max="7944" width="10.42578125" style="2" customWidth="1"/>
    <col min="7945" max="8189" width="9.28515625" style="2"/>
    <col min="8190" max="8190" width="44.42578125" style="2" customWidth="1"/>
    <col min="8191" max="8191" width="0" style="2" hidden="1" customWidth="1"/>
    <col min="8192" max="8194" width="10.42578125" style="2" customWidth="1"/>
    <col min="8195" max="8195" width="11" style="2" customWidth="1"/>
    <col min="8196" max="8200" width="10.42578125" style="2" customWidth="1"/>
    <col min="8201" max="8445" width="9.28515625" style="2"/>
    <col min="8446" max="8446" width="44.42578125" style="2" customWidth="1"/>
    <col min="8447" max="8447" width="0" style="2" hidden="1" customWidth="1"/>
    <col min="8448" max="8450" width="10.42578125" style="2" customWidth="1"/>
    <col min="8451" max="8451" width="11" style="2" customWidth="1"/>
    <col min="8452" max="8456" width="10.42578125" style="2" customWidth="1"/>
    <col min="8457" max="8701" width="9.28515625" style="2"/>
    <col min="8702" max="8702" width="44.42578125" style="2" customWidth="1"/>
    <col min="8703" max="8703" width="0" style="2" hidden="1" customWidth="1"/>
    <col min="8704" max="8706" width="10.42578125" style="2" customWidth="1"/>
    <col min="8707" max="8707" width="11" style="2" customWidth="1"/>
    <col min="8708" max="8712" width="10.42578125" style="2" customWidth="1"/>
    <col min="8713" max="8957" width="9.28515625" style="2"/>
    <col min="8958" max="8958" width="44.42578125" style="2" customWidth="1"/>
    <col min="8959" max="8959" width="0" style="2" hidden="1" customWidth="1"/>
    <col min="8960" max="8962" width="10.42578125" style="2" customWidth="1"/>
    <col min="8963" max="8963" width="11" style="2" customWidth="1"/>
    <col min="8964" max="8968" width="10.42578125" style="2" customWidth="1"/>
    <col min="8969" max="9213" width="9.28515625" style="2"/>
    <col min="9214" max="9214" width="44.42578125" style="2" customWidth="1"/>
    <col min="9215" max="9215" width="0" style="2" hidden="1" customWidth="1"/>
    <col min="9216" max="9218" width="10.42578125" style="2" customWidth="1"/>
    <col min="9219" max="9219" width="11" style="2" customWidth="1"/>
    <col min="9220" max="9224" width="10.42578125" style="2" customWidth="1"/>
    <col min="9225" max="9469" width="9.28515625" style="2"/>
    <col min="9470" max="9470" width="44.42578125" style="2" customWidth="1"/>
    <col min="9471" max="9471" width="0" style="2" hidden="1" customWidth="1"/>
    <col min="9472" max="9474" width="10.42578125" style="2" customWidth="1"/>
    <col min="9475" max="9475" width="11" style="2" customWidth="1"/>
    <col min="9476" max="9480" width="10.42578125" style="2" customWidth="1"/>
    <col min="9481" max="9725" width="9.28515625" style="2"/>
    <col min="9726" max="9726" width="44.42578125" style="2" customWidth="1"/>
    <col min="9727" max="9727" width="0" style="2" hidden="1" customWidth="1"/>
    <col min="9728" max="9730" width="10.42578125" style="2" customWidth="1"/>
    <col min="9731" max="9731" width="11" style="2" customWidth="1"/>
    <col min="9732" max="9736" width="10.42578125" style="2" customWidth="1"/>
    <col min="9737" max="9981" width="9.28515625" style="2"/>
    <col min="9982" max="9982" width="44.42578125" style="2" customWidth="1"/>
    <col min="9983" max="9983" width="0" style="2" hidden="1" customWidth="1"/>
    <col min="9984" max="9986" width="10.42578125" style="2" customWidth="1"/>
    <col min="9987" max="9987" width="11" style="2" customWidth="1"/>
    <col min="9988" max="9992" width="10.42578125" style="2" customWidth="1"/>
    <col min="9993" max="10237" width="9.28515625" style="2"/>
    <col min="10238" max="10238" width="44.42578125" style="2" customWidth="1"/>
    <col min="10239" max="10239" width="0" style="2" hidden="1" customWidth="1"/>
    <col min="10240" max="10242" width="10.42578125" style="2" customWidth="1"/>
    <col min="10243" max="10243" width="11" style="2" customWidth="1"/>
    <col min="10244" max="10248" width="10.42578125" style="2" customWidth="1"/>
    <col min="10249" max="10493" width="9.28515625" style="2"/>
    <col min="10494" max="10494" width="44.42578125" style="2" customWidth="1"/>
    <col min="10495" max="10495" width="0" style="2" hidden="1" customWidth="1"/>
    <col min="10496" max="10498" width="10.42578125" style="2" customWidth="1"/>
    <col min="10499" max="10499" width="11" style="2" customWidth="1"/>
    <col min="10500" max="10504" width="10.42578125" style="2" customWidth="1"/>
    <col min="10505" max="10749" width="9.28515625" style="2"/>
    <col min="10750" max="10750" width="44.42578125" style="2" customWidth="1"/>
    <col min="10751" max="10751" width="0" style="2" hidden="1" customWidth="1"/>
    <col min="10752" max="10754" width="10.42578125" style="2" customWidth="1"/>
    <col min="10755" max="10755" width="11" style="2" customWidth="1"/>
    <col min="10756" max="10760" width="10.42578125" style="2" customWidth="1"/>
    <col min="10761" max="11005" width="9.28515625" style="2"/>
    <col min="11006" max="11006" width="44.42578125" style="2" customWidth="1"/>
    <col min="11007" max="11007" width="0" style="2" hidden="1" customWidth="1"/>
    <col min="11008" max="11010" width="10.42578125" style="2" customWidth="1"/>
    <col min="11011" max="11011" width="11" style="2" customWidth="1"/>
    <col min="11012" max="11016" width="10.42578125" style="2" customWidth="1"/>
    <col min="11017" max="11261" width="9.28515625" style="2"/>
    <col min="11262" max="11262" width="44.42578125" style="2" customWidth="1"/>
    <col min="11263" max="11263" width="0" style="2" hidden="1" customWidth="1"/>
    <col min="11264" max="11266" width="10.42578125" style="2" customWidth="1"/>
    <col min="11267" max="11267" width="11" style="2" customWidth="1"/>
    <col min="11268" max="11272" width="10.42578125" style="2" customWidth="1"/>
    <col min="11273" max="11517" width="9.28515625" style="2"/>
    <col min="11518" max="11518" width="44.42578125" style="2" customWidth="1"/>
    <col min="11519" max="11519" width="0" style="2" hidden="1" customWidth="1"/>
    <col min="11520" max="11522" width="10.42578125" style="2" customWidth="1"/>
    <col min="11523" max="11523" width="11" style="2" customWidth="1"/>
    <col min="11524" max="11528" width="10.42578125" style="2" customWidth="1"/>
    <col min="11529" max="11773" width="9.28515625" style="2"/>
    <col min="11774" max="11774" width="44.42578125" style="2" customWidth="1"/>
    <col min="11775" max="11775" width="0" style="2" hidden="1" customWidth="1"/>
    <col min="11776" max="11778" width="10.42578125" style="2" customWidth="1"/>
    <col min="11779" max="11779" width="11" style="2" customWidth="1"/>
    <col min="11780" max="11784" width="10.42578125" style="2" customWidth="1"/>
    <col min="11785" max="12029" width="9.28515625" style="2"/>
    <col min="12030" max="12030" width="44.42578125" style="2" customWidth="1"/>
    <col min="12031" max="12031" width="0" style="2" hidden="1" customWidth="1"/>
    <col min="12032" max="12034" width="10.42578125" style="2" customWidth="1"/>
    <col min="12035" max="12035" width="11" style="2" customWidth="1"/>
    <col min="12036" max="12040" width="10.42578125" style="2" customWidth="1"/>
    <col min="12041" max="12285" width="9.28515625" style="2"/>
    <col min="12286" max="12286" width="44.42578125" style="2" customWidth="1"/>
    <col min="12287" max="12287" width="0" style="2" hidden="1" customWidth="1"/>
    <col min="12288" max="12290" width="10.42578125" style="2" customWidth="1"/>
    <col min="12291" max="12291" width="11" style="2" customWidth="1"/>
    <col min="12292" max="12296" width="10.42578125" style="2" customWidth="1"/>
    <col min="12297" max="12541" width="9.28515625" style="2"/>
    <col min="12542" max="12542" width="44.42578125" style="2" customWidth="1"/>
    <col min="12543" max="12543" width="0" style="2" hidden="1" customWidth="1"/>
    <col min="12544" max="12546" width="10.42578125" style="2" customWidth="1"/>
    <col min="12547" max="12547" width="11" style="2" customWidth="1"/>
    <col min="12548" max="12552" width="10.42578125" style="2" customWidth="1"/>
    <col min="12553" max="12797" width="9.28515625" style="2"/>
    <col min="12798" max="12798" width="44.42578125" style="2" customWidth="1"/>
    <col min="12799" max="12799" width="0" style="2" hidden="1" customWidth="1"/>
    <col min="12800" max="12802" width="10.42578125" style="2" customWidth="1"/>
    <col min="12803" max="12803" width="11" style="2" customWidth="1"/>
    <col min="12804" max="12808" width="10.42578125" style="2" customWidth="1"/>
    <col min="12809" max="13053" width="9.28515625" style="2"/>
    <col min="13054" max="13054" width="44.42578125" style="2" customWidth="1"/>
    <col min="13055" max="13055" width="0" style="2" hidden="1" customWidth="1"/>
    <col min="13056" max="13058" width="10.42578125" style="2" customWidth="1"/>
    <col min="13059" max="13059" width="11" style="2" customWidth="1"/>
    <col min="13060" max="13064" width="10.42578125" style="2" customWidth="1"/>
    <col min="13065" max="13309" width="9.28515625" style="2"/>
    <col min="13310" max="13310" width="44.42578125" style="2" customWidth="1"/>
    <col min="13311" max="13311" width="0" style="2" hidden="1" customWidth="1"/>
    <col min="13312" max="13314" width="10.42578125" style="2" customWidth="1"/>
    <col min="13315" max="13315" width="11" style="2" customWidth="1"/>
    <col min="13316" max="13320" width="10.42578125" style="2" customWidth="1"/>
    <col min="13321" max="13565" width="9.28515625" style="2"/>
    <col min="13566" max="13566" width="44.42578125" style="2" customWidth="1"/>
    <col min="13567" max="13567" width="0" style="2" hidden="1" customWidth="1"/>
    <col min="13568" max="13570" width="10.42578125" style="2" customWidth="1"/>
    <col min="13571" max="13571" width="11" style="2" customWidth="1"/>
    <col min="13572" max="13576" width="10.42578125" style="2" customWidth="1"/>
    <col min="13577" max="13821" width="9.28515625" style="2"/>
    <col min="13822" max="13822" width="44.42578125" style="2" customWidth="1"/>
    <col min="13823" max="13823" width="0" style="2" hidden="1" customWidth="1"/>
    <col min="13824" max="13826" width="10.42578125" style="2" customWidth="1"/>
    <col min="13827" max="13827" width="11" style="2" customWidth="1"/>
    <col min="13828" max="13832" width="10.42578125" style="2" customWidth="1"/>
    <col min="13833" max="14077" width="9.28515625" style="2"/>
    <col min="14078" max="14078" width="44.42578125" style="2" customWidth="1"/>
    <col min="14079" max="14079" width="0" style="2" hidden="1" customWidth="1"/>
    <col min="14080" max="14082" width="10.42578125" style="2" customWidth="1"/>
    <col min="14083" max="14083" width="11" style="2" customWidth="1"/>
    <col min="14084" max="14088" width="10.42578125" style="2" customWidth="1"/>
    <col min="14089" max="14333" width="9.28515625" style="2"/>
    <col min="14334" max="14334" width="44.42578125" style="2" customWidth="1"/>
    <col min="14335" max="14335" width="0" style="2" hidden="1" customWidth="1"/>
    <col min="14336" max="14338" width="10.42578125" style="2" customWidth="1"/>
    <col min="14339" max="14339" width="11" style="2" customWidth="1"/>
    <col min="14340" max="14344" width="10.42578125" style="2" customWidth="1"/>
    <col min="14345" max="14589" width="9.28515625" style="2"/>
    <col min="14590" max="14590" width="44.42578125" style="2" customWidth="1"/>
    <col min="14591" max="14591" width="0" style="2" hidden="1" customWidth="1"/>
    <col min="14592" max="14594" width="10.42578125" style="2" customWidth="1"/>
    <col min="14595" max="14595" width="11" style="2" customWidth="1"/>
    <col min="14596" max="14600" width="10.42578125" style="2" customWidth="1"/>
    <col min="14601" max="14845" width="9.28515625" style="2"/>
    <col min="14846" max="14846" width="44.42578125" style="2" customWidth="1"/>
    <col min="14847" max="14847" width="0" style="2" hidden="1" customWidth="1"/>
    <col min="14848" max="14850" width="10.42578125" style="2" customWidth="1"/>
    <col min="14851" max="14851" width="11" style="2" customWidth="1"/>
    <col min="14852" max="14856" width="10.42578125" style="2" customWidth="1"/>
    <col min="14857" max="15101" width="9.28515625" style="2"/>
    <col min="15102" max="15102" width="44.42578125" style="2" customWidth="1"/>
    <col min="15103" max="15103" width="0" style="2" hidden="1" customWidth="1"/>
    <col min="15104" max="15106" width="10.42578125" style="2" customWidth="1"/>
    <col min="15107" max="15107" width="11" style="2" customWidth="1"/>
    <col min="15108" max="15112" width="10.42578125" style="2" customWidth="1"/>
    <col min="15113" max="15357" width="9.28515625" style="2"/>
    <col min="15358" max="15358" width="44.42578125" style="2" customWidth="1"/>
    <col min="15359" max="15359" width="0" style="2" hidden="1" customWidth="1"/>
    <col min="15360" max="15362" width="10.42578125" style="2" customWidth="1"/>
    <col min="15363" max="15363" width="11" style="2" customWidth="1"/>
    <col min="15364" max="15368" width="10.42578125" style="2" customWidth="1"/>
    <col min="15369" max="15613" width="9.28515625" style="2"/>
    <col min="15614" max="15614" width="44.42578125" style="2" customWidth="1"/>
    <col min="15615" max="15615" width="0" style="2" hidden="1" customWidth="1"/>
    <col min="15616" max="15618" width="10.42578125" style="2" customWidth="1"/>
    <col min="15619" max="15619" width="11" style="2" customWidth="1"/>
    <col min="15620" max="15624" width="10.42578125" style="2" customWidth="1"/>
    <col min="15625" max="15869" width="9.28515625" style="2"/>
    <col min="15870" max="15870" width="44.42578125" style="2" customWidth="1"/>
    <col min="15871" max="15871" width="0" style="2" hidden="1" customWidth="1"/>
    <col min="15872" max="15874" width="10.42578125" style="2" customWidth="1"/>
    <col min="15875" max="15875" width="11" style="2" customWidth="1"/>
    <col min="15876" max="15880" width="10.42578125" style="2" customWidth="1"/>
    <col min="15881" max="16125" width="9.28515625" style="2"/>
    <col min="16126" max="16126" width="44.42578125" style="2" customWidth="1"/>
    <col min="16127" max="16127" width="0" style="2" hidden="1" customWidth="1"/>
    <col min="16128" max="16130" width="10.42578125" style="2" customWidth="1"/>
    <col min="16131" max="16131" width="11" style="2" customWidth="1"/>
    <col min="16132" max="16136" width="10.42578125" style="2" customWidth="1"/>
    <col min="16137" max="16383" width="9.28515625" style="2"/>
    <col min="16384" max="16384" width="9.28515625" style="2" customWidth="1"/>
  </cols>
  <sheetData>
    <row r="1" spans="1:21">
      <c r="A1" s="7"/>
      <c r="B1" s="7"/>
      <c r="C1" s="7"/>
      <c r="D1" s="7"/>
      <c r="E1" s="7"/>
      <c r="F1" s="7"/>
      <c r="G1" s="7"/>
      <c r="H1" s="7"/>
      <c r="I1" s="7"/>
      <c r="K1" s="7"/>
    </row>
    <row r="2" spans="1:21" ht="18">
      <c r="A2" s="488" t="s">
        <v>266</v>
      </c>
      <c r="B2" s="488"/>
      <c r="C2" s="488"/>
      <c r="D2" s="488"/>
      <c r="E2" s="488"/>
      <c r="F2" s="488"/>
      <c r="G2" s="488"/>
      <c r="H2" s="488"/>
      <c r="I2" s="488"/>
      <c r="M2" s="160"/>
      <c r="N2" s="160"/>
      <c r="O2" s="160"/>
      <c r="P2" s="160"/>
      <c r="Q2" s="160"/>
      <c r="R2" s="160"/>
      <c r="S2" s="160"/>
      <c r="T2" s="160"/>
      <c r="U2" s="160"/>
    </row>
    <row r="3" spans="1:21" ht="13.5" thickBot="1">
      <c r="M3" s="158"/>
      <c r="N3" s="160"/>
      <c r="O3" s="160"/>
      <c r="P3" s="160"/>
      <c r="Q3" s="160"/>
      <c r="R3" s="160"/>
      <c r="S3" s="160"/>
      <c r="T3" s="160"/>
      <c r="U3" s="160"/>
    </row>
    <row r="4" spans="1:21" ht="25.5">
      <c r="A4" s="141"/>
      <c r="B4" s="141"/>
      <c r="C4" s="141"/>
      <c r="D4" s="141"/>
      <c r="E4" s="142"/>
      <c r="F4" s="143"/>
      <c r="G4" s="143"/>
      <c r="H4" s="143"/>
      <c r="I4" s="143" t="s">
        <v>321</v>
      </c>
      <c r="J4" s="143" t="s">
        <v>322</v>
      </c>
      <c r="K4" s="143" t="s">
        <v>321</v>
      </c>
      <c r="L4" s="143" t="s">
        <v>322</v>
      </c>
      <c r="M4" s="160"/>
      <c r="N4" s="160"/>
      <c r="O4" s="159"/>
      <c r="P4" s="158"/>
      <c r="Q4" s="161"/>
      <c r="R4" s="158"/>
      <c r="S4" s="161"/>
      <c r="T4" s="158"/>
      <c r="U4" s="161"/>
    </row>
    <row r="5" spans="1:21">
      <c r="A5" s="144"/>
      <c r="B5" s="145">
        <v>2010</v>
      </c>
      <c r="C5" s="145">
        <v>2011</v>
      </c>
      <c r="D5" s="145">
        <v>2012</v>
      </c>
      <c r="E5" s="145">
        <v>2013</v>
      </c>
      <c r="F5" s="145">
        <v>2014</v>
      </c>
      <c r="G5" s="145">
        <v>2015</v>
      </c>
      <c r="H5" s="145">
        <v>2016</v>
      </c>
      <c r="I5" s="145">
        <v>2016</v>
      </c>
      <c r="J5" s="145">
        <v>2016</v>
      </c>
      <c r="K5" s="145">
        <v>2017</v>
      </c>
      <c r="L5" s="145">
        <v>2017</v>
      </c>
      <c r="M5" s="159"/>
      <c r="N5" s="159"/>
      <c r="O5" s="159"/>
      <c r="P5" s="159"/>
      <c r="Q5" s="158"/>
      <c r="R5" s="159"/>
      <c r="S5" s="158"/>
      <c r="T5" s="159"/>
      <c r="U5" s="158"/>
    </row>
    <row r="6" spans="1:21">
      <c r="A6" s="8" t="s">
        <v>137</v>
      </c>
      <c r="B6" s="104">
        <v>-3.016</v>
      </c>
      <c r="C6" s="104">
        <v>-10.233000000000001</v>
      </c>
      <c r="D6" s="104">
        <v>-14.335000000000001</v>
      </c>
      <c r="E6" s="105">
        <v>-16.518000000000001</v>
      </c>
      <c r="F6" s="105">
        <v>-4.5960000000000001</v>
      </c>
      <c r="G6" s="105">
        <v>-0.18932848999999988</v>
      </c>
      <c r="H6" s="105">
        <v>-3.45</v>
      </c>
      <c r="I6" s="105">
        <v>-0.49</v>
      </c>
      <c r="J6" s="105">
        <v>-1.756</v>
      </c>
      <c r="K6" s="105">
        <v>-0.22600000000000001</v>
      </c>
      <c r="L6" s="105">
        <v>-2.0830000000000002</v>
      </c>
      <c r="M6" s="160"/>
      <c r="N6" s="160"/>
      <c r="O6" s="160"/>
      <c r="P6" s="160"/>
      <c r="Q6" s="160"/>
      <c r="R6" s="160"/>
      <c r="S6" s="160"/>
      <c r="T6" s="160"/>
      <c r="U6" s="160"/>
    </row>
    <row r="7" spans="1:21">
      <c r="A7" s="146" t="s">
        <v>138</v>
      </c>
      <c r="B7" s="147">
        <v>65.626000000000005</v>
      </c>
      <c r="C7" s="147">
        <v>83.652000000000001</v>
      </c>
      <c r="D7" s="147">
        <v>86.516000000000005</v>
      </c>
      <c r="E7" s="147">
        <v>81.718999999999994</v>
      </c>
      <c r="F7" s="147">
        <v>65.436000000000007</v>
      </c>
      <c r="G7" s="147">
        <v>47.862000000000002</v>
      </c>
      <c r="H7" s="147">
        <v>46.008000000000003</v>
      </c>
      <c r="I7" s="147">
        <v>4.0720000000000001</v>
      </c>
      <c r="J7" s="147">
        <v>28.855</v>
      </c>
      <c r="K7" s="147">
        <v>4.6929999999999996</v>
      </c>
      <c r="L7" s="147">
        <v>34.375</v>
      </c>
      <c r="M7" s="160"/>
      <c r="N7" s="160"/>
      <c r="O7" s="160"/>
      <c r="P7" s="160"/>
      <c r="Q7" s="160"/>
      <c r="R7" s="160"/>
      <c r="S7" s="160"/>
      <c r="T7" s="160"/>
      <c r="U7" s="160"/>
    </row>
    <row r="8" spans="1:21">
      <c r="A8" s="9" t="s">
        <v>139</v>
      </c>
      <c r="B8" s="88">
        <v>69.608000000000004</v>
      </c>
      <c r="C8" s="88">
        <v>93.796999999999997</v>
      </c>
      <c r="D8" s="88">
        <v>100.86199999999999</v>
      </c>
      <c r="E8" s="88">
        <v>97.352999999999994</v>
      </c>
      <c r="F8" s="106">
        <v>70.042000000000002</v>
      </c>
      <c r="G8" s="106">
        <v>49.566000000000003</v>
      </c>
      <c r="H8" s="106">
        <v>51.478000000000002</v>
      </c>
      <c r="I8" s="106">
        <v>4.8470000000000004</v>
      </c>
      <c r="J8" s="106">
        <v>32.173000000000002</v>
      </c>
      <c r="K8" s="106">
        <v>5.258</v>
      </c>
      <c r="L8" s="106">
        <v>38.006</v>
      </c>
      <c r="M8" s="160"/>
      <c r="N8" s="160"/>
      <c r="O8" s="160"/>
      <c r="P8" s="160"/>
      <c r="Q8" s="160"/>
      <c r="R8" s="160"/>
      <c r="S8" s="160"/>
      <c r="T8" s="160"/>
      <c r="U8" s="160"/>
    </row>
    <row r="9" spans="1:21">
      <c r="A9" s="146" t="s">
        <v>140</v>
      </c>
      <c r="B9" s="148">
        <v>47.298999999999999</v>
      </c>
      <c r="C9" s="148">
        <v>62.383000000000003</v>
      </c>
      <c r="D9" s="148">
        <v>64.427000000000007</v>
      </c>
      <c r="E9" s="148">
        <v>59.106000000000002</v>
      </c>
      <c r="F9" s="148">
        <v>50.552</v>
      </c>
      <c r="G9" s="148">
        <v>35.42</v>
      </c>
      <c r="H9" s="148">
        <v>33.56</v>
      </c>
      <c r="I9" s="148">
        <v>2.9470000000000001</v>
      </c>
      <c r="J9" s="148">
        <v>20.856000000000002</v>
      </c>
      <c r="K9" s="148">
        <v>3.3250000000000002</v>
      </c>
      <c r="L9" s="148">
        <v>25.244</v>
      </c>
    </row>
    <row r="10" spans="1:21">
      <c r="A10" s="26" t="s">
        <v>141</v>
      </c>
      <c r="B10" s="107">
        <v>14.428891976999999</v>
      </c>
      <c r="C10" s="107">
        <v>18.282189051</v>
      </c>
      <c r="D10" s="107">
        <v>15.019202219</v>
      </c>
      <c r="E10" s="108">
        <v>13.995690250000001</v>
      </c>
      <c r="F10" s="109">
        <v>12.673965292</v>
      </c>
      <c r="G10" s="107">
        <v>7.8330000000000002</v>
      </c>
      <c r="H10" s="107">
        <v>7.0718315994000003</v>
      </c>
      <c r="I10" s="107">
        <v>0.66945093899999997</v>
      </c>
      <c r="J10" s="107">
        <v>4.5961821493999997</v>
      </c>
      <c r="K10" s="107">
        <v>0.71734587150999995</v>
      </c>
      <c r="L10" s="107">
        <v>5.3816499429000002</v>
      </c>
    </row>
    <row r="11" spans="1:21">
      <c r="A11" s="149" t="s">
        <v>142</v>
      </c>
      <c r="B11" s="150">
        <v>26.903095928839999</v>
      </c>
      <c r="C11" s="150">
        <v>27.510229603999999</v>
      </c>
      <c r="D11" s="150">
        <v>25.422750106999999</v>
      </c>
      <c r="E11" s="150">
        <v>26.376581744999999</v>
      </c>
      <c r="F11" s="150">
        <v>24.461779490000001</v>
      </c>
      <c r="G11" s="150">
        <v>21.257000000000001</v>
      </c>
      <c r="H11" s="150">
        <v>21.308930006800001</v>
      </c>
      <c r="I11" s="150">
        <v>1.8720000000000001</v>
      </c>
      <c r="J11" s="150">
        <v>14.496490736800002</v>
      </c>
      <c r="K11" s="150">
        <v>1.5656708790861744</v>
      </c>
      <c r="L11" s="150">
        <v>11.8824533986862</v>
      </c>
    </row>
    <row r="12" spans="1:21">
      <c r="A12" s="26" t="s">
        <v>143</v>
      </c>
      <c r="B12" s="110">
        <v>541.14616821582649</v>
      </c>
      <c r="C12" s="110">
        <v>667.85998684583467</v>
      </c>
      <c r="D12" s="110">
        <v>590.77802974842416</v>
      </c>
      <c r="E12" s="109">
        <v>530.61046292145318</v>
      </c>
      <c r="F12" s="109">
        <v>518.11297281872442</v>
      </c>
      <c r="G12" s="109">
        <v>368.4903796396481</v>
      </c>
      <c r="H12" s="109">
        <v>331.87173626940779</v>
      </c>
      <c r="I12" s="109">
        <v>357.61268108974355</v>
      </c>
      <c r="J12" s="109">
        <v>317.05481228863079</v>
      </c>
      <c r="K12" s="109">
        <v>458.17156152810918</v>
      </c>
      <c r="L12" s="109">
        <v>452.90730477386342</v>
      </c>
    </row>
    <row r="13" spans="1:21">
      <c r="A13" s="149" t="s">
        <v>144</v>
      </c>
      <c r="B13" s="151">
        <v>42.679392218829349</v>
      </c>
      <c r="C13" s="151">
        <v>26.705426030926333</v>
      </c>
      <c r="D13" s="151">
        <v>-17.847900067642712</v>
      </c>
      <c r="E13" s="151">
        <v>-6.8146893162221858</v>
      </c>
      <c r="F13" s="151">
        <v>-9.4437997297060861</v>
      </c>
      <c r="G13" s="151">
        <v>-38.19613814987872</v>
      </c>
      <c r="H13" s="151">
        <v>-9.7188036793149912</v>
      </c>
      <c r="I13" s="151">
        <v>5.2704794156678281</v>
      </c>
      <c r="J13" s="151">
        <v>-17.447515799633706</v>
      </c>
      <c r="K13" s="151">
        <v>7.1543603451424742</v>
      </c>
      <c r="L13" s="151">
        <v>17.089570603778981</v>
      </c>
    </row>
    <row r="14" spans="1:21">
      <c r="A14" s="26" t="s">
        <v>145</v>
      </c>
      <c r="B14" s="110">
        <v>5.797102773981976</v>
      </c>
      <c r="C14" s="110">
        <v>2.2567427807041156</v>
      </c>
      <c r="D14" s="110">
        <v>-7.5880119033847677</v>
      </c>
      <c r="E14" s="109">
        <v>3.7518822078079097</v>
      </c>
      <c r="F14" s="109">
        <v>-7.2594784021359118</v>
      </c>
      <c r="G14" s="109">
        <v>-13.101170711272729</v>
      </c>
      <c r="H14" s="109">
        <v>0.24413638412079663</v>
      </c>
      <c r="I14" s="109">
        <v>4.0298639108272472</v>
      </c>
      <c r="J14" s="109">
        <v>3.0514766653694236</v>
      </c>
      <c r="K14" s="109">
        <v>-16.363735091550513</v>
      </c>
      <c r="L14" s="109">
        <v>-18.032207832740831</v>
      </c>
    </row>
    <row r="15" spans="1:21">
      <c r="A15" s="149" t="s">
        <v>146</v>
      </c>
      <c r="B15" s="151">
        <v>34.861341641500559</v>
      </c>
      <c r="C15" s="151">
        <v>23.415821098352609</v>
      </c>
      <c r="D15" s="151">
        <v>-11.541634267004483</v>
      </c>
      <c r="E15" s="151">
        <v>-10.1844624879826</v>
      </c>
      <c r="F15" s="151">
        <v>-2.3553041215809429</v>
      </c>
      <c r="G15" s="151">
        <v>-28.878372291099879</v>
      </c>
      <c r="H15" s="151">
        <v>-9.9386761388808527</v>
      </c>
      <c r="I15" s="151">
        <v>1.1925570775561223</v>
      </c>
      <c r="J15" s="151">
        <v>-19.891992942098081</v>
      </c>
      <c r="K15" s="151">
        <v>28.119495128622173</v>
      </c>
      <c r="L15" s="151">
        <v>42.848266993518827</v>
      </c>
    </row>
    <row r="16" spans="1:21">
      <c r="A16" s="26" t="s">
        <v>147</v>
      </c>
      <c r="B16" s="106">
        <v>2.4670606669999997</v>
      </c>
      <c r="C16" s="106">
        <v>3.6172122110000005</v>
      </c>
      <c r="D16" s="106">
        <v>6.9998710539999989</v>
      </c>
      <c r="E16" s="111">
        <v>6.3713256890000007</v>
      </c>
      <c r="F16" s="111">
        <v>6.5439999999999996</v>
      </c>
      <c r="G16" s="106">
        <v>6.0566494342499997</v>
      </c>
      <c r="H16" s="106">
        <v>6.0739152781100003</v>
      </c>
      <c r="I16" s="106">
        <v>0.63830625500000004</v>
      </c>
      <c r="J16" s="106">
        <v>3.6723719731100002</v>
      </c>
      <c r="K16" s="106">
        <v>0.590010963506578</v>
      </c>
      <c r="L16" s="106">
        <v>4.2753804155465804</v>
      </c>
    </row>
    <row r="17" spans="1:12">
      <c r="A17" s="149" t="s">
        <v>142</v>
      </c>
      <c r="B17" s="151">
        <v>13.905363301000001</v>
      </c>
      <c r="C17" s="151">
        <v>14.097614675999999</v>
      </c>
      <c r="D17" s="151">
        <v>26.980016645999999</v>
      </c>
      <c r="E17" s="151">
        <v>27.029030922</v>
      </c>
      <c r="F17" s="151">
        <v>32.58087352023</v>
      </c>
      <c r="G17" s="151">
        <v>37.423610397000004</v>
      </c>
      <c r="H17" s="151">
        <v>40.237270823979998</v>
      </c>
      <c r="I17" s="151">
        <v>4.4069362489999993</v>
      </c>
      <c r="J17" s="151">
        <v>24.000973146980002</v>
      </c>
      <c r="K17" s="151">
        <v>3.9656234707579996</v>
      </c>
      <c r="L17" s="151">
        <v>27.538740465808004</v>
      </c>
    </row>
    <row r="18" spans="1:12">
      <c r="A18" s="26" t="s">
        <v>143</v>
      </c>
      <c r="B18" s="110">
        <v>177.41792239420178</v>
      </c>
      <c r="C18" s="110">
        <v>256.58327980534182</v>
      </c>
      <c r="D18" s="110">
        <v>259.44650612503551</v>
      </c>
      <c r="E18" s="109">
        <v>235.72157312580993</v>
      </c>
      <c r="F18" s="109">
        <v>200.85403775121995</v>
      </c>
      <c r="G18" s="109">
        <v>161.84032940700772</v>
      </c>
      <c r="H18" s="109">
        <v>150.95246654974824</v>
      </c>
      <c r="I18" s="109">
        <v>144.84127269706738</v>
      </c>
      <c r="J18" s="109">
        <v>153.00929469070664</v>
      </c>
      <c r="K18" s="109">
        <v>148.78138780881329</v>
      </c>
      <c r="L18" s="109">
        <v>155.2496716708913</v>
      </c>
    </row>
    <row r="19" spans="1:12">
      <c r="A19" s="146" t="s">
        <v>148</v>
      </c>
      <c r="B19" s="148">
        <v>56.896000000000001</v>
      </c>
      <c r="C19" s="148">
        <v>80.414000000000001</v>
      </c>
      <c r="D19" s="148">
        <v>86.272999999999996</v>
      </c>
      <c r="E19" s="148">
        <v>81.233999999999995</v>
      </c>
      <c r="F19" s="148">
        <v>57.68</v>
      </c>
      <c r="G19" s="148">
        <v>38.875</v>
      </c>
      <c r="H19" s="148">
        <v>40.502000000000002</v>
      </c>
      <c r="I19" s="148">
        <v>3.8029999999999999</v>
      </c>
      <c r="J19" s="148">
        <v>24.916</v>
      </c>
      <c r="K19" s="148">
        <v>4.1989999999999998</v>
      </c>
      <c r="L19" s="148">
        <v>30.41</v>
      </c>
    </row>
    <row r="20" spans="1:12">
      <c r="A20" s="27" t="s">
        <v>264</v>
      </c>
      <c r="B20" s="104">
        <v>-7.859</v>
      </c>
      <c r="C20" s="104">
        <v>-7.6769999999999996</v>
      </c>
      <c r="D20" s="104">
        <v>-10.119999999999999</v>
      </c>
      <c r="E20" s="104">
        <v>-18.600999999999999</v>
      </c>
      <c r="F20" s="105">
        <v>9.1110000000000007</v>
      </c>
      <c r="G20" s="105">
        <v>-0.58199999999999996</v>
      </c>
      <c r="H20" s="105">
        <v>-4.7039999999999997</v>
      </c>
      <c r="I20" s="105">
        <v>-0.49299999999999999</v>
      </c>
      <c r="J20" s="105">
        <v>-2.2160000000000002</v>
      </c>
      <c r="K20" s="105">
        <v>-0.74299999999999999</v>
      </c>
      <c r="L20" s="105">
        <v>-3.355</v>
      </c>
    </row>
    <row r="21" spans="1:12">
      <c r="A21" s="146" t="s">
        <v>149</v>
      </c>
      <c r="B21" s="147">
        <v>-5.7590000000000003</v>
      </c>
      <c r="C21" s="147">
        <v>-7.0149999999999997</v>
      </c>
      <c r="D21" s="147">
        <v>-7.1950000000000003</v>
      </c>
      <c r="E21" s="147">
        <v>-4.0789999999999997</v>
      </c>
      <c r="F21" s="147">
        <v>-0.29899999999999999</v>
      </c>
      <c r="G21" s="147">
        <v>-3.012</v>
      </c>
      <c r="H21" s="147">
        <v>-3.2679999999999998</v>
      </c>
      <c r="I21" s="147">
        <v>-0.20399999999999999</v>
      </c>
      <c r="J21" s="147">
        <v>-2.6520000000000001</v>
      </c>
      <c r="K21" s="147">
        <v>-0.19400000000000001</v>
      </c>
      <c r="L21" s="147">
        <v>-1.827</v>
      </c>
    </row>
    <row r="22" spans="1:12">
      <c r="A22" s="28" t="s">
        <v>150</v>
      </c>
      <c r="B22" s="106">
        <v>-5.6</v>
      </c>
      <c r="C22" s="106">
        <v>-11.407999999999999</v>
      </c>
      <c r="D22" s="106">
        <v>-7.9610000000000003</v>
      </c>
      <c r="E22" s="106">
        <v>-2.6909999999999998</v>
      </c>
      <c r="F22" s="106">
        <v>3.452</v>
      </c>
      <c r="G22" s="106">
        <v>-1.778</v>
      </c>
      <c r="H22" s="106">
        <v>-4.7469999999999999</v>
      </c>
      <c r="I22" s="106">
        <v>-0.307</v>
      </c>
      <c r="J22" s="106">
        <v>-3.77</v>
      </c>
      <c r="K22" s="106">
        <v>-0.496</v>
      </c>
      <c r="L22" s="106">
        <v>-2.0630000000000002</v>
      </c>
    </row>
    <row r="23" spans="1:12">
      <c r="A23" s="152" t="s">
        <v>151</v>
      </c>
      <c r="B23" s="148">
        <v>5.0309999999999997</v>
      </c>
      <c r="C23" s="148">
        <v>-2.4550000000000001</v>
      </c>
      <c r="D23" s="148">
        <v>-4.1749999999999998</v>
      </c>
      <c r="E23" s="148">
        <v>2.0230000000000001</v>
      </c>
      <c r="F23" s="148">
        <v>-13.307</v>
      </c>
      <c r="G23" s="148">
        <v>0.84899999999999998</v>
      </c>
      <c r="H23" s="148">
        <v>1.3460000000000001</v>
      </c>
      <c r="I23" s="148">
        <v>1.6E-2</v>
      </c>
      <c r="J23" s="148">
        <v>0.53300000000000003</v>
      </c>
      <c r="K23" s="148">
        <v>0.51800000000000002</v>
      </c>
      <c r="L23" s="148">
        <v>1.282</v>
      </c>
    </row>
    <row r="24" spans="1:12">
      <c r="A24" s="29" t="s">
        <v>152</v>
      </c>
      <c r="B24" s="106">
        <v>3.4289999999999998</v>
      </c>
      <c r="C24" s="106">
        <v>0</v>
      </c>
      <c r="D24" s="106">
        <v>-3.419</v>
      </c>
      <c r="E24" s="111">
        <v>-5.5750000000000002</v>
      </c>
      <c r="F24" s="111">
        <v>0.90300000000000002</v>
      </c>
      <c r="G24" s="106">
        <v>5.1669999999999998</v>
      </c>
      <c r="H24" s="111">
        <v>1.002</v>
      </c>
      <c r="I24" s="111">
        <v>0</v>
      </c>
      <c r="J24" s="111">
        <v>0</v>
      </c>
      <c r="K24" s="111">
        <v>-0.36299999999999999</v>
      </c>
      <c r="L24" s="111">
        <v>0.63300000000000001</v>
      </c>
    </row>
    <row r="25" spans="1:12" ht="25.5">
      <c r="A25" s="153" t="s">
        <v>289</v>
      </c>
      <c r="B25" s="154">
        <v>8.4599999999999991</v>
      </c>
      <c r="C25" s="154">
        <v>-2.4550000000000001</v>
      </c>
      <c r="D25" s="154">
        <v>-7.5939999999999994</v>
      </c>
      <c r="E25" s="154">
        <v>-3.552</v>
      </c>
      <c r="F25" s="154">
        <v>-12.404</v>
      </c>
      <c r="G25" s="154">
        <v>6.016</v>
      </c>
      <c r="H25" s="154">
        <v>2.3479999999999999</v>
      </c>
      <c r="I25" s="154">
        <v>1.6E-2</v>
      </c>
      <c r="J25" s="155">
        <v>0.53300000000000003</v>
      </c>
      <c r="K25" s="154">
        <v>0.15500000000000003</v>
      </c>
      <c r="L25" s="155">
        <v>1.915</v>
      </c>
    </row>
    <row r="26" spans="1:12" s="7" customFormat="1">
      <c r="A26" s="83"/>
      <c r="B26" s="83"/>
      <c r="C26" s="83"/>
      <c r="D26" s="83"/>
      <c r="E26" s="83"/>
      <c r="F26" s="112"/>
      <c r="G26" s="112"/>
      <c r="H26" s="112"/>
      <c r="I26" s="112"/>
      <c r="K26" s="112"/>
    </row>
    <row r="27" spans="1:12" s="7" customFormat="1">
      <c r="A27" s="152" t="s">
        <v>153</v>
      </c>
      <c r="B27" s="148">
        <v>-2.1349351571207746</v>
      </c>
      <c r="C27" s="148">
        <v>-6.0443600136302029</v>
      </c>
      <c r="D27" s="148">
        <v>-7.8510545118927029</v>
      </c>
      <c r="E27" s="148">
        <v>-8.6709259346825558</v>
      </c>
      <c r="F27" s="148">
        <v>-3.4167582116107975</v>
      </c>
      <c r="G27" s="148">
        <v>-0.20864465101532478</v>
      </c>
      <c r="H27" s="148">
        <v>-3.7004817522943352</v>
      </c>
      <c r="I27" s="148">
        <v>-5.4792578651968364</v>
      </c>
      <c r="J27" s="148">
        <v>-3.0903482067694612</v>
      </c>
      <c r="K27" s="148">
        <v>-2.099120051005142</v>
      </c>
      <c r="L27" s="148">
        <v>-3.0952250481379737</v>
      </c>
    </row>
    <row r="28" spans="1:12" s="7" customFormat="1" ht="12.75" customHeight="1">
      <c r="A28" s="9" t="s">
        <v>154</v>
      </c>
      <c r="B28" s="88">
        <v>46.454660020294412</v>
      </c>
      <c r="C28" s="88">
        <v>49.41100399298287</v>
      </c>
      <c r="D28" s="88">
        <v>47.383455329676252</v>
      </c>
      <c r="E28" s="88">
        <v>42.897408672740262</v>
      </c>
      <c r="F28" s="113">
        <v>48.64642957679812</v>
      </c>
      <c r="G28" s="113">
        <v>52.745100786973381</v>
      </c>
      <c r="H28" s="113">
        <v>49.348337524509503</v>
      </c>
      <c r="I28" s="113">
        <v>45.53375107567657</v>
      </c>
      <c r="J28" s="113">
        <v>50.781319764426435</v>
      </c>
      <c r="K28" s="113">
        <v>43.58924955472181</v>
      </c>
      <c r="L28" s="113">
        <v>51.079385996035917</v>
      </c>
    </row>
    <row r="29" spans="1:12" s="7" customFormat="1" ht="12.75" customHeight="1">
      <c r="A29" s="146" t="s">
        <v>155</v>
      </c>
      <c r="B29" s="147">
        <v>49.273397353071253</v>
      </c>
      <c r="C29" s="147">
        <v>55.403384755054439</v>
      </c>
      <c r="D29" s="147">
        <v>55.24053436892374</v>
      </c>
      <c r="E29" s="147">
        <v>51.104289412710422</v>
      </c>
      <c r="F29" s="147">
        <v>52.07062198817308</v>
      </c>
      <c r="G29" s="147">
        <v>54.622950683363058</v>
      </c>
      <c r="H29" s="147">
        <v>55.215478157857326</v>
      </c>
      <c r="I29" s="147">
        <v>54.199924229814428</v>
      </c>
      <c r="J29" s="147">
        <v>56.620599576534104</v>
      </c>
      <c r="K29" s="147">
        <v>48.837049682234671</v>
      </c>
      <c r="L29" s="147">
        <v>56.474855102991746</v>
      </c>
    </row>
    <row r="30" spans="1:12" s="7" customFormat="1">
      <c r="A30" s="84" t="s">
        <v>265</v>
      </c>
      <c r="B30" s="88">
        <v>-5.563148342112787</v>
      </c>
      <c r="C30" s="88">
        <v>-4.5345990251772763</v>
      </c>
      <c r="D30" s="88">
        <v>-5.5425651664007081</v>
      </c>
      <c r="E30" s="88">
        <v>-9.7643717950738704</v>
      </c>
      <c r="F30" s="113">
        <v>6.7732994051318496</v>
      </c>
      <c r="G30" s="113">
        <v>-0.64137830968238907</v>
      </c>
      <c r="H30" s="113">
        <v>-5.045526423997841</v>
      </c>
      <c r="I30" s="113">
        <v>-5.5128043419225312</v>
      </c>
      <c r="J30" s="113">
        <v>-3.8998927256270655</v>
      </c>
      <c r="K30" s="113">
        <v>-6.9010893712248684</v>
      </c>
      <c r="L30" s="113">
        <v>-4.9853480732131059</v>
      </c>
    </row>
    <row r="31" spans="1:12" s="7" customFormat="1">
      <c r="A31" s="146" t="s">
        <v>156</v>
      </c>
      <c r="B31" s="147">
        <v>-4.0766218732952719</v>
      </c>
      <c r="C31" s="147">
        <v>-4.1435732918612205</v>
      </c>
      <c r="D31" s="147">
        <v>-3.9405885743333102</v>
      </c>
      <c r="E31" s="147">
        <v>-2.141222114515688</v>
      </c>
      <c r="F31" s="147">
        <v>-0.22228257294857015</v>
      </c>
      <c r="G31" s="147">
        <v>-3.3192980562944259</v>
      </c>
      <c r="H31" s="147">
        <v>-3.5052679323182279</v>
      </c>
      <c r="I31" s="147">
        <v>-2.2811604173472544</v>
      </c>
      <c r="J31" s="147">
        <v>-4.6672001391529685</v>
      </c>
      <c r="K31" s="147">
        <v>-1.8018995128097235</v>
      </c>
      <c r="L31" s="147">
        <v>-2.7148229298838582</v>
      </c>
    </row>
    <row r="32" spans="1:12" s="7" customFormat="1">
      <c r="A32" s="85" t="s">
        <v>157</v>
      </c>
      <c r="B32" s="114">
        <v>3.5612926974385331</v>
      </c>
      <c r="C32" s="114">
        <v>-1.4501029838231356</v>
      </c>
      <c r="D32" s="114">
        <v>-2.2865819732927823</v>
      </c>
      <c r="E32" s="114">
        <v>1.061949580207217</v>
      </c>
      <c r="F32" s="115">
        <v>-9.8926896261759971</v>
      </c>
      <c r="G32" s="115">
        <v>0.93561887443358815</v>
      </c>
      <c r="H32" s="115">
        <v>1.4437241850980218</v>
      </c>
      <c r="I32" s="115">
        <v>0.17891454253703956</v>
      </c>
      <c r="J32" s="115">
        <v>0.93801571424152796</v>
      </c>
      <c r="K32" s="115">
        <v>4.8112574620383333</v>
      </c>
      <c r="L32" s="115">
        <v>1.9049824828194342</v>
      </c>
    </row>
    <row r="33" spans="1:12" s="7" customFormat="1">
      <c r="A33" s="146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</row>
    <row r="34" spans="1:12" s="7" customFormat="1" ht="12.75" customHeight="1">
      <c r="A34" s="86" t="s">
        <v>158</v>
      </c>
      <c r="B34" s="88">
        <v>27.373835299186737</v>
      </c>
      <c r="C34" s="88">
        <v>31.890737647730418</v>
      </c>
      <c r="D34" s="88">
        <v>3.2765336710321833</v>
      </c>
      <c r="E34" s="88">
        <v>-8.2589597528986332</v>
      </c>
      <c r="F34" s="111">
        <v>-14.472303996210201</v>
      </c>
      <c r="G34" s="111">
        <v>-29.933533786991603</v>
      </c>
      <c r="H34" s="111">
        <v>-5.2512704686617724</v>
      </c>
      <c r="I34" s="111">
        <v>0.85557837097878231</v>
      </c>
      <c r="J34" s="111">
        <v>-10.115071326983582</v>
      </c>
      <c r="K34" s="111">
        <v>12.826603325415675</v>
      </c>
      <c r="L34" s="111">
        <v>21.039509014192561</v>
      </c>
    </row>
    <row r="35" spans="1:12" s="7" customFormat="1" ht="12.75" customHeight="1">
      <c r="A35" s="163" t="s">
        <v>159</v>
      </c>
      <c r="B35" s="164">
        <v>33.945429291145786</v>
      </c>
      <c r="C35" s="164">
        <v>41.335067491563535</v>
      </c>
      <c r="D35" s="164">
        <v>7.2860447185813371</v>
      </c>
      <c r="E35" s="164">
        <v>-5.8407613042319184</v>
      </c>
      <c r="F35" s="164">
        <v>-28.995248295048867</v>
      </c>
      <c r="G35" s="164">
        <v>-32.602288488210817</v>
      </c>
      <c r="H35" s="164">
        <v>4.1852090032154399</v>
      </c>
      <c r="I35" s="164">
        <v>18.992490613266575</v>
      </c>
      <c r="J35" s="165">
        <v>-1.7391647276886024</v>
      </c>
      <c r="K35" s="164">
        <v>10.412831974756775</v>
      </c>
      <c r="L35" s="165">
        <v>22.050088296676829</v>
      </c>
    </row>
    <row r="36" spans="1:12" s="7" customFormat="1">
      <c r="A36" s="83"/>
      <c r="B36" s="83"/>
      <c r="C36" s="83"/>
      <c r="D36" s="83"/>
      <c r="E36" s="116"/>
      <c r="F36" s="112"/>
      <c r="G36" s="112"/>
      <c r="H36" s="112"/>
      <c r="I36" s="112"/>
      <c r="J36" s="112"/>
      <c r="K36" s="112"/>
      <c r="L36" s="112"/>
    </row>
    <row r="37" spans="1:12" s="7" customFormat="1">
      <c r="A37" s="153" t="s">
        <v>160</v>
      </c>
      <c r="B37" s="148">
        <v>34.576349999999998</v>
      </c>
      <c r="C37" s="148">
        <v>31.794610000000002</v>
      </c>
      <c r="D37" s="148">
        <v>24.546189999999999</v>
      </c>
      <c r="E37" s="156">
        <v>20.415700000000001</v>
      </c>
      <c r="F37" s="156">
        <v>7.5332299999999996</v>
      </c>
      <c r="G37" s="156">
        <v>13.3</v>
      </c>
      <c r="H37" s="156">
        <v>15.53933</v>
      </c>
      <c r="I37" s="156">
        <v>14.103629999999999</v>
      </c>
      <c r="J37" s="156">
        <v>14.103629999999999</v>
      </c>
      <c r="K37" s="156">
        <v>18.035509999999999</v>
      </c>
      <c r="L37" s="156">
        <v>17.9712</v>
      </c>
    </row>
    <row r="38" spans="1:12" s="7" customFormat="1" ht="25.5">
      <c r="A38" s="87" t="s">
        <v>161</v>
      </c>
      <c r="B38" s="110">
        <v>4.4000000000000004</v>
      </c>
      <c r="C38" s="110">
        <v>3.7827923301144142</v>
      </c>
      <c r="D38" s="110">
        <v>3.0256224251717847</v>
      </c>
      <c r="E38" s="110">
        <v>3.4977520109326736</v>
      </c>
      <c r="F38" s="109">
        <v>1.8238179577540865</v>
      </c>
      <c r="G38" s="109">
        <v>3.0991481300244672</v>
      </c>
      <c r="H38" s="109">
        <v>3.1692779033009235</v>
      </c>
      <c r="I38" s="109">
        <v>2.9530728830416497</v>
      </c>
      <c r="J38" s="106">
        <v>2.9530728830416497</v>
      </c>
      <c r="K38" s="109">
        <v>3.6263396182903258</v>
      </c>
      <c r="L38" s="106">
        <v>3.6263396182903258</v>
      </c>
    </row>
    <row r="39" spans="1:12" s="7" customFormat="1">
      <c r="B39" s="88"/>
      <c r="C39" s="88"/>
      <c r="D39" s="88"/>
      <c r="E39" s="88"/>
    </row>
    <row r="40" spans="1:12">
      <c r="A40" s="140" t="s">
        <v>162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ht="15">
      <c r="B41" s="3"/>
      <c r="C41" s="3"/>
      <c r="D41" s="3"/>
      <c r="E41" s="3"/>
      <c r="F41" s="3"/>
      <c r="G41" s="3"/>
      <c r="H41" s="3"/>
      <c r="I41" s="3"/>
      <c r="J41" s="4"/>
      <c r="K41" s="3"/>
      <c r="L41" s="4"/>
    </row>
    <row r="42" spans="1:12" ht="15">
      <c r="B42" s="3"/>
      <c r="C42" s="3"/>
      <c r="D42" s="3"/>
      <c r="E42" s="3"/>
      <c r="F42" s="3"/>
      <c r="G42" s="5"/>
      <c r="H42" s="5"/>
      <c r="I42" s="5"/>
      <c r="J42" s="4"/>
      <c r="K42" s="5"/>
      <c r="L42" s="4"/>
    </row>
    <row r="43" spans="1:12">
      <c r="F43" s="6"/>
      <c r="G43" s="6"/>
      <c r="H43" s="6"/>
      <c r="I43" s="6"/>
      <c r="J43" s="4"/>
      <c r="K43" s="6"/>
      <c r="L43" s="4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60" orientation="portrait" r:id="rId1"/>
  <headerFooter>
    <oddHeader>&amp;L&amp;"-,звичайний"&amp;12&amp;K8CBA97Макроекономічний та монетарний огляд&amp;R&amp;"-,звичайний"&amp;12&amp;K7CBE87Серпень 2017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 Інфляція'!Область_печати</vt:lpstr>
      <vt:lpstr>'Економічна активність'!Область_печати</vt:lpstr>
      <vt:lpstr>'Зовнішній сектор'!Область_печати</vt:lpstr>
      <vt:lpstr>'Монетарний сектор'!Область_печати</vt:lpstr>
      <vt:lpstr>'Ринок праці'!Область_печати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Пользователь НБУ</cp:lastModifiedBy>
  <cp:lastPrinted>2017-04-28T09:31:41Z</cp:lastPrinted>
  <dcterms:created xsi:type="dcterms:W3CDTF">2015-03-23T16:40:36Z</dcterms:created>
  <dcterms:modified xsi:type="dcterms:W3CDTF">2017-09-29T13:47:49Z</dcterms:modified>
</cp:coreProperties>
</file>