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5.10\"/>
    </mc:Choice>
  </mc:AlternateContent>
  <bookViews>
    <workbookView xWindow="9120" yWindow="195" windowWidth="13560" windowHeight="8910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28" r:id="rId4"/>
    <sheet name="Фіскальний сектор" sheetId="18" r:id="rId5"/>
    <sheet name="Монетарний сектор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 localSheetId="2">#REF!</definedName>
    <definedName name="__tab06" localSheetId="3">#REF!</definedName>
    <definedName name="__tab06">#REF!</definedName>
    <definedName name="__tab07" localSheetId="2">#REF!</definedName>
    <definedName name="__tab07" localSheetId="3">#REF!</definedName>
    <definedName name="__tab07">#REF!</definedName>
    <definedName name="__Tab1" localSheetId="2">#REF!</definedName>
    <definedName name="__Tab1" localSheetId="3">#REF!</definedName>
    <definedName name="__Tab1">#REF!</definedName>
    <definedName name="__UKR1" localSheetId="2">#REF!</definedName>
    <definedName name="__UKR1" localSheetId="3">#REF!</definedName>
    <definedName name="__UKR1">#REF!</definedName>
    <definedName name="__UKR2" localSheetId="2">#REF!</definedName>
    <definedName name="__UKR2" localSheetId="3">#REF!</definedName>
    <definedName name="__UKR2">#REF!</definedName>
    <definedName name="__UKR3" localSheetId="2">#REF!</definedName>
    <definedName name="__UKR3" localSheetId="3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 localSheetId="3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bull" localSheetId="1">[2]C!#REF!</definedName>
    <definedName name="bull" localSheetId="2">[2]C!#REF!</definedName>
    <definedName name="bull" localSheetId="0">[1]C!#REF!</definedName>
    <definedName name="bull" localSheetId="3">[2]C!#REF!</definedName>
    <definedName name="bull">[2]C!#REF!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0">[1]Links!#REF!</definedName>
    <definedName name="CONS_f" localSheetId="3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DD_f" localSheetId="1">[2]Links!#REF!</definedName>
    <definedName name="DD_f" localSheetId="2">[2]Links!#REF!</definedName>
    <definedName name="DD_f" localSheetId="0">[1]Links!#REF!</definedName>
    <definedName name="DD_f" localSheetId="3">[2]Links!#REF!</definedName>
    <definedName name="DD_f">[2]Links!#REF!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3">[2]Links!#REF!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 localSheetId="3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 localSheetId="3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3">[2]Links!#REF!</definedName>
    <definedName name="PAYMENT_f">[2]Links!#REF!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[2]Links!#REF!</definedName>
    <definedName name="PENSION_f" localSheetId="0">[1]Links!#REF!</definedName>
    <definedName name="PENSION_f" localSheetId="3">[2]Links!#REF!</definedName>
    <definedName name="PENSION_f">[2]Links!#REF!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3">#REF!</definedName>
    <definedName name="Range_Country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F_f" localSheetId="1">[2]Links!#REF!</definedName>
    <definedName name="REF_f" localSheetId="2">[2]Links!#REF!</definedName>
    <definedName name="REF_f" localSheetId="0">[1]Links!#REF!</definedName>
    <definedName name="REF_f" localSheetId="3">[2]Links!#REF!</definedName>
    <definedName name="REF_f">[2]Links!#REF!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 localSheetId="3">#REF!</definedName>
    <definedName name="RTab1.2a">#REF!</definedName>
    <definedName name="RTab1.4" localSheetId="1">#REF!</definedName>
    <definedName name="RTab1.4" localSheetId="2">#REF!</definedName>
    <definedName name="RTab1.4" localSheetId="3">#REF!</definedName>
    <definedName name="RTab1.4">#REF!</definedName>
    <definedName name="RTab2.1" localSheetId="1">#REF!</definedName>
    <definedName name="RTab2.1" localSheetId="2">#REF!</definedName>
    <definedName name="RTab2.1" localSheetId="3">#REF!</definedName>
    <definedName name="RTab2.1">#REF!</definedName>
    <definedName name="RTab2.1a" localSheetId="1">#REF!</definedName>
    <definedName name="RTab2.1a" localSheetId="2">#REF!</definedName>
    <definedName name="RTab2.1a" localSheetId="3">#REF!</definedName>
    <definedName name="RTab2.1a">#REF!</definedName>
    <definedName name="RTab2.2" localSheetId="1">#REF!</definedName>
    <definedName name="RTab2.2" localSheetId="2">#REF!</definedName>
    <definedName name="RTab2.2" localSheetId="3">#REF!</definedName>
    <definedName name="RTab2.2">#REF!</definedName>
    <definedName name="RTab2.3" localSheetId="1">#REF!</definedName>
    <definedName name="RTab2.3" localSheetId="2">#REF!</definedName>
    <definedName name="RTab2.3" localSheetId="3">#REF!</definedName>
    <definedName name="RTab2.3">#REF!</definedName>
    <definedName name="RTab3.3" localSheetId="1">#REF!</definedName>
    <definedName name="RTab3.3" localSheetId="2">#REF!</definedName>
    <definedName name="RTab3.3" localSheetId="3">#REF!</definedName>
    <definedName name="RTab3.3">#REF!</definedName>
    <definedName name="RTab4.1" localSheetId="1">#REF!</definedName>
    <definedName name="RTab4.1" localSheetId="2">#REF!</definedName>
    <definedName name="RTab4.1" localSheetId="3">#REF!</definedName>
    <definedName name="RTab4.1">#REF!</definedName>
    <definedName name="RTab4.1a" localSheetId="1">#REF!</definedName>
    <definedName name="RTab4.1a" localSheetId="2">#REF!</definedName>
    <definedName name="RTab4.1a" localSheetId="3">#REF!</definedName>
    <definedName name="RTab4.1a">#REF!</definedName>
    <definedName name="RTab4.2" localSheetId="1">#REF!</definedName>
    <definedName name="RTab4.2" localSheetId="2">#REF!</definedName>
    <definedName name="RTab4.2" localSheetId="3">#REF!</definedName>
    <definedName name="RTab4.2">#REF!</definedName>
    <definedName name="RTab4.2a" localSheetId="1">#REF!</definedName>
    <definedName name="RTab4.2a" localSheetId="2">#REF!</definedName>
    <definedName name="RTab4.2a" localSheetId="3">#REF!</definedName>
    <definedName name="RTab4.2a">#REF!</definedName>
    <definedName name="RTab4.3" localSheetId="1">#REF!</definedName>
    <definedName name="RTab4.3" localSheetId="2">#REF!</definedName>
    <definedName name="RTab4.3" localSheetId="3">#REF!</definedName>
    <definedName name="RTab4.3">#REF!</definedName>
    <definedName name="RTab4.3a" localSheetId="1">#REF!</definedName>
    <definedName name="RTab4.3a" localSheetId="2">#REF!</definedName>
    <definedName name="RTab4.3a" localSheetId="3">#REF!</definedName>
    <definedName name="RTab4.3a">#REF!</definedName>
    <definedName name="RTab4.4" localSheetId="1">#REF!</definedName>
    <definedName name="RTab4.4" localSheetId="2">#REF!</definedName>
    <definedName name="RTab4.4" localSheetId="3">#REF!</definedName>
    <definedName name="RTab4.4">#REF!</definedName>
    <definedName name="RTab4.4a" localSheetId="1">#REF!</definedName>
    <definedName name="RTab4.4a" localSheetId="2">#REF!</definedName>
    <definedName name="RTab4.4a" localSheetId="3">#REF!</definedName>
    <definedName name="RTab4.4a">#REF!</definedName>
    <definedName name="RTab5.1" localSheetId="1">#REF!</definedName>
    <definedName name="RTab5.1" localSheetId="2">#REF!</definedName>
    <definedName name="RTab5.1" localSheetId="3">#REF!</definedName>
    <definedName name="RTab5.1">#REF!</definedName>
    <definedName name="RTab5.1a" localSheetId="1">#REF!</definedName>
    <definedName name="RTab5.1a" localSheetId="2">#REF!</definedName>
    <definedName name="RTab5.1a" localSheetId="3">#REF!</definedName>
    <definedName name="RTab5.1a">#REF!</definedName>
    <definedName name="RTab5.2" localSheetId="1">#REF!</definedName>
    <definedName name="RTab5.2" localSheetId="2">#REF!</definedName>
    <definedName name="RTab5.2" localSheetId="3">#REF!</definedName>
    <definedName name="RTab5.2">#REF!</definedName>
    <definedName name="RTab6.1" localSheetId="1">#REF!</definedName>
    <definedName name="RTab6.1" localSheetId="2">#REF!</definedName>
    <definedName name="RTab6.1" localSheetId="3">#REF!</definedName>
    <definedName name="RTab6.1">#REF!</definedName>
    <definedName name="RTab6.10B" localSheetId="1">#REF!</definedName>
    <definedName name="RTab6.10B" localSheetId="2">#REF!</definedName>
    <definedName name="RTab6.10B" localSheetId="3">#REF!</definedName>
    <definedName name="RTab6.10B">#REF!</definedName>
    <definedName name="RTab6.10P" localSheetId="1">#REF!</definedName>
    <definedName name="RTab6.10P" localSheetId="2">#REF!</definedName>
    <definedName name="RTab6.10P" localSheetId="3">#REF!</definedName>
    <definedName name="RTab6.10P">#REF!</definedName>
    <definedName name="RTab6.2" localSheetId="1">#REF!</definedName>
    <definedName name="RTab6.2" localSheetId="2">#REF!</definedName>
    <definedName name="RTab6.2" localSheetId="3">#REF!</definedName>
    <definedName name="RTab6.2">#REF!</definedName>
    <definedName name="RTab6.3" localSheetId="1">#REF!</definedName>
    <definedName name="RTab6.3" localSheetId="2">#REF!</definedName>
    <definedName name="RTab6.3" localSheetId="3">#REF!</definedName>
    <definedName name="RTab6.3">#REF!</definedName>
    <definedName name="RTab6.4" localSheetId="1">#REF!</definedName>
    <definedName name="RTab6.4" localSheetId="2">#REF!</definedName>
    <definedName name="RTab6.4" localSheetId="3">#REF!</definedName>
    <definedName name="RTab6.4">#REF!</definedName>
    <definedName name="RTab6.5" localSheetId="1">#REF!</definedName>
    <definedName name="RTab6.5" localSheetId="2">#REF!</definedName>
    <definedName name="RTab6.5" localSheetId="3">#REF!</definedName>
    <definedName name="RTab6.5">#REF!</definedName>
    <definedName name="RTab6.6" localSheetId="1">#REF!</definedName>
    <definedName name="RTab6.6" localSheetId="2">#REF!</definedName>
    <definedName name="RTab6.6" localSheetId="3">#REF!</definedName>
    <definedName name="RTab6.6">#REF!</definedName>
    <definedName name="RTab6.7" localSheetId="1">#REF!</definedName>
    <definedName name="RTab6.7" localSheetId="2">#REF!</definedName>
    <definedName name="RTab6.7" localSheetId="3">#REF!</definedName>
    <definedName name="RTab6.7">#REF!</definedName>
    <definedName name="RTab6.8" localSheetId="1">#REF!</definedName>
    <definedName name="RTab6.8" localSheetId="2">#REF!</definedName>
    <definedName name="RTab6.8" localSheetId="3">#REF!</definedName>
    <definedName name="RTab6.8">#REF!</definedName>
    <definedName name="RTab6.9" localSheetId="1">#REF!</definedName>
    <definedName name="RTab6.9" localSheetId="2">#REF!</definedName>
    <definedName name="RTab6.9" localSheetId="3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3">[2]Links!#REF!</definedName>
    <definedName name="SERVICES_f">[2]Links!#REF!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_f" localSheetId="1">[2]Links!#REF!</definedName>
    <definedName name="TAX_f" localSheetId="2">[2]Links!#REF!</definedName>
    <definedName name="TAX_f" localSheetId="0">[1]Links!#REF!</definedName>
    <definedName name="TAX_f" localSheetId="3">[2]Links!#REF!</definedName>
    <definedName name="TAX_f">[2]Links!#REF!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0">[1]Links!#REF!</definedName>
    <definedName name="TB" localSheetId="3">[2]Links!#REF!</definedName>
    <definedName name="TB">[2]Links!#REF!</definedName>
    <definedName name="TB_f" localSheetId="1">[2]Links!#REF!</definedName>
    <definedName name="TB_f" localSheetId="2">[2]Links!#REF!</definedName>
    <definedName name="TB_f" localSheetId="0">[1]Links!#REF!</definedName>
    <definedName name="TB_f" localSheetId="3">[2]Links!#REF!</definedName>
    <definedName name="TB_f">[2]Links!#REF!</definedName>
    <definedName name="TD_f" localSheetId="1">[2]Links!#REF!</definedName>
    <definedName name="TD_f" localSheetId="2">[2]Links!#REF!</definedName>
    <definedName name="TD_f" localSheetId="0">[1]Links!#REF!</definedName>
    <definedName name="TD_f" localSheetId="3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 localSheetId="3">#REF!</definedName>
    <definedName name="Year">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3">#REF!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активність'!$B$1:$O$21</definedName>
    <definedName name="_xlnm.Print_Area" localSheetId="2">'Зовнішній сектор'!$A$1:$J$43</definedName>
    <definedName name="_xlnm.Print_Area" localSheetId="0">Інфляція!$A$1:$F$64</definedName>
    <definedName name="_xlnm.Print_Area" localSheetId="5">'Монетарний сектор'!$A$1:$R$64</definedName>
    <definedName name="_xlnm.Print_Area" localSheetId="4">'Фіскальний сектор'!$A$2:$K$62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 localSheetId="3">#REF!</definedName>
    <definedName name="т17.5">#REF!</definedName>
    <definedName name="т17.5.2001" localSheetId="1">#REF!</definedName>
    <definedName name="т17.5.2001" localSheetId="2">#REF!</definedName>
    <definedName name="т17.5.2001" localSheetId="3">#REF!</definedName>
    <definedName name="т17.5.2001">#REF!</definedName>
    <definedName name="т17.7" localSheetId="1">#REF!</definedName>
    <definedName name="т17.7" localSheetId="2">#REF!</definedName>
    <definedName name="т17.7" localSheetId="3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F26" i="18" l="1"/>
  <c r="E26" i="18"/>
  <c r="Y19" i="28" l="1"/>
  <c r="X19" i="28"/>
  <c r="Y18" i="28"/>
  <c r="X18" i="28"/>
  <c r="Y17" i="28"/>
  <c r="X17" i="28"/>
  <c r="Y16" i="28"/>
  <c r="X16" i="28"/>
  <c r="Y15" i="28"/>
  <c r="X15" i="28"/>
  <c r="F12" i="28"/>
  <c r="E12" i="28"/>
  <c r="P11" i="28"/>
  <c r="O11" i="28"/>
  <c r="N11" i="28"/>
  <c r="F10" i="28"/>
  <c r="Y7" i="28"/>
  <c r="X7" i="28"/>
  <c r="Y5" i="28"/>
  <c r="X5" i="28"/>
  <c r="X4" i="28"/>
  <c r="F15" i="18" l="1"/>
  <c r="E15" i="18"/>
  <c r="H51" i="18" l="1"/>
  <c r="H50" i="18"/>
  <c r="H48" i="18"/>
  <c r="H47" i="18"/>
  <c r="H46" i="18"/>
  <c r="H45" i="18"/>
  <c r="G51" i="18"/>
  <c r="G50" i="18"/>
  <c r="G47" i="18"/>
  <c r="G48" i="18"/>
  <c r="G46" i="18"/>
  <c r="G45" i="18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F52" i="18"/>
  <c r="E52" i="18"/>
  <c r="G52" i="18" s="1"/>
  <c r="J52" i="18" l="1"/>
  <c r="H52" i="18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G15" i="18" l="1"/>
  <c r="J26" i="18"/>
  <c r="J15" i="18"/>
  <c r="H17" i="18"/>
  <c r="G7" i="18"/>
  <c r="G17" i="18"/>
  <c r="H7" i="18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X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<sst xmlns="http://schemas.openxmlformats.org/spreadsheetml/2006/main" count="474" uniqueCount="322">
  <si>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</si>
  <si>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</si>
  <si>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</si>
  <si>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</si>
  <si>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</si>
  <si>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</si>
  <si>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</si>
  <si>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</si>
  <si>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</si>
  <si>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</si>
  <si>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</si>
  <si>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</si>
  <si>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</si>
  <si>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</si>
  <si>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</si>
  <si>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</si>
  <si>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</si>
  <si>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</si>
  <si>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</si>
  <si>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</si>
  <si>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</si>
  <si>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</si>
  <si>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</si>
  <si>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</si>
  <si>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</si>
  <si>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</si>
  <si>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</si>
  <si>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</si>
  <si>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</si>
  <si>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</si>
  <si>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</si>
  <si>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</si>
  <si>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</si>
  <si>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</si>
  <si>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</si>
  <si>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</si>
  <si>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</si>
  <si>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</si>
  <si>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</si>
  <si>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</si>
  <si>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</si>
  <si>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</si>
  <si>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</si>
  <si>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</si>
  <si>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</si>
  <si>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</si>
  <si>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</si>
  <si>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</si>
  <si>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</si>
  <si>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</si>
  <si>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</si>
  <si>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</si>
  <si>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</si>
  <si>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</si>
  <si>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</si>
  <si>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</si>
  <si>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</si>
  <si>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</si>
  <si>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</si>
  <si>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</si>
  <si>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</si>
  <si>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</si>
  <si>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</si>
  <si>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</si>
  <si>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</si>
  <si>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</si>
  <si>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</si>
  <si>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</si>
  <si>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</si>
  <si>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</si>
  <si>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</si>
  <si>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</si>
  <si>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</si>
  <si>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</si>
  <si>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</si>
  <si>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</si>
  <si>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</si>
  <si>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</si>
  <si>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</si>
  <si>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</si>
  <si>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</si>
  <si>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</si>
  <si>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</si>
  <si>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</si>
  <si>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</si>
  <si>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</si>
  <si>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</si>
  <si>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</si>
  <si>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</si>
  <si>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</si>
  <si>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</si>
  <si>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</si>
  <si>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</si>
  <si>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</si>
  <si>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</si>
  <si>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</si>
  <si>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</si>
  <si>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</si>
  <si>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</si>
  <si>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</si>
  <si>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</si>
  <si>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</si>
  <si>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</si>
  <si>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</si>
  <si>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</si>
  <si>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</si>
  <si>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</si>
  <si>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</si>
  <si>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</si>
  <si>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</si>
  <si>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</si>
  <si>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</si>
  <si>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</si>
  <si>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</si>
  <si>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</si>
  <si>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</si>
  <si>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</si>
  <si>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</si>
  <si>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</si>
  <si>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</si>
  <si>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</si>
  <si>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</si>
  <si>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</si>
  <si>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</si>
  <si>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</si>
  <si>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</si>
  <si>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</si>
  <si>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</si>
  <si>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</si>
  <si>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</si>
  <si>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</si>
  <si>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</si>
  <si>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</si>
  <si>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</si>
  <si>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</si>
  <si>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</si>
  <si>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</si>
  <si>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</si>
  <si>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</si>
  <si>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</si>
  <si>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</si>
  <si>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</si>
  <si>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</si>
  <si>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</si>
  <si>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</si>
  <si>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</si>
  <si>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</si>
  <si>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</si>
  <si>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</si>
  <si>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</si>
  <si>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</si>
  <si>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</si>
  <si>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</si>
  <si>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</si>
  <si>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</si>
  <si>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</si>
  <si>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</si>
  <si>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</si>
  <si>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</si>
  <si>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</si>
  <si>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</si>
  <si>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</si>
  <si>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</si>
  <si>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</si>
  <si>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</si>
  <si>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</si>
  <si>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</si>
  <si>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</si>
  <si>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</si>
  <si>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</si>
  <si>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</si>
  <si>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</si>
  <si>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</si>
  <si>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</si>
  <si>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</si>
  <si>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</si>
  <si>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</si>
  <si>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</si>
  <si>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</si>
  <si>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</si>
  <si>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</si>
  <si>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</si>
  <si>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</si>
  <si>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</si>
  <si>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</si>
  <si>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</si>
  <si>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</si>
  <si>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</si>
  <si>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</si>
  <si>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</si>
  <si>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</si>
  <si>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</si>
  <si>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</si>
  <si>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</si>
  <si>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</si>
  <si>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</si>
  <si>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</si>
  <si>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</si>
  <si>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</si>
  <si>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</si>
  <si>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</si>
  <si>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</si>
  <si>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</si>
  <si>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</si>
  <si>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</si>
  <si>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</si>
  <si>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</si>
  <si>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</si>
  <si>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</si>
  <si>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</si>
  <si>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</si>
  <si>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</si>
  <si>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</si>
  <si>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</si>
  <si>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</si>
  <si>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</si>
  <si>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</si>
  <si>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</si>
  <si>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</si>
  <si>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</si>
  <si>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</si>
  <si>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</si>
  <si>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</si>
  <si>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</si>
  <si>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</si>
  <si>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</si>
  <si>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</si>
  <si>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</si>
  <si>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</si>
  <si>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</si>
  <si>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</si>
  <si>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</si>
  <si>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</si>
  <si>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</si>
  <si>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</si>
  <si>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</si>
  <si>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</si>
  <si>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</si>
  <si>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</si>
  <si>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</si>
  <si>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</si>
  <si>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млрд. дол. США)</t>
  </si>
  <si>
    <t>ПІІ (у % до ВВП)</t>
  </si>
  <si>
    <t>квітень</t>
  </si>
  <si>
    <t>частка ІЦВ, %**</t>
  </si>
  <si>
    <t xml:space="preserve">  * Розрахунки Національного банку України на підставі даних ДCCУ. Сума внесків, наведених у таблицях, може не дорівнювати загальному значенню у зв’язку з округленнями.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</si>
  <si>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</si>
  <si>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</si>
  <si>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</si>
  <si>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</si>
  <si>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</si>
  <si>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</si>
  <si>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</si>
  <si>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</si>
  <si>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</si>
  <si>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червень 2015</t>
  </si>
  <si>
    <t>додатково:</t>
  </si>
  <si>
    <t>* Розрахунки Національного банку України.</t>
  </si>
  <si>
    <t>Сальдо рахунку  фінансових операцій  (у млрд. дол. США)</t>
  </si>
  <si>
    <t>Розрив у фінансуванні/резервні активи (плюс: зростання) (у млрд. дол. США)</t>
  </si>
  <si>
    <t>Сальдо рахунку  фінансових операцій  (у % до ВВП)</t>
  </si>
  <si>
    <t>Зовнішній сектор, основні показники (за методологією КПБ6)*</t>
  </si>
  <si>
    <t>* -  попередні дані, відмінності щодо статистики платіжного балансу  за методологією КПБ6 та КПБ5 можна знайти у презентацій "Особливості 6-го видання КПБ..." на сайті Національного банку України,в розділі статистика  http://www.bank.gov.ua/doccatalog/document?id=18799014</t>
  </si>
  <si>
    <t>червень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</si>
  <si>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</si>
  <si>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</si>
  <si>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</si>
  <si>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</si>
  <si>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липень 2015</t>
  </si>
  <si>
    <t>-19.8*</t>
  </si>
  <si>
    <t>-28.7*</t>
  </si>
  <si>
    <t>-22.5*</t>
  </si>
  <si>
    <t>-24.1*</t>
  </si>
  <si>
    <t>-18.2*</t>
  </si>
  <si>
    <t>-13.5*</t>
  </si>
  <si>
    <t>Темпи змін порівняно з відповідним періодом попереднього року, %</t>
  </si>
  <si>
    <t>серпень 2015</t>
  </si>
  <si>
    <t>-29.0*</t>
  </si>
  <si>
    <t>липень</t>
  </si>
  <si>
    <t>серпень</t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</si>
  <si>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</si>
  <si>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</si>
  <si>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</si>
  <si>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</si>
  <si>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</si>
  <si>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</si>
  <si>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</si>
  <si>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</si>
  <si>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</si>
  <si>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</si>
  <si>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</si>
  <si>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</si>
  <si>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</si>
  <si>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</si>
  <si>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</si>
  <si>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</si>
  <si>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t>01.10.2015*</t>
  </si>
  <si>
    <t xml:space="preserve"> січень – вересень</t>
  </si>
  <si>
    <t>вересень 2015</t>
  </si>
  <si>
    <r>
      <t xml:space="preserve">січень </t>
    </r>
    <r>
      <rPr>
        <b/>
        <sz val="10"/>
        <color theme="1"/>
        <rFont val="Calibri"/>
        <family val="2"/>
        <charset val="204"/>
      </rPr>
      <t>‒</t>
    </r>
    <r>
      <rPr>
        <b/>
        <sz val="10"/>
        <color theme="1"/>
        <rFont val="Times New Roman"/>
        <family val="1"/>
        <charset val="204"/>
      </rPr>
      <t xml:space="preserve"> вересень 2015</t>
    </r>
  </si>
  <si>
    <t>-16.2*</t>
  </si>
  <si>
    <t>-15.2*</t>
  </si>
  <si>
    <t>-17.8*</t>
  </si>
  <si>
    <t>-22.3*</t>
  </si>
  <si>
    <t>-5.5*</t>
  </si>
  <si>
    <t>-12.5*</t>
  </si>
  <si>
    <t>-10.1*</t>
  </si>
  <si>
    <t>-10.3*</t>
  </si>
  <si>
    <t>вересень</t>
  </si>
  <si>
    <r>
      <t>42806</t>
    </r>
    <r>
      <rPr>
        <vertAlign val="superscript"/>
        <sz val="10"/>
        <rFont val="Times New Roman"/>
        <family val="1"/>
        <charset val="204"/>
      </rPr>
      <t>7</t>
    </r>
  </si>
  <si>
    <t>-0.1 в.п.</t>
  </si>
  <si>
    <r>
      <t>4343</t>
    </r>
    <r>
      <rPr>
        <vertAlign val="superscript"/>
        <sz val="10"/>
        <rFont val="Times New Roman"/>
        <family val="1"/>
        <charset val="204"/>
      </rPr>
      <t>6</t>
    </r>
  </si>
  <si>
    <t>2.7 в.п.</t>
  </si>
  <si>
    <t>-3.3 в.п.</t>
  </si>
  <si>
    <r>
      <t>1908.1</t>
    </r>
    <r>
      <rPr>
        <vertAlign val="superscript"/>
        <sz val="10"/>
        <rFont val="Times New Roman"/>
        <family val="1"/>
        <charset val="204"/>
      </rPr>
      <t>6</t>
    </r>
  </si>
  <si>
    <r>
      <t>21.2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</si>
  <si>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</si>
  <si>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</si>
  <si>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АТО.</t>
    </r>
  </si>
  <si>
    <t>зміна за вересень</t>
  </si>
  <si>
    <t>Вересень</t>
  </si>
  <si>
    <t>Січень-Вересень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</si>
</sst>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</numFmts>
  <fonts count="1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5D9F1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59">
    <xf numFmtId="0" fontId="0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9" fontId="19" fillId="0" borderId="0">
      <alignment horizontal="centerContinuous" vertical="top" wrapText="1"/>
    </xf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20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1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2" borderId="0" applyNumberFormat="0" applyBorder="0" applyAlignment="0" applyProtection="0"/>
    <xf numFmtId="171" fontId="18" fillId="0" borderId="0" applyFont="0" applyFill="0" applyBorder="0" applyAlignment="0" applyProtection="0"/>
    <xf numFmtId="0" fontId="23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3" fillId="6" borderId="0" applyNumberFormat="0" applyBorder="0" applyAlignment="0" applyProtection="0"/>
    <xf numFmtId="0" fontId="23" fillId="18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3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4">
      <protection hidden="1"/>
    </xf>
    <xf numFmtId="0" fontId="27" fillId="22" borderId="4" applyNumberFormat="0" applyFont="0" applyBorder="0" applyAlignment="0" applyProtection="0">
      <protection hidden="1"/>
    </xf>
    <xf numFmtId="0" fontId="28" fillId="0" borderId="4">
      <protection hidden="1"/>
    </xf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1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2" fillId="22" borderId="5" applyNumberFormat="0" applyAlignment="0" applyProtection="0"/>
    <xf numFmtId="0" fontId="33" fillId="0" borderId="6" applyNumberFormat="0" applyFont="0" applyFill="0" applyAlignment="0" applyProtection="0"/>
    <xf numFmtId="0" fontId="34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1" fontId="36" fillId="24" borderId="8">
      <alignment horizontal="right" vertical="center"/>
    </xf>
    <xf numFmtId="0" fontId="37" fillId="24" borderId="8">
      <alignment horizontal="right" vertical="center"/>
    </xf>
    <xf numFmtId="0" fontId="22" fillId="24" borderId="9"/>
    <xf numFmtId="0" fontId="36" fillId="25" borderId="8">
      <alignment horizontal="center" vertical="center"/>
    </xf>
    <xf numFmtId="1" fontId="36" fillId="24" borderId="8">
      <alignment horizontal="right" vertical="center"/>
    </xf>
    <xf numFmtId="0" fontId="22" fillId="24" borderId="0"/>
    <xf numFmtId="0" fontId="22" fillId="24" borderId="0"/>
    <xf numFmtId="0" fontId="38" fillId="24" borderId="8">
      <alignment horizontal="left" vertical="center"/>
    </xf>
    <xf numFmtId="0" fontId="38" fillId="24" borderId="10">
      <alignment vertical="center"/>
    </xf>
    <xf numFmtId="0" fontId="39" fillId="24" borderId="11">
      <alignment vertical="center"/>
    </xf>
    <xf numFmtId="0" fontId="38" fillId="24" borderId="8"/>
    <xf numFmtId="0" fontId="37" fillId="24" borderId="8">
      <alignment horizontal="right" vertical="center"/>
    </xf>
    <xf numFmtId="0" fontId="40" fillId="26" borderId="8">
      <alignment horizontal="left" vertical="center"/>
    </xf>
    <xf numFmtId="0" fontId="40" fillId="26" borderId="8">
      <alignment horizontal="left" vertical="center"/>
    </xf>
    <xf numFmtId="0" fontId="15" fillId="24" borderId="8">
      <alignment horizontal="left" vertical="center"/>
    </xf>
    <xf numFmtId="0" fontId="41" fillId="24" borderId="9"/>
    <xf numFmtId="0" fontId="36" fillId="25" borderId="8">
      <alignment horizontal="left" vertical="center"/>
    </xf>
    <xf numFmtId="172" fontId="42" fillId="0" borderId="0"/>
    <xf numFmtId="172" fontId="42" fillId="0" borderId="0"/>
    <xf numFmtId="172" fontId="42" fillId="0" borderId="0"/>
    <xf numFmtId="172" fontId="42" fillId="0" borderId="0"/>
    <xf numFmtId="172" fontId="42" fillId="0" borderId="0"/>
    <xf numFmtId="172" fontId="42" fillId="0" borderId="0"/>
    <xf numFmtId="172" fontId="42" fillId="0" borderId="0"/>
    <xf numFmtId="172" fontId="42" fillId="0" borderId="0"/>
    <xf numFmtId="38" fontId="43" fillId="0" borderId="0" applyFont="0" applyFill="0" applyBorder="0" applyAlignment="0" applyProtection="0"/>
    <xf numFmtId="173" fontId="44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4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6" fillId="0" borderId="0">
      <alignment horizontal="right" vertical="top"/>
    </xf>
    <xf numFmtId="179" fontId="45" fillId="0" borderId="0" applyFont="0" applyFill="0" applyBorder="0" applyAlignment="0" applyProtection="0"/>
    <xf numFmtId="3" fontId="47" fillId="0" borderId="0" applyFont="0" applyFill="0" applyBorder="0" applyAlignment="0" applyProtection="0"/>
    <xf numFmtId="0" fontId="48" fillId="0" borderId="0"/>
    <xf numFmtId="3" fontId="22" fillId="0" borderId="0" applyFill="0" applyBorder="0" applyAlignment="0" applyProtection="0"/>
    <xf numFmtId="0" fontId="49" fillId="0" borderId="0"/>
    <xf numFmtId="0" fontId="49" fillId="0" borderId="0"/>
    <xf numFmtId="180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50" fillId="0" borderId="0">
      <protection locked="0"/>
    </xf>
    <xf numFmtId="183" fontId="51" fillId="0" borderId="0">
      <protection locked="0"/>
    </xf>
    <xf numFmtId="0" fontId="33" fillId="0" borderId="0" applyFont="0" applyFill="0" applyBorder="0" applyAlignment="0" applyProtection="0"/>
    <xf numFmtId="184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85" fontId="55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8" fillId="0" borderId="0"/>
    <xf numFmtId="0" fontId="56" fillId="0" borderId="0">
      <protection locked="0"/>
    </xf>
    <xf numFmtId="0" fontId="59" fillId="0" borderId="0"/>
    <xf numFmtId="0" fontId="56" fillId="0" borderId="0">
      <protection locked="0"/>
    </xf>
    <xf numFmtId="0" fontId="59" fillId="0" borderId="0"/>
    <xf numFmtId="0" fontId="57" fillId="0" borderId="0">
      <protection locked="0"/>
    </xf>
    <xf numFmtId="0" fontId="59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83" fontId="50" fillId="0" borderId="0">
      <protection locked="0"/>
    </xf>
    <xf numFmtId="183" fontId="51" fillId="0" borderId="0">
      <protection locked="0"/>
    </xf>
    <xf numFmtId="0" fontId="59" fillId="0" borderId="0"/>
    <xf numFmtId="0" fontId="60" fillId="0" borderId="0"/>
    <xf numFmtId="0" fontId="59" fillId="0" borderId="0"/>
    <xf numFmtId="0" fontId="48" fillId="0" borderId="0"/>
    <xf numFmtId="0" fontId="61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0" fontId="62" fillId="4" borderId="0" applyNumberFormat="0" applyBorder="0" applyAlignment="0" applyProtection="0"/>
    <xf numFmtId="38" fontId="63" fillId="25" borderId="0" applyNumberFormat="0" applyBorder="0" applyAlignment="0" applyProtection="0"/>
    <xf numFmtId="0" fontId="64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5" fillId="0" borderId="12" applyNumberFormat="0" applyFill="0" applyAlignment="0" applyProtection="0"/>
    <xf numFmtId="0" fontId="66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3" fontId="70" fillId="0" borderId="0">
      <protection locked="0"/>
    </xf>
    <xf numFmtId="183" fontId="71" fillId="0" borderId="0">
      <protection locked="0"/>
    </xf>
    <xf numFmtId="183" fontId="70" fillId="0" borderId="0">
      <protection locked="0"/>
    </xf>
    <xf numFmtId="183" fontId="71" fillId="0" borderId="0"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76" fillId="0" borderId="0"/>
    <xf numFmtId="0" fontId="15" fillId="0" borderId="0"/>
    <xf numFmtId="18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77" fillId="7" borderId="5" applyNumberFormat="0" applyAlignment="0" applyProtection="0"/>
    <xf numFmtId="10" fontId="63" fillId="24" borderId="8" applyNumberFormat="0" applyBorder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8" fillId="7" borderId="5" applyNumberFormat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189" fontId="80" fillId="0" borderId="0"/>
    <xf numFmtId="0" fontId="59" fillId="0" borderId="15"/>
    <xf numFmtId="0" fontId="81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4">
      <alignment horizontal="left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0" fontId="33" fillId="0" borderId="0" applyFont="0" applyFill="0" applyBorder="0" applyAlignment="0" applyProtection="0"/>
    <xf numFmtId="191" fontId="44" fillId="0" borderId="0" applyFont="0" applyFill="0" applyBorder="0" applyAlignment="0" applyProtection="0"/>
    <xf numFmtId="192" fontId="44" fillId="0" borderId="0" applyFont="0" applyFill="0" applyBorder="0" applyAlignment="0" applyProtection="0"/>
    <xf numFmtId="173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44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7" fontId="44" fillId="0" borderId="0" applyFont="0" applyFill="0" applyBorder="0" applyAlignment="0" applyProtection="0"/>
    <xf numFmtId="0" fontId="85" fillId="0" borderId="0"/>
    <xf numFmtId="0" fontId="86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7" fillId="13" borderId="0" applyNumberFormat="0" applyBorder="0" applyAlignment="0" applyProtection="0"/>
    <xf numFmtId="0" fontId="88" fillId="0" borderId="0" applyNumberFormat="0" applyFill="0" applyBorder="0" applyAlignment="0" applyProtection="0"/>
    <xf numFmtId="0" fontId="8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22" fillId="0" borderId="0"/>
    <xf numFmtId="0" fontId="18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198" fontId="44" fillId="0" borderId="0" applyFill="0" applyBorder="0" applyAlignment="0" applyProtection="0">
      <alignment horizontal="right"/>
    </xf>
    <xf numFmtId="0" fontId="55" fillId="0" borderId="0"/>
    <xf numFmtId="199" fontId="91" fillId="0" borderId="0"/>
    <xf numFmtId="0" fontId="92" fillId="0" borderId="0"/>
    <xf numFmtId="0" fontId="15" fillId="10" borderId="17" applyNumberFormat="0" applyFont="0" applyAlignment="0" applyProtection="0"/>
    <xf numFmtId="0" fontId="90" fillId="10" borderId="17" applyNumberFormat="0" applyFont="0" applyAlignment="0" applyProtection="0"/>
    <xf numFmtId="0" fontId="21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0" fontId="90" fillId="10" borderId="17" applyNumberFormat="0" applyFont="0" applyAlignment="0" applyProtection="0"/>
    <xf numFmtId="49" fontId="93" fillId="0" borderId="0"/>
    <xf numFmtId="176" fontId="94" fillId="0" borderId="0" applyFont="0" applyFill="0" applyBorder="0" applyAlignment="0" applyProtection="0"/>
    <xf numFmtId="0" fontId="95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0" fontId="96" fillId="22" borderId="18" applyNumberFormat="0" applyAlignment="0" applyProtection="0"/>
    <xf numFmtId="200" fontId="55" fillId="0" borderId="0" applyFont="0" applyFill="0" applyBorder="0" applyAlignment="0" applyProtection="0"/>
    <xf numFmtId="201" fontId="55" fillId="0" borderId="0" applyFont="0" applyFill="0" applyBorder="0" applyAlignment="0" applyProtection="0"/>
    <xf numFmtId="0" fontId="48" fillId="0" borderId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202" fontId="22" fillId="0" borderId="0" applyFont="0" applyFill="0" applyBorder="0" applyAlignment="0" applyProtection="0"/>
    <xf numFmtId="203" fontId="18" fillId="0" borderId="0" applyFont="0" applyFill="0" applyBorder="0" applyAlignment="0" applyProtection="0"/>
    <xf numFmtId="204" fontId="18" fillId="0" borderId="0" applyFont="0" applyFill="0" applyBorder="0" applyAlignment="0" applyProtection="0"/>
    <xf numFmtId="2" fontId="33" fillId="0" borderId="0" applyFont="0" applyFill="0" applyBorder="0" applyAlignment="0" applyProtection="0"/>
    <xf numFmtId="205" fontId="44" fillId="0" borderId="0" applyFill="0" applyBorder="0" applyAlignment="0">
      <alignment horizontal="centerContinuous"/>
    </xf>
    <xf numFmtId="0" fontId="18" fillId="0" borderId="0"/>
    <xf numFmtId="0" fontId="97" fillId="0" borderId="4" applyNumberFormat="0" applyFill="0" applyBorder="0" applyAlignment="0" applyProtection="0">
      <protection hidden="1"/>
    </xf>
    <xf numFmtId="166" fontId="98" fillId="0" borderId="0"/>
    <xf numFmtId="0" fontId="99" fillId="0" borderId="0"/>
    <xf numFmtId="0" fontId="22" fillId="0" borderId="0" applyNumberFormat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8" fillId="22" borderId="4"/>
    <xf numFmtId="183" fontId="50" fillId="0" borderId="19">
      <protection locked="0"/>
    </xf>
    <xf numFmtId="0" fontId="102" fillId="0" borderId="20" applyNumberFormat="0" applyFill="0" applyAlignment="0" applyProtection="0"/>
    <xf numFmtId="183" fontId="51" fillId="0" borderId="19">
      <protection locked="0"/>
    </xf>
    <xf numFmtId="0" fontId="56" fillId="0" borderId="19">
      <protection locked="0"/>
    </xf>
    <xf numFmtId="0" fontId="85" fillId="0" borderId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6" fontId="107" fillId="0" borderId="0">
      <alignment horizontal="right"/>
    </xf>
    <xf numFmtId="0" fontId="23" fillId="27" borderId="0" applyNumberFormat="0" applyBorder="0" applyAlignment="0" applyProtection="0"/>
    <xf numFmtId="0" fontId="23" fillId="18" borderId="0" applyNumberFormat="0" applyBorder="0" applyAlignment="0" applyProtection="0"/>
    <xf numFmtId="0" fontId="23" fillId="12" borderId="0" applyNumberFormat="0" applyBorder="0" applyAlignment="0" applyProtection="0"/>
    <xf numFmtId="0" fontId="23" fillId="28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8" borderId="0" applyNumberFormat="0" applyBorder="0" applyAlignment="0" applyProtection="0"/>
    <xf numFmtId="0" fontId="77" fillId="7" borderId="5" applyNumberFormat="0" applyAlignment="0" applyProtection="0"/>
    <xf numFmtId="0" fontId="77" fillId="13" borderId="5" applyNumberFormat="0" applyAlignment="0" applyProtection="0"/>
    <xf numFmtId="0" fontId="95" fillId="29" borderId="18" applyNumberFormat="0" applyAlignment="0" applyProtection="0"/>
    <xf numFmtId="0" fontId="108" fillId="29" borderId="5" applyNumberFormat="0" applyAlignment="0" applyProtection="0"/>
    <xf numFmtId="0" fontId="109" fillId="0" borderId="0" applyProtection="0"/>
    <xf numFmtId="206" fontId="110" fillId="0" borderId="0" applyFont="0" applyFill="0" applyBorder="0" applyAlignment="0" applyProtection="0"/>
    <xf numFmtId="0" fontId="61" fillId="4" borderId="0" applyNumberFormat="0" applyBorder="0" applyAlignment="0" applyProtection="0"/>
    <xf numFmtId="0" fontId="19" fillId="0" borderId="21">
      <alignment horizontal="centerContinuous" vertical="top" wrapText="1"/>
    </xf>
    <xf numFmtId="0" fontId="111" fillId="0" borderId="22" applyNumberFormat="0" applyFill="0" applyAlignment="0" applyProtection="0"/>
    <xf numFmtId="0" fontId="112" fillId="0" borderId="23" applyNumberFormat="0" applyFill="0" applyAlignment="0" applyProtection="0"/>
    <xf numFmtId="0" fontId="113" fillId="0" borderId="24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0" applyProtection="0"/>
    <xf numFmtId="0" fontId="115" fillId="0" borderId="0" applyProtection="0"/>
    <xf numFmtId="0" fontId="88" fillId="0" borderId="0">
      <alignment wrapText="1"/>
    </xf>
    <xf numFmtId="0" fontId="81" fillId="0" borderId="16" applyNumberFormat="0" applyFill="0" applyAlignment="0" applyProtection="0"/>
    <xf numFmtId="0" fontId="116" fillId="0" borderId="25" applyNumberFormat="0" applyFill="0" applyAlignment="0" applyProtection="0"/>
    <xf numFmtId="0" fontId="109" fillId="0" borderId="19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10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13" borderId="0" applyNumberFormat="0" applyBorder="0" applyAlignment="0" applyProtection="0"/>
    <xf numFmtId="0" fontId="31" fillId="22" borderId="5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119" fillId="0" borderId="0"/>
    <xf numFmtId="0" fontId="20" fillId="0" borderId="0"/>
    <xf numFmtId="0" fontId="88" fillId="0" borderId="0"/>
    <xf numFmtId="0" fontId="20" fillId="0" borderId="0"/>
    <xf numFmtId="0" fontId="16" fillId="0" borderId="0"/>
    <xf numFmtId="0" fontId="16" fillId="0" borderId="0"/>
    <xf numFmtId="0" fontId="20" fillId="0" borderId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15" fillId="0" borderId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120" fillId="0" borderId="0"/>
    <xf numFmtId="0" fontId="16" fillId="0" borderId="0"/>
    <xf numFmtId="0" fontId="88" fillId="0" borderId="0"/>
    <xf numFmtId="0" fontId="15" fillId="0" borderId="0"/>
    <xf numFmtId="0" fontId="15" fillId="0" borderId="0"/>
    <xf numFmtId="0" fontId="20" fillId="0" borderId="0"/>
    <xf numFmtId="0" fontId="120" fillId="0" borderId="0"/>
    <xf numFmtId="0" fontId="120" fillId="0" borderId="0"/>
    <xf numFmtId="0" fontId="15" fillId="0" borderId="0"/>
    <xf numFmtId="0" fontId="15" fillId="0" borderId="0"/>
    <xf numFmtId="0" fontId="121" fillId="0" borderId="0"/>
    <xf numFmtId="0" fontId="14" fillId="0" borderId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/>
    <xf numFmtId="0" fontId="15" fillId="0" borderId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88" fillId="0" borderId="0" applyNumberFormat="0" applyFont="0" applyFill="0" applyBorder="0" applyAlignment="0" applyProtection="0"/>
    <xf numFmtId="0" fontId="16" fillId="0" borderId="0"/>
    <xf numFmtId="0" fontId="16" fillId="0" borderId="0"/>
    <xf numFmtId="0" fontId="20" fillId="0" borderId="0"/>
    <xf numFmtId="0" fontId="88" fillId="0" borderId="0"/>
    <xf numFmtId="0" fontId="20" fillId="0" borderId="0"/>
    <xf numFmtId="0" fontId="20" fillId="0" borderId="0"/>
    <xf numFmtId="0" fontId="20" fillId="0" borderId="0"/>
    <xf numFmtId="0" fontId="116" fillId="0" borderId="20" applyNumberFormat="0" applyFill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53" fillId="0" borderId="0" applyNumberFormat="0" applyFill="0" applyBorder="0" applyAlignment="0" applyProtection="0"/>
    <xf numFmtId="0" fontId="45" fillId="10" borderId="17" applyNumberFormat="0" applyFont="0" applyAlignment="0" applyProtection="0"/>
    <xf numFmtId="0" fontId="20" fillId="10" borderId="17" applyNumberFormat="0" applyFont="0" applyAlignment="0" applyProtection="0"/>
    <xf numFmtId="0" fontId="15" fillId="10" borderId="17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95" fillId="22" borderId="18" applyNumberFormat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03" fillId="0" borderId="26" applyNumberFormat="0" applyFill="0" applyAlignment="0" applyProtection="0"/>
    <xf numFmtId="0" fontId="86" fillId="13" borderId="0" applyNumberFormat="0" applyBorder="0" applyAlignment="0" applyProtection="0"/>
    <xf numFmtId="0" fontId="91" fillId="0" borderId="0"/>
    <xf numFmtId="0" fontId="109" fillId="0" borderId="0"/>
    <xf numFmtId="0" fontId="10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2" fontId="109" fillId="0" borderId="0" applyProtection="0"/>
    <xf numFmtId="165" fontId="20" fillId="0" borderId="0" applyFont="0" applyFill="0" applyBorder="0" applyAlignment="0" applyProtection="0"/>
    <xf numFmtId="177" fontId="15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61" fillId="6" borderId="0" applyNumberFormat="0" applyBorder="0" applyAlignment="0" applyProtection="0"/>
    <xf numFmtId="49" fontId="19" fillId="0" borderId="8">
      <alignment horizontal="center" vertical="center" wrapText="1"/>
    </xf>
    <xf numFmtId="0" fontId="20" fillId="8" borderId="0" applyNumberFormat="0" applyBorder="0" applyAlignment="0" applyProtection="0"/>
    <xf numFmtId="0" fontId="13" fillId="38" borderId="0" applyNumberFormat="0" applyBorder="0" applyAlignment="0" applyProtection="0"/>
    <xf numFmtId="0" fontId="20" fillId="9" borderId="0" applyNumberFormat="0" applyBorder="0" applyAlignment="0" applyProtection="0"/>
    <xf numFmtId="0" fontId="13" fillId="42" borderId="0" applyNumberFormat="0" applyBorder="0" applyAlignment="0" applyProtection="0"/>
    <xf numFmtId="0" fontId="20" fillId="10" borderId="0" applyNumberFormat="0" applyBorder="0" applyAlignment="0" applyProtection="0"/>
    <xf numFmtId="0" fontId="13" fillId="46" borderId="0" applyNumberFormat="0" applyBorder="0" applyAlignment="0" applyProtection="0"/>
    <xf numFmtId="0" fontId="20" fillId="7" borderId="0" applyNumberFormat="0" applyBorder="0" applyAlignment="0" applyProtection="0"/>
    <xf numFmtId="0" fontId="13" fillId="49" borderId="0" applyNumberFormat="0" applyBorder="0" applyAlignment="0" applyProtection="0"/>
    <xf numFmtId="0" fontId="13" fillId="52" borderId="0" applyNumberFormat="0" applyBorder="0" applyAlignment="0" applyProtection="0"/>
    <xf numFmtId="0" fontId="13" fillId="56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20" fillId="13" borderId="0" applyNumberFormat="0" applyBorder="0" applyAlignment="0" applyProtection="0"/>
    <xf numFmtId="0" fontId="13" fillId="47" borderId="0" applyNumberFormat="0" applyBorder="0" applyAlignment="0" applyProtection="0"/>
    <xf numFmtId="0" fontId="13" fillId="50" borderId="0" applyNumberFormat="0" applyBorder="0" applyAlignment="0" applyProtection="0"/>
    <xf numFmtId="0" fontId="13" fillId="53" borderId="0" applyNumberFormat="0" applyBorder="0" applyAlignment="0" applyProtection="0"/>
    <xf numFmtId="0" fontId="13" fillId="57" borderId="0" applyNumberFormat="0" applyBorder="0" applyAlignment="0" applyProtection="0"/>
    <xf numFmtId="0" fontId="139" fillId="40" borderId="0" applyNumberFormat="0" applyBorder="0" applyAlignment="0" applyProtection="0"/>
    <xf numFmtId="0" fontId="139" fillId="44" borderId="0" applyNumberFormat="0" applyBorder="0" applyAlignment="0" applyProtection="0"/>
    <xf numFmtId="0" fontId="23" fillId="12" borderId="0" applyNumberFormat="0" applyBorder="0" applyAlignment="0" applyProtection="0"/>
    <xf numFmtId="0" fontId="23" fillId="3" borderId="0" applyNumberFormat="0" applyBorder="0" applyAlignment="0" applyProtection="0"/>
    <xf numFmtId="0" fontId="139" fillId="54" borderId="0" applyNumberFormat="0" applyBorder="0" applyAlignment="0" applyProtection="0"/>
    <xf numFmtId="0" fontId="23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39" fillId="37" borderId="0" applyNumberFormat="0" applyBorder="0" applyAlignment="0" applyProtection="0"/>
    <xf numFmtId="0" fontId="139" fillId="41" borderId="0" applyNumberFormat="0" applyBorder="0" applyAlignment="0" applyProtection="0"/>
    <xf numFmtId="0" fontId="139" fillId="45" borderId="0" applyNumberFormat="0" applyBorder="0" applyAlignment="0" applyProtection="0"/>
    <xf numFmtId="0" fontId="139" fillId="48" borderId="0" applyNumberFormat="0" applyBorder="0" applyAlignment="0" applyProtection="0"/>
    <xf numFmtId="0" fontId="139" fillId="51" borderId="0" applyNumberFormat="0" applyBorder="0" applyAlignment="0" applyProtection="0"/>
    <xf numFmtId="0" fontId="139" fillId="55" borderId="0" applyNumberFormat="0" applyBorder="0" applyAlignment="0" applyProtection="0"/>
    <xf numFmtId="0" fontId="131" fillId="33" borderId="33" applyNumberFormat="0" applyAlignment="0" applyProtection="0"/>
    <xf numFmtId="0" fontId="132" fillId="34" borderId="34" applyNumberFormat="0" applyAlignment="0" applyProtection="0"/>
    <xf numFmtId="0" fontId="133" fillId="34" borderId="33" applyNumberFormat="0" applyAlignment="0" applyProtection="0"/>
    <xf numFmtId="0" fontId="148" fillId="0" borderId="0" applyNumberFormat="0" applyFill="0" applyBorder="0" applyAlignment="0" applyProtection="0"/>
    <xf numFmtId="0" fontId="125" fillId="0" borderId="30" applyNumberFormat="0" applyFill="0" applyAlignment="0" applyProtection="0"/>
    <xf numFmtId="0" fontId="126" fillId="0" borderId="31" applyNumberFormat="0" applyFill="0" applyAlignment="0" applyProtection="0"/>
    <xf numFmtId="0" fontId="127" fillId="0" borderId="32" applyNumberFormat="0" applyFill="0" applyAlignment="0" applyProtection="0"/>
    <xf numFmtId="0" fontId="127" fillId="0" borderId="0" applyNumberFormat="0" applyFill="0" applyBorder="0" applyAlignment="0" applyProtection="0"/>
    <xf numFmtId="0" fontId="138" fillId="0" borderId="38" applyNumberFormat="0" applyFill="0" applyAlignment="0" applyProtection="0"/>
    <xf numFmtId="0" fontId="135" fillId="35" borderId="36" applyNumberFormat="0" applyAlignment="0" applyProtection="0"/>
    <xf numFmtId="0" fontId="124" fillId="0" borderId="0" applyNumberFormat="0" applyFill="0" applyBorder="0" applyAlignment="0" applyProtection="0"/>
    <xf numFmtId="0" fontId="130" fillId="3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0" fillId="0" borderId="0"/>
    <xf numFmtId="0" fontId="20" fillId="0" borderId="0"/>
    <xf numFmtId="0" fontId="129" fillId="31" borderId="0" applyNumberFormat="0" applyBorder="0" applyAlignment="0" applyProtection="0"/>
    <xf numFmtId="0" fontId="137" fillId="0" borderId="0" applyNumberFormat="0" applyFill="0" applyBorder="0" applyAlignment="0" applyProtection="0"/>
    <xf numFmtId="0" fontId="13" fillId="36" borderId="37" applyNumberFormat="0" applyFont="0" applyAlignment="0" applyProtection="0"/>
    <xf numFmtId="0" fontId="20" fillId="10" borderId="17" applyNumberFormat="0" applyFont="0" applyAlignment="0" applyProtection="0"/>
    <xf numFmtId="9" fontId="15" fillId="0" borderId="0" applyFont="0" applyFill="0" applyBorder="0" applyAlignment="0" applyProtection="0"/>
    <xf numFmtId="0" fontId="134" fillId="0" borderId="35" applyNumberFormat="0" applyFill="0" applyAlignment="0" applyProtection="0"/>
    <xf numFmtId="0" fontId="136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28" fillId="30" borderId="0" applyNumberFormat="0" applyBorder="0" applyAlignment="0" applyProtection="0"/>
    <xf numFmtId="0" fontId="110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59" fillId="0" borderId="0"/>
    <xf numFmtId="0" fontId="61" fillId="4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5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59" fillId="0" borderId="0"/>
    <xf numFmtId="0" fontId="15" fillId="0" borderId="0"/>
    <xf numFmtId="0" fontId="88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83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28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41" fillId="60" borderId="8" xfId="0" applyFont="1" applyFill="1" applyBorder="1"/>
    <xf numFmtId="166" fontId="141" fillId="60" borderId="8" xfId="0" applyNumberFormat="1" applyFont="1" applyFill="1" applyBorder="1" applyAlignment="1">
      <alignment horizontal="center" wrapText="1"/>
    </xf>
    <xf numFmtId="0" fontId="141" fillId="59" borderId="8" xfId="0" applyFont="1" applyFill="1" applyBorder="1" applyAlignment="1">
      <alignment horizontal="left" indent="1"/>
    </xf>
    <xf numFmtId="166" fontId="141" fillId="59" borderId="8" xfId="0" applyNumberFormat="1" applyFont="1" applyFill="1" applyBorder="1" applyAlignment="1">
      <alignment horizontal="center" wrapText="1"/>
    </xf>
    <xf numFmtId="0" fontId="16" fillId="0" borderId="8" xfId="0" applyFont="1" applyBorder="1" applyAlignment="1">
      <alignment horizontal="left" indent="2"/>
    </xf>
    <xf numFmtId="166" fontId="141" fillId="0" borderId="8" xfId="0" applyNumberFormat="1" applyFont="1" applyFill="1" applyBorder="1" applyAlignment="1">
      <alignment horizontal="center" wrapText="1"/>
    </xf>
    <xf numFmtId="166" fontId="16" fillId="0" borderId="8" xfId="0" applyNumberFormat="1" applyFont="1" applyBorder="1" applyAlignment="1">
      <alignment horizontal="center" wrapText="1"/>
    </xf>
    <xf numFmtId="0" fontId="16" fillId="0" borderId="8" xfId="0" applyFont="1" applyBorder="1" applyAlignment="1">
      <alignment horizontal="left" indent="3"/>
    </xf>
    <xf numFmtId="0" fontId="16" fillId="0" borderId="8" xfId="0" applyFont="1" applyBorder="1" applyAlignment="1">
      <alignment horizontal="left" wrapText="1" indent="2"/>
    </xf>
    <xf numFmtId="166" fontId="149" fillId="59" borderId="8" xfId="0" applyNumberFormat="1" applyFont="1" applyFill="1" applyBorder="1" applyAlignment="1">
      <alignment horizontal="center" wrapText="1"/>
    </xf>
    <xf numFmtId="0" fontId="149" fillId="59" borderId="8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left" wrapText="1"/>
    </xf>
    <xf numFmtId="166" fontId="16" fillId="0" borderId="8" xfId="0" applyNumberFormat="1" applyFont="1" applyBorder="1" applyAlignment="1">
      <alignment horizontal="center" vertical="center" wrapText="1"/>
    </xf>
    <xf numFmtId="166" fontId="17" fillId="0" borderId="8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0" xfId="918" applyFont="1"/>
    <xf numFmtId="166" fontId="16" fillId="0" borderId="0" xfId="918" applyNumberFormat="1" applyFont="1" applyBorder="1"/>
    <xf numFmtId="166" fontId="149" fillId="0" borderId="0" xfId="918" applyNumberFormat="1" applyFont="1" applyBorder="1"/>
    <xf numFmtId="166" fontId="149" fillId="0" borderId="0" xfId="918" applyNumberFormat="1" applyFont="1" applyFill="1" applyBorder="1"/>
    <xf numFmtId="166" fontId="16" fillId="0" borderId="0" xfId="918" applyNumberFormat="1" applyFont="1" applyFill="1" applyBorder="1"/>
    <xf numFmtId="3" fontId="151" fillId="0" borderId="0" xfId="920" applyNumberFormat="1" applyFont="1" applyFill="1"/>
    <xf numFmtId="2" fontId="152" fillId="0" borderId="0" xfId="920" applyNumberFormat="1" applyFont="1" applyFill="1"/>
    <xf numFmtId="0" fontId="153" fillId="0" borderId="0" xfId="917" applyFont="1" applyFill="1"/>
    <xf numFmtId="14" fontId="16" fillId="61" borderId="61" xfId="0" applyNumberFormat="1" applyFont="1" applyFill="1" applyBorder="1" applyAlignment="1" applyProtection="1">
      <alignment horizontal="center" vertical="center" wrapText="1"/>
    </xf>
    <xf numFmtId="14" fontId="16" fillId="61" borderId="62" xfId="0" applyNumberFormat="1" applyFont="1" applyFill="1" applyBorder="1" applyAlignment="1" applyProtection="1">
      <alignment horizontal="center" vertical="center" wrapText="1"/>
    </xf>
    <xf numFmtId="0" fontId="141" fillId="61" borderId="63" xfId="0" applyNumberFormat="1" applyFont="1" applyFill="1" applyBorder="1" applyAlignment="1" applyProtection="1"/>
    <xf numFmtId="3" fontId="141" fillId="61" borderId="58" xfId="0" applyNumberFormat="1" applyFont="1" applyFill="1" applyBorder="1" applyAlignment="1" applyProtection="1">
      <alignment horizontal="center"/>
    </xf>
    <xf numFmtId="3" fontId="141" fillId="61" borderId="64" xfId="0" applyNumberFormat="1" applyFont="1" applyFill="1" applyBorder="1" applyAlignment="1" applyProtection="1">
      <alignment horizontal="center"/>
    </xf>
    <xf numFmtId="3" fontId="141" fillId="61" borderId="65" xfId="0" applyNumberFormat="1" applyFont="1" applyFill="1" applyBorder="1" applyAlignment="1" applyProtection="1">
      <alignment horizontal="center"/>
    </xf>
    <xf numFmtId="3" fontId="141" fillId="61" borderId="66" xfId="0" applyNumberFormat="1" applyFont="1" applyFill="1" applyBorder="1" applyAlignment="1" applyProtection="1">
      <alignment horizontal="center"/>
    </xf>
    <xf numFmtId="189" fontId="141" fillId="61" borderId="66" xfId="0" applyNumberFormat="1" applyFont="1" applyFill="1" applyBorder="1" applyAlignment="1" applyProtection="1">
      <alignment horizontal="center"/>
    </xf>
    <xf numFmtId="189" fontId="141" fillId="61" borderId="65" xfId="0" applyNumberFormat="1" applyFont="1" applyFill="1" applyBorder="1" applyAlignment="1" applyProtection="1">
      <alignment horizontal="center"/>
    </xf>
    <xf numFmtId="0" fontId="141" fillId="61" borderId="63" xfId="0" applyNumberFormat="1" applyFont="1" applyFill="1" applyBorder="1" applyAlignment="1" applyProtection="1">
      <alignment horizontal="left"/>
    </xf>
    <xf numFmtId="3" fontId="141" fillId="61" borderId="67" xfId="0" applyNumberFormat="1" applyFont="1" applyFill="1" applyBorder="1" applyAlignment="1" applyProtection="1">
      <alignment horizontal="center"/>
    </xf>
    <xf numFmtId="3" fontId="141" fillId="61" borderId="68" xfId="0" applyNumberFormat="1" applyFont="1" applyFill="1" applyBorder="1" applyAlignment="1" applyProtection="1">
      <alignment horizontal="center"/>
    </xf>
    <xf numFmtId="3" fontId="141" fillId="61" borderId="69" xfId="0" applyNumberFormat="1" applyFont="1" applyFill="1" applyBorder="1" applyAlignment="1" applyProtection="1">
      <alignment horizontal="center"/>
    </xf>
    <xf numFmtId="3" fontId="141" fillId="61" borderId="70" xfId="0" applyNumberFormat="1" applyFont="1" applyFill="1" applyBorder="1" applyAlignment="1" applyProtection="1">
      <alignment horizontal="center"/>
    </xf>
    <xf numFmtId="189" fontId="141" fillId="61" borderId="70" xfId="0" applyNumberFormat="1" applyFont="1" applyFill="1" applyBorder="1" applyAlignment="1" applyProtection="1">
      <alignment horizontal="center"/>
    </xf>
    <xf numFmtId="189" fontId="141" fillId="61" borderId="69" xfId="0" applyNumberFormat="1" applyFont="1" applyFill="1" applyBorder="1" applyAlignment="1" applyProtection="1">
      <alignment horizontal="center"/>
    </xf>
    <xf numFmtId="0" fontId="16" fillId="0" borderId="63" xfId="0" applyNumberFormat="1" applyFont="1" applyFill="1" applyBorder="1" applyAlignment="1" applyProtection="1">
      <alignment horizontal="left"/>
    </xf>
    <xf numFmtId="3" fontId="16" fillId="0" borderId="67" xfId="0" applyNumberFormat="1" applyFont="1" applyFill="1" applyBorder="1" applyAlignment="1" applyProtection="1">
      <alignment horizontal="center"/>
    </xf>
    <xf numFmtId="3" fontId="16" fillId="0" borderId="68" xfId="0" applyNumberFormat="1" applyFont="1" applyFill="1" applyBorder="1" applyAlignment="1" applyProtection="1">
      <alignment horizontal="center"/>
    </xf>
    <xf numFmtId="3" fontId="16" fillId="0" borderId="69" xfId="0" applyNumberFormat="1" applyFont="1" applyFill="1" applyBorder="1" applyAlignment="1" applyProtection="1">
      <alignment horizontal="center"/>
    </xf>
    <xf numFmtId="3" fontId="16" fillId="0" borderId="70" xfId="0" applyNumberFormat="1" applyFont="1" applyFill="1" applyBorder="1" applyAlignment="1" applyProtection="1">
      <alignment horizontal="center"/>
    </xf>
    <xf numFmtId="189" fontId="16" fillId="0" borderId="70" xfId="0" applyNumberFormat="1" applyFont="1" applyFill="1" applyBorder="1" applyAlignment="1" applyProtection="1">
      <alignment horizontal="center"/>
    </xf>
    <xf numFmtId="189" fontId="16" fillId="0" borderId="69" xfId="0" applyNumberFormat="1" applyFont="1" applyFill="1" applyBorder="1" applyAlignment="1" applyProtection="1">
      <alignment horizontal="center"/>
    </xf>
    <xf numFmtId="0" fontId="16" fillId="0" borderId="63" xfId="0" applyNumberFormat="1" applyFont="1" applyFill="1" applyBorder="1" applyAlignment="1" applyProtection="1"/>
    <xf numFmtId="189" fontId="16" fillId="0" borderId="67" xfId="0" applyNumberFormat="1" applyFont="1" applyFill="1" applyBorder="1" applyAlignment="1" applyProtection="1">
      <alignment horizontal="center"/>
    </xf>
    <xf numFmtId="189" fontId="16" fillId="0" borderId="68" xfId="0" applyNumberFormat="1" applyFont="1" applyFill="1" applyBorder="1" applyAlignment="1" applyProtection="1">
      <alignment horizontal="center"/>
    </xf>
    <xf numFmtId="207" fontId="16" fillId="0" borderId="70" xfId="0" applyNumberFormat="1" applyFont="1" applyFill="1" applyBorder="1" applyAlignment="1" applyProtection="1">
      <alignment horizontal="center"/>
    </xf>
    <xf numFmtId="207" fontId="16" fillId="0" borderId="67" xfId="0" applyNumberFormat="1" applyFont="1" applyFill="1" applyBorder="1" applyAlignment="1" applyProtection="1">
      <alignment horizontal="center"/>
    </xf>
    <xf numFmtId="4" fontId="154" fillId="0" borderId="69" xfId="0" applyNumberFormat="1" applyFont="1" applyFill="1" applyBorder="1" applyAlignment="1" applyProtection="1">
      <alignment horizontal="center"/>
    </xf>
    <xf numFmtId="3" fontId="155" fillId="61" borderId="70" xfId="0" applyNumberFormat="1" applyFont="1" applyFill="1" applyBorder="1" applyAlignment="1" applyProtection="1">
      <alignment horizontal="center"/>
    </xf>
    <xf numFmtId="3" fontId="155" fillId="61" borderId="69" xfId="0" applyNumberFormat="1" applyFont="1" applyFill="1" applyBorder="1" applyAlignment="1" applyProtection="1">
      <alignment horizontal="center"/>
    </xf>
    <xf numFmtId="3" fontId="154" fillId="0" borderId="70" xfId="0" applyNumberFormat="1" applyFont="1" applyFill="1" applyBorder="1" applyAlignment="1" applyProtection="1">
      <alignment horizontal="center"/>
    </xf>
    <xf numFmtId="3" fontId="154" fillId="0" borderId="69" xfId="0" applyNumberFormat="1" applyFont="1" applyFill="1" applyBorder="1" applyAlignment="1" applyProtection="1">
      <alignment horizontal="center"/>
    </xf>
    <xf numFmtId="189" fontId="141" fillId="61" borderId="67" xfId="0" applyNumberFormat="1" applyFont="1" applyFill="1" applyBorder="1" applyAlignment="1" applyProtection="1">
      <alignment horizontal="center"/>
    </xf>
    <xf numFmtId="189" fontId="141" fillId="61" borderId="68" xfId="0" applyNumberFormat="1" applyFont="1" applyFill="1" applyBorder="1" applyAlignment="1" applyProtection="1">
      <alignment horizontal="center"/>
    </xf>
    <xf numFmtId="207" fontId="155" fillId="61" borderId="69" xfId="0" applyNumberFormat="1" applyFont="1" applyFill="1" applyBorder="1" applyAlignment="1" applyProtection="1">
      <alignment horizontal="center"/>
    </xf>
    <xf numFmtId="208" fontId="156" fillId="61" borderId="70" xfId="0" applyNumberFormat="1" applyFont="1" applyFill="1" applyBorder="1" applyAlignment="1" applyProtection="1">
      <alignment horizontal="center"/>
    </xf>
    <xf numFmtId="4" fontId="156" fillId="61" borderId="69" xfId="0" applyNumberFormat="1" applyFont="1" applyFill="1" applyBorder="1" applyAlignment="1" applyProtection="1">
      <alignment horizontal="center"/>
    </xf>
    <xf numFmtId="2" fontId="141" fillId="61" borderId="67" xfId="0" applyNumberFormat="1" applyFont="1" applyFill="1" applyBorder="1" applyAlignment="1" applyProtection="1">
      <alignment horizontal="center"/>
    </xf>
    <xf numFmtId="2" fontId="141" fillId="61" borderId="68" xfId="0" applyNumberFormat="1" applyFont="1" applyFill="1" applyBorder="1" applyAlignment="1" applyProtection="1">
      <alignment horizontal="center"/>
    </xf>
    <xf numFmtId="207" fontId="141" fillId="61" borderId="70" xfId="0" applyNumberFormat="1" applyFont="1" applyFill="1" applyBorder="1" applyAlignment="1" applyProtection="1">
      <alignment horizontal="center"/>
    </xf>
    <xf numFmtId="207" fontId="155" fillId="61" borderId="67" xfId="0" applyNumberFormat="1" applyFont="1" applyFill="1" applyBorder="1" applyAlignment="1" applyProtection="1">
      <alignment horizontal="center"/>
    </xf>
    <xf numFmtId="2" fontId="16" fillId="0" borderId="67" xfId="0" applyNumberFormat="1" applyFont="1" applyFill="1" applyBorder="1" applyAlignment="1" applyProtection="1">
      <alignment horizontal="center"/>
    </xf>
    <xf numFmtId="2" fontId="16" fillId="0" borderId="68" xfId="0" applyNumberFormat="1" applyFont="1" applyFill="1" applyBorder="1" applyAlignment="1" applyProtection="1">
      <alignment horizontal="center"/>
    </xf>
    <xf numFmtId="207" fontId="154" fillId="0" borderId="67" xfId="0" applyNumberFormat="1" applyFont="1" applyFill="1" applyBorder="1" applyAlignment="1" applyProtection="1">
      <alignment horizontal="center"/>
    </xf>
    <xf numFmtId="208" fontId="157" fillId="0" borderId="70" xfId="0" applyNumberFormat="1" applyFont="1" applyFill="1" applyBorder="1" applyAlignment="1" applyProtection="1">
      <alignment horizontal="center"/>
    </xf>
    <xf numFmtId="4" fontId="157" fillId="0" borderId="69" xfId="0" applyNumberFormat="1" applyFont="1" applyFill="1" applyBorder="1" applyAlignment="1" applyProtection="1">
      <alignment horizontal="center"/>
    </xf>
    <xf numFmtId="0" fontId="141" fillId="61" borderId="63" xfId="0" applyNumberFormat="1" applyFont="1" applyFill="1" applyBorder="1" applyAlignment="1" applyProtection="1">
      <alignment horizontal="left" wrapText="1"/>
    </xf>
    <xf numFmtId="0" fontId="16" fillId="0" borderId="54" xfId="0" applyNumberFormat="1" applyFont="1" applyFill="1" applyBorder="1" applyAlignment="1" applyProtection="1"/>
    <xf numFmtId="2" fontId="16" fillId="0" borderId="59" xfId="0" applyNumberFormat="1" applyFont="1" applyFill="1" applyBorder="1" applyAlignment="1" applyProtection="1">
      <alignment horizontal="center"/>
    </xf>
    <xf numFmtId="2" fontId="16" fillId="0" borderId="71" xfId="0" applyNumberFormat="1" applyFont="1" applyFill="1" applyBorder="1" applyAlignment="1" applyProtection="1">
      <alignment horizontal="center"/>
    </xf>
    <xf numFmtId="207" fontId="16" fillId="0" borderId="72" xfId="0" applyNumberFormat="1" applyFont="1" applyFill="1" applyBorder="1" applyAlignment="1" applyProtection="1">
      <alignment horizontal="center"/>
    </xf>
    <xf numFmtId="207" fontId="154" fillId="0" borderId="62" xfId="0" applyNumberFormat="1" applyFont="1" applyFill="1" applyBorder="1" applyAlignment="1" applyProtection="1">
      <alignment horizontal="center"/>
    </xf>
    <xf numFmtId="208" fontId="157" fillId="0" borderId="72" xfId="0" applyNumberFormat="1" applyFont="1" applyFill="1" applyBorder="1" applyAlignment="1" applyProtection="1">
      <alignment horizontal="center"/>
    </xf>
    <xf numFmtId="4" fontId="157" fillId="0" borderId="6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166" fontId="16" fillId="0" borderId="0" xfId="0" applyNumberFormat="1" applyFont="1" applyFill="1" applyBorder="1" applyAlignment="1" applyProtection="1">
      <alignment horizontal="center"/>
    </xf>
    <xf numFmtId="0" fontId="160" fillId="0" borderId="0" xfId="925" applyFont="1"/>
    <xf numFmtId="0" fontId="160" fillId="63" borderId="0" xfId="925" applyFont="1" applyFill="1"/>
    <xf numFmtId="0" fontId="160" fillId="63" borderId="0" xfId="925" applyFont="1" applyFill="1" applyBorder="1"/>
    <xf numFmtId="0" fontId="161" fillId="0" borderId="0" xfId="925" applyFont="1"/>
    <xf numFmtId="0" fontId="18" fillId="0" borderId="0" xfId="925" applyFont="1"/>
    <xf numFmtId="0" fontId="160" fillId="0" borderId="0" xfId="925" applyFont="1" applyFill="1"/>
    <xf numFmtId="0" fontId="160" fillId="0" borderId="0" xfId="925" applyFont="1" applyFill="1" applyBorder="1"/>
    <xf numFmtId="0" fontId="162" fillId="0" borderId="0" xfId="925" applyFont="1" applyFill="1" applyBorder="1" applyAlignment="1">
      <alignment wrapText="1"/>
    </xf>
    <xf numFmtId="0" fontId="160" fillId="0" borderId="0" xfId="925" applyFont="1" applyBorder="1"/>
    <xf numFmtId="0" fontId="141" fillId="63" borderId="0" xfId="925" applyFont="1" applyFill="1" applyBorder="1" applyAlignment="1">
      <alignment horizontal="center" vertical="center" wrapText="1"/>
    </xf>
    <xf numFmtId="166" fontId="149" fillId="63" borderId="0" xfId="925" applyNumberFormat="1" applyFont="1" applyFill="1" applyBorder="1" applyAlignment="1">
      <alignment horizontal="center" vertical="center"/>
    </xf>
    <xf numFmtId="166" fontId="16" fillId="63" borderId="75" xfId="925" applyNumberFormat="1" applyFont="1" applyFill="1" applyBorder="1" applyAlignment="1">
      <alignment horizontal="center" vertical="center"/>
    </xf>
    <xf numFmtId="166" fontId="16" fillId="63" borderId="76" xfId="925" applyNumberFormat="1" applyFont="1" applyFill="1" applyBorder="1" applyAlignment="1">
      <alignment horizontal="center" vertical="center"/>
    </xf>
    <xf numFmtId="166" fontId="16" fillId="63" borderId="0" xfId="925" applyNumberFormat="1" applyFont="1" applyFill="1" applyBorder="1" applyAlignment="1">
      <alignment horizontal="center" vertical="center"/>
    </xf>
    <xf numFmtId="4" fontId="163" fillId="63" borderId="0" xfId="925" applyNumberFormat="1" applyFont="1" applyFill="1" applyBorder="1" applyAlignment="1">
      <alignment horizontal="right" wrapText="1"/>
    </xf>
    <xf numFmtId="166" fontId="149" fillId="63" borderId="78" xfId="925" applyNumberFormat="1" applyFont="1" applyFill="1" applyBorder="1" applyAlignment="1">
      <alignment horizontal="center" vertical="center"/>
    </xf>
    <xf numFmtId="4" fontId="123" fillId="63" borderId="0" xfId="925" applyNumberFormat="1" applyFont="1" applyFill="1" applyBorder="1" applyAlignment="1">
      <alignment horizontal="right" wrapText="1"/>
    </xf>
    <xf numFmtId="4" fontId="164" fillId="63" borderId="0" xfId="925" applyNumberFormat="1" applyFont="1" applyFill="1" applyBorder="1" applyAlignment="1">
      <alignment horizontal="right" wrapText="1"/>
    </xf>
    <xf numFmtId="166" fontId="149" fillId="64" borderId="0" xfId="925" applyNumberFormat="1" applyFont="1" applyFill="1" applyBorder="1" applyAlignment="1">
      <alignment horizontal="center" vertical="center"/>
    </xf>
    <xf numFmtId="166" fontId="149" fillId="64" borderId="78" xfId="925" applyNumberFormat="1" applyFont="1" applyFill="1" applyBorder="1" applyAlignment="1">
      <alignment horizontal="center" vertical="center"/>
    </xf>
    <xf numFmtId="166" fontId="141" fillId="64" borderId="77" xfId="925" applyNumberFormat="1" applyFont="1" applyFill="1" applyBorder="1" applyAlignment="1">
      <alignment horizontal="center" vertical="center" wrapText="1"/>
    </xf>
    <xf numFmtId="166" fontId="141" fillId="64" borderId="78" xfId="925" applyNumberFormat="1" applyFont="1" applyFill="1" applyBorder="1" applyAlignment="1">
      <alignment horizontal="center" vertical="center" wrapText="1"/>
    </xf>
    <xf numFmtId="166" fontId="141" fillId="63" borderId="77" xfId="925" applyNumberFormat="1" applyFont="1" applyFill="1" applyBorder="1" applyAlignment="1">
      <alignment horizontal="center" vertical="center"/>
    </xf>
    <xf numFmtId="166" fontId="141" fillId="63" borderId="78" xfId="925" applyNumberFormat="1" applyFont="1" applyFill="1" applyBorder="1" applyAlignment="1">
      <alignment horizontal="center" vertical="center"/>
    </xf>
    <xf numFmtId="166" fontId="141" fillId="64" borderId="77" xfId="925" applyNumberFormat="1" applyFont="1" applyFill="1" applyBorder="1" applyAlignment="1">
      <alignment horizontal="center" vertical="center"/>
    </xf>
    <xf numFmtId="166" fontId="141" fillId="64" borderId="78" xfId="925" applyNumberFormat="1" applyFont="1" applyFill="1" applyBorder="1" applyAlignment="1">
      <alignment horizontal="center" vertical="center"/>
    </xf>
    <xf numFmtId="166" fontId="16" fillId="63" borderId="77" xfId="925" applyNumberFormat="1" applyFont="1" applyFill="1" applyBorder="1" applyAlignment="1">
      <alignment horizontal="center" vertical="center"/>
    </xf>
    <xf numFmtId="166" fontId="16" fillId="63" borderId="78" xfId="925" applyNumberFormat="1" applyFont="1" applyFill="1" applyBorder="1" applyAlignment="1">
      <alignment horizontal="center" vertical="center"/>
    </xf>
    <xf numFmtId="4" fontId="163" fillId="63" borderId="0" xfId="925" applyNumberFormat="1" applyFont="1" applyFill="1" applyBorder="1"/>
    <xf numFmtId="0" fontId="160" fillId="0" borderId="78" xfId="925" applyFont="1" applyBorder="1"/>
    <xf numFmtId="0" fontId="160" fillId="0" borderId="77" xfId="925" applyFont="1" applyBorder="1"/>
    <xf numFmtId="1" fontId="16" fillId="63" borderId="0" xfId="925" applyNumberFormat="1" applyFont="1" applyFill="1" applyBorder="1" applyAlignment="1">
      <alignment horizontal="center" vertical="center"/>
    </xf>
    <xf numFmtId="4" fontId="165" fillId="63" borderId="0" xfId="925" applyNumberFormat="1" applyFont="1" applyFill="1" applyBorder="1"/>
    <xf numFmtId="4" fontId="22" fillId="63" borderId="0" xfId="925" applyNumberFormat="1" applyFont="1" applyFill="1" applyBorder="1"/>
    <xf numFmtId="4" fontId="166" fillId="63" borderId="0" xfId="925" applyNumberFormat="1" applyFont="1" applyFill="1" applyBorder="1"/>
    <xf numFmtId="0" fontId="149" fillId="63" borderId="0" xfId="925" applyFont="1" applyFill="1" applyBorder="1" applyAlignment="1">
      <alignment vertical="center" wrapText="1"/>
    </xf>
    <xf numFmtId="166" fontId="149" fillId="59" borderId="76" xfId="925" applyNumberFormat="1" applyFont="1" applyFill="1" applyBorder="1" applyAlignment="1"/>
    <xf numFmtId="166" fontId="149" fillId="59" borderId="52" xfId="925" applyNumberFormat="1" applyFont="1" applyFill="1" applyBorder="1" applyAlignment="1"/>
    <xf numFmtId="0" fontId="167" fillId="0" borderId="0" xfId="925" applyFont="1"/>
    <xf numFmtId="0" fontId="141" fillId="59" borderId="82" xfId="925" applyFont="1" applyFill="1" applyBorder="1" applyAlignment="1">
      <alignment horizontal="center" vertical="center"/>
    </xf>
    <xf numFmtId="0" fontId="141" fillId="59" borderId="83" xfId="925" applyFont="1" applyFill="1" applyBorder="1" applyAlignment="1">
      <alignment horizontal="center" vertical="center"/>
    </xf>
    <xf numFmtId="1" fontId="141" fillId="0" borderId="0" xfId="925" applyNumberFormat="1" applyFont="1" applyFill="1" applyBorder="1" applyAlignment="1">
      <alignment horizontal="center" vertical="center"/>
    </xf>
    <xf numFmtId="1" fontId="141" fillId="63" borderId="0" xfId="925" applyNumberFormat="1" applyFont="1" applyFill="1" applyBorder="1" applyAlignment="1">
      <alignment horizontal="center" vertical="center"/>
    </xf>
    <xf numFmtId="0" fontId="168" fillId="63" borderId="0" xfId="925" applyFont="1" applyFill="1" applyBorder="1" applyAlignment="1"/>
    <xf numFmtId="166" fontId="16" fillId="0" borderId="69" xfId="944" applyNumberFormat="1" applyFont="1" applyFill="1" applyBorder="1" applyAlignment="1">
      <alignment horizontal="center"/>
    </xf>
    <xf numFmtId="166" fontId="141" fillId="63" borderId="69" xfId="944" applyNumberFormat="1" applyFont="1" applyFill="1" applyBorder="1" applyAlignment="1">
      <alignment horizontal="center" vertical="center"/>
    </xf>
    <xf numFmtId="0" fontId="141" fillId="0" borderId="51" xfId="944" applyFont="1" applyFill="1" applyBorder="1" applyAlignment="1">
      <alignment horizontal="left" vertical="center" wrapText="1" indent="1"/>
    </xf>
    <xf numFmtId="166" fontId="149" fillId="64" borderId="69" xfId="944" applyNumberFormat="1" applyFont="1" applyFill="1" applyBorder="1" applyAlignment="1">
      <alignment horizontal="center" vertical="center"/>
    </xf>
    <xf numFmtId="166" fontId="141" fillId="64" borderId="69" xfId="944" applyNumberFormat="1" applyFont="1" applyFill="1" applyBorder="1" applyAlignment="1">
      <alignment horizontal="center" vertical="center"/>
    </xf>
    <xf numFmtId="0" fontId="16" fillId="0" borderId="51" xfId="944" applyFont="1" applyFill="1" applyBorder="1" applyAlignment="1">
      <alignment horizontal="left" vertical="center" wrapText="1" indent="2"/>
    </xf>
    <xf numFmtId="166" fontId="16" fillId="63" borderId="69" xfId="944" applyNumberFormat="1" applyFont="1" applyFill="1" applyBorder="1" applyAlignment="1">
      <alignment horizontal="center" vertical="center"/>
    </xf>
    <xf numFmtId="0" fontId="16" fillId="0" borderId="51" xfId="944" applyFont="1" applyFill="1" applyBorder="1" applyAlignment="1">
      <alignment horizontal="left" vertical="center" wrapText="1" indent="1"/>
    </xf>
    <xf numFmtId="0" fontId="141" fillId="64" borderId="51" xfId="944" applyFont="1" applyFill="1" applyBorder="1" applyAlignment="1">
      <alignment horizontal="left" vertical="center" wrapText="1" indent="1"/>
    </xf>
    <xf numFmtId="0" fontId="141" fillId="59" borderId="85" xfId="944" applyFont="1" applyFill="1" applyBorder="1" applyAlignment="1">
      <alignment horizontal="center" vertical="center"/>
    </xf>
    <xf numFmtId="166" fontId="16" fillId="63" borderId="62" xfId="925" applyNumberFormat="1" applyFont="1" applyFill="1" applyBorder="1" applyAlignment="1">
      <alignment horizontal="center" vertical="center"/>
    </xf>
    <xf numFmtId="0" fontId="16" fillId="0" borderId="57" xfId="925" applyFont="1" applyFill="1" applyBorder="1" applyAlignment="1">
      <alignment horizontal="left" vertical="center" wrapText="1" indent="1"/>
    </xf>
    <xf numFmtId="166" fontId="141" fillId="63" borderId="69" xfId="925" applyNumberFormat="1" applyFont="1" applyFill="1" applyBorder="1" applyAlignment="1">
      <alignment horizontal="center" vertical="center"/>
    </xf>
    <xf numFmtId="0" fontId="141" fillId="0" borderId="51" xfId="925" applyFont="1" applyFill="1" applyBorder="1" applyAlignment="1">
      <alignment horizontal="left" vertical="center" wrapText="1" indent="1"/>
    </xf>
    <xf numFmtId="166" fontId="149" fillId="64" borderId="69" xfId="925" applyNumberFormat="1" applyFont="1" applyFill="1" applyBorder="1" applyAlignment="1">
      <alignment horizontal="center" vertical="center"/>
    </xf>
    <xf numFmtId="0" fontId="16" fillId="0" borderId="51" xfId="925" applyFont="1" applyFill="1" applyBorder="1" applyAlignment="1">
      <alignment horizontal="left" vertical="center" wrapText="1" indent="3"/>
    </xf>
    <xf numFmtId="166" fontId="157" fillId="63" borderId="69" xfId="925" applyNumberFormat="1" applyFont="1" applyFill="1" applyBorder="1" applyAlignment="1">
      <alignment horizontal="center" vertical="center"/>
    </xf>
    <xf numFmtId="0" fontId="149" fillId="0" borderId="51" xfId="925" applyFont="1" applyFill="1" applyBorder="1" applyAlignment="1">
      <alignment horizontal="left" vertical="center" wrapText="1" indent="1"/>
    </xf>
    <xf numFmtId="0" fontId="16" fillId="0" borderId="51" xfId="925" applyFont="1" applyFill="1" applyBorder="1" applyAlignment="1">
      <alignment horizontal="left" vertical="center" wrapText="1" indent="2"/>
    </xf>
    <xf numFmtId="166" fontId="16" fillId="63" borderId="69" xfId="925" applyNumberFormat="1" applyFont="1" applyFill="1" applyBorder="1" applyAlignment="1">
      <alignment horizontal="center" vertical="center"/>
    </xf>
    <xf numFmtId="0" fontId="16" fillId="0" borderId="51" xfId="925" applyFont="1" applyFill="1" applyBorder="1" applyAlignment="1">
      <alignment horizontal="left" vertical="center" wrapText="1" indent="1"/>
    </xf>
    <xf numFmtId="166" fontId="141" fillId="64" borderId="65" xfId="925" applyNumberFormat="1" applyFont="1" applyFill="1" applyBorder="1" applyAlignment="1">
      <alignment horizontal="center" vertical="center"/>
    </xf>
    <xf numFmtId="0" fontId="141" fillId="64" borderId="51" xfId="925" applyFont="1" applyFill="1" applyBorder="1" applyAlignment="1">
      <alignment horizontal="left" vertical="center" wrapText="1" indent="1"/>
    </xf>
    <xf numFmtId="0" fontId="141" fillId="59" borderId="85" xfId="925" applyFont="1" applyFill="1" applyBorder="1" applyAlignment="1">
      <alignment horizontal="center" vertical="center"/>
    </xf>
    <xf numFmtId="1" fontId="141" fillId="0" borderId="69" xfId="925" applyNumberFormat="1" applyFont="1" applyFill="1" applyBorder="1" applyAlignment="1">
      <alignment horizontal="center" vertical="center"/>
    </xf>
    <xf numFmtId="1" fontId="141" fillId="0" borderId="51" xfId="925" applyNumberFormat="1" applyFont="1" applyFill="1" applyBorder="1" applyAlignment="1">
      <alignment horizontal="center" vertical="center"/>
    </xf>
    <xf numFmtId="0" fontId="141" fillId="59" borderId="83" xfId="944" applyFont="1" applyFill="1" applyBorder="1" applyAlignment="1">
      <alignment horizontal="center" vertical="center"/>
    </xf>
    <xf numFmtId="0" fontId="141" fillId="59" borderId="82" xfId="944" applyFont="1" applyFill="1" applyBorder="1" applyAlignment="1">
      <alignment horizontal="center" vertical="center"/>
    </xf>
    <xf numFmtId="166" fontId="149" fillId="59" borderId="52" xfId="944" applyNumberFormat="1" applyFont="1" applyFill="1" applyBorder="1" applyAlignment="1"/>
    <xf numFmtId="166" fontId="149" fillId="59" borderId="76" xfId="944" applyNumberFormat="1" applyFont="1" applyFill="1" applyBorder="1" applyAlignment="1"/>
    <xf numFmtId="0" fontId="16" fillId="0" borderId="0" xfId="944" applyFont="1" applyFill="1" applyBorder="1" applyAlignment="1">
      <alignment horizontal="left" vertical="center" wrapText="1" indent="1"/>
    </xf>
    <xf numFmtId="166" fontId="16" fillId="63" borderId="0" xfId="944" applyNumberFormat="1" applyFont="1" applyFill="1" applyBorder="1" applyAlignment="1">
      <alignment horizontal="center" vertical="center"/>
    </xf>
    <xf numFmtId="166" fontId="16" fillId="63" borderId="78" xfId="944" applyNumberFormat="1" applyFont="1" applyFill="1" applyBorder="1" applyAlignment="1">
      <alignment horizontal="center" vertical="center"/>
    </xf>
    <xf numFmtId="166" fontId="149" fillId="64" borderId="0" xfId="944" applyNumberFormat="1" applyFont="1" applyFill="1" applyBorder="1" applyAlignment="1">
      <alignment horizontal="center" vertical="center"/>
    </xf>
    <xf numFmtId="166" fontId="149" fillId="64" borderId="78" xfId="944" applyNumberFormat="1" applyFont="1" applyFill="1" applyBorder="1" applyAlignment="1">
      <alignment horizontal="center" vertical="center"/>
    </xf>
    <xf numFmtId="166" fontId="149" fillId="63" borderId="0" xfId="944" applyNumberFormat="1" applyFont="1" applyFill="1" applyBorder="1" applyAlignment="1">
      <alignment horizontal="center" vertical="center"/>
    </xf>
    <xf numFmtId="166" fontId="149" fillId="63" borderId="78" xfId="944" applyNumberFormat="1" applyFont="1" applyFill="1" applyBorder="1" applyAlignment="1">
      <alignment horizontal="center" vertical="center"/>
    </xf>
    <xf numFmtId="166" fontId="16" fillId="63" borderId="0" xfId="944" applyNumberFormat="1" applyFont="1" applyFill="1" applyBorder="1" applyAlignment="1">
      <alignment horizontal="center" vertical="center" wrapText="1"/>
    </xf>
    <xf numFmtId="0" fontId="16" fillId="0" borderId="57" xfId="944" applyFont="1" applyFill="1" applyBorder="1" applyAlignment="1">
      <alignment horizontal="left" vertical="center" wrapText="1" indent="2"/>
    </xf>
    <xf numFmtId="166" fontId="16" fillId="0" borderId="62" xfId="944" applyNumberFormat="1" applyFont="1" applyFill="1" applyBorder="1" applyAlignment="1">
      <alignment horizontal="center"/>
    </xf>
    <xf numFmtId="0" fontId="16" fillId="0" borderId="89" xfId="0" applyNumberFormat="1" applyFont="1" applyFill="1" applyBorder="1" applyAlignment="1" applyProtection="1"/>
    <xf numFmtId="3" fontId="141" fillId="61" borderId="90" xfId="0" applyNumberFormat="1" applyFont="1" applyFill="1" applyBorder="1" applyAlignment="1" applyProtection="1">
      <alignment horizontal="center"/>
    </xf>
    <xf numFmtId="3" fontId="141" fillId="61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Border="1" applyAlignment="1" applyProtection="1">
      <alignment horizontal="center"/>
    </xf>
    <xf numFmtId="189" fontId="16" fillId="0" borderId="0" xfId="0" applyNumberFormat="1" applyFont="1" applyFill="1" applyBorder="1" applyAlignment="1" applyProtection="1">
      <alignment horizontal="center"/>
    </xf>
    <xf numFmtId="189" fontId="141" fillId="61" borderId="0" xfId="0" applyNumberFormat="1" applyFont="1" applyFill="1" applyBorder="1" applyAlignment="1" applyProtection="1">
      <alignment horizontal="center"/>
    </xf>
    <xf numFmtId="2" fontId="141" fillId="61" borderId="0" xfId="0" applyNumberFormat="1" applyFont="1" applyFill="1" applyBorder="1" applyAlignment="1" applyProtection="1">
      <alignment horizontal="center"/>
    </xf>
    <xf numFmtId="2" fontId="16" fillId="0" borderId="0" xfId="0" applyNumberFormat="1" applyFont="1" applyFill="1" applyBorder="1" applyAlignment="1" applyProtection="1">
      <alignment horizontal="center"/>
    </xf>
    <xf numFmtId="2" fontId="16" fillId="0" borderId="52" xfId="0" applyNumberFormat="1" applyFont="1" applyFill="1" applyBorder="1" applyAlignment="1" applyProtection="1">
      <alignment horizontal="center"/>
    </xf>
    <xf numFmtId="166" fontId="17" fillId="60" borderId="28" xfId="0" applyNumberFormat="1" applyFont="1" applyFill="1" applyBorder="1" applyAlignment="1">
      <alignment horizontal="center"/>
    </xf>
    <xf numFmtId="166" fontId="17" fillId="60" borderId="8" xfId="0" applyNumberFormat="1" applyFont="1" applyFill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89" xfId="0" applyFont="1" applyBorder="1" applyAlignment="1">
      <alignment horizontal="center"/>
    </xf>
    <xf numFmtId="0" fontId="17" fillId="59" borderId="28" xfId="0" applyFont="1" applyFill="1" applyBorder="1" applyAlignment="1">
      <alignment horizontal="center"/>
    </xf>
    <xf numFmtId="0" fontId="17" fillId="59" borderId="60" xfId="0" applyFont="1" applyFill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0" xfId="0" applyFont="1" applyBorder="1"/>
    <xf numFmtId="1" fontId="141" fillId="64" borderId="0" xfId="925" applyNumberFormat="1" applyFont="1" applyFill="1" applyBorder="1" applyAlignment="1">
      <alignment horizontal="center" vertical="center"/>
    </xf>
    <xf numFmtId="1" fontId="141" fillId="64" borderId="78" xfId="925" applyNumberFormat="1" applyFont="1" applyFill="1" applyBorder="1" applyAlignment="1">
      <alignment horizontal="center" vertical="center"/>
    </xf>
    <xf numFmtId="0" fontId="141" fillId="59" borderId="69" xfId="918" applyFont="1" applyFill="1" applyBorder="1" applyAlignment="1">
      <alignment horizontal="center" wrapText="1"/>
    </xf>
    <xf numFmtId="0" fontId="141" fillId="0" borderId="0" xfId="918" applyFont="1" applyBorder="1" applyAlignment="1">
      <alignment horizontal="center" wrapText="1"/>
    </xf>
    <xf numFmtId="166" fontId="141" fillId="60" borderId="69" xfId="918" applyNumberFormat="1" applyFont="1" applyFill="1" applyBorder="1"/>
    <xf numFmtId="0" fontId="16" fillId="59" borderId="93" xfId="918" applyFont="1" applyFill="1" applyBorder="1" applyAlignment="1">
      <alignment horizontal="left" indent="1"/>
    </xf>
    <xf numFmtId="166" fontId="16" fillId="59" borderId="69" xfId="918" applyNumberFormat="1" applyFont="1" applyFill="1" applyBorder="1"/>
    <xf numFmtId="166" fontId="141" fillId="59" borderId="69" xfId="918" applyNumberFormat="1" applyFont="1" applyFill="1" applyBorder="1"/>
    <xf numFmtId="0" fontId="149" fillId="0" borderId="93" xfId="918" applyFont="1" applyFill="1" applyBorder="1" applyAlignment="1">
      <alignment horizontal="left" indent="1"/>
    </xf>
    <xf numFmtId="166" fontId="149" fillId="0" borderId="69" xfId="918" applyNumberFormat="1" applyFont="1" applyFill="1" applyBorder="1"/>
    <xf numFmtId="166" fontId="122" fillId="0" borderId="69" xfId="919" applyNumberFormat="1" applyFont="1" applyFill="1" applyBorder="1"/>
    <xf numFmtId="166" fontId="16" fillId="0" borderId="69" xfId="918" applyNumberFormat="1" applyFont="1" applyFill="1" applyBorder="1"/>
    <xf numFmtId="189" fontId="141" fillId="60" borderId="69" xfId="918" applyNumberFormat="1" applyFont="1" applyFill="1" applyBorder="1"/>
    <xf numFmtId="0" fontId="16" fillId="0" borderId="92" xfId="918" applyFont="1" applyBorder="1"/>
    <xf numFmtId="0" fontId="16" fillId="0" borderId="90" xfId="918" applyFont="1" applyBorder="1"/>
    <xf numFmtId="0" fontId="16" fillId="0" borderId="90" xfId="918" applyFont="1" applyFill="1" applyBorder="1"/>
    <xf numFmtId="0" fontId="16" fillId="0" borderId="94" xfId="918" applyFont="1" applyFill="1" applyBorder="1"/>
    <xf numFmtId="166" fontId="16" fillId="59" borderId="62" xfId="918" applyNumberFormat="1" applyFont="1" applyFill="1" applyBorder="1"/>
    <xf numFmtId="0" fontId="16" fillId="0" borderId="93" xfId="918" applyFont="1" applyFill="1" applyBorder="1" applyAlignment="1">
      <alignment horizontal="left" indent="1"/>
    </xf>
    <xf numFmtId="0" fontId="16" fillId="0" borderId="69" xfId="918" applyFont="1" applyFill="1" applyBorder="1"/>
    <xf numFmtId="0" fontId="16" fillId="0" borderId="93" xfId="918" applyFont="1" applyBorder="1"/>
    <xf numFmtId="166" fontId="16" fillId="0" borderId="69" xfId="917" applyNumberFormat="1" applyFont="1" applyFill="1" applyBorder="1"/>
    <xf numFmtId="0" fontId="16" fillId="0" borderId="93" xfId="918" applyFont="1" applyFill="1" applyBorder="1" applyAlignment="1">
      <alignment wrapText="1"/>
    </xf>
    <xf numFmtId="0" fontId="16" fillId="0" borderId="93" xfId="918" applyFont="1" applyFill="1" applyBorder="1"/>
    <xf numFmtId="166" fontId="16" fillId="0" borderId="52" xfId="918" applyNumberFormat="1" applyFont="1" applyFill="1" applyBorder="1"/>
    <xf numFmtId="166" fontId="16" fillId="0" borderId="52" xfId="918" applyNumberFormat="1" applyFont="1" applyBorder="1"/>
    <xf numFmtId="0" fontId="16" fillId="0" borderId="0" xfId="918" applyFont="1" applyFill="1"/>
    <xf numFmtId="209" fontId="155" fillId="61" borderId="70" xfId="0" applyNumberFormat="1" applyFont="1" applyFill="1" applyBorder="1" applyAlignment="1" applyProtection="1">
      <alignment horizontal="center"/>
    </xf>
    <xf numFmtId="166" fontId="16" fillId="63" borderId="52" xfId="925" applyNumberFormat="1" applyFont="1" applyFill="1" applyBorder="1" applyAlignment="1">
      <alignment horizontal="center" vertical="center"/>
    </xf>
    <xf numFmtId="166" fontId="16" fillId="0" borderId="77" xfId="925" applyNumberFormat="1" applyFont="1" applyFill="1" applyBorder="1" applyAlignment="1">
      <alignment horizontal="center"/>
    </xf>
    <xf numFmtId="166" fontId="16" fillId="0" borderId="78" xfId="925" applyNumberFormat="1" applyFont="1" applyFill="1" applyBorder="1" applyAlignment="1">
      <alignment horizontal="center"/>
    </xf>
    <xf numFmtId="166" fontId="16" fillId="0" borderId="69" xfId="925" applyNumberFormat="1" applyFont="1" applyFill="1" applyBorder="1" applyAlignment="1">
      <alignment horizontal="center"/>
    </xf>
    <xf numFmtId="166" fontId="16" fillId="63" borderId="52" xfId="944" applyNumberFormat="1" applyFont="1" applyFill="1" applyBorder="1" applyAlignment="1">
      <alignment horizontal="center" vertical="center"/>
    </xf>
    <xf numFmtId="166" fontId="16" fillId="63" borderId="76" xfId="944" applyNumberFormat="1" applyFont="1" applyFill="1" applyBorder="1" applyAlignment="1">
      <alignment horizontal="center" vertical="center"/>
    </xf>
    <xf numFmtId="166" fontId="16" fillId="0" borderId="75" xfId="925" applyNumberFormat="1" applyFont="1" applyFill="1" applyBorder="1" applyAlignment="1">
      <alignment horizontal="center"/>
    </xf>
    <xf numFmtId="166" fontId="16" fillId="0" borderId="76" xfId="925" applyNumberFormat="1" applyFont="1" applyFill="1" applyBorder="1" applyAlignment="1">
      <alignment horizontal="center"/>
    </xf>
    <xf numFmtId="0" fontId="141" fillId="60" borderId="55" xfId="0" applyFont="1" applyFill="1" applyBorder="1"/>
    <xf numFmtId="166" fontId="17" fillId="60" borderId="8" xfId="0" applyNumberFormat="1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horizontal="left" wrapText="1"/>
    </xf>
    <xf numFmtId="166" fontId="17" fillId="0" borderId="54" xfId="0" applyNumberFormat="1" applyFont="1" applyBorder="1" applyAlignment="1">
      <alignment horizontal="center"/>
    </xf>
    <xf numFmtId="0" fontId="17" fillId="0" borderId="55" xfId="0" applyFont="1" applyBorder="1" applyAlignment="1">
      <alignment horizontal="left" wrapText="1"/>
    </xf>
    <xf numFmtId="0" fontId="17" fillId="0" borderId="56" xfId="0" applyFont="1" applyBorder="1" applyAlignment="1">
      <alignment horizontal="left" wrapText="1"/>
    </xf>
    <xf numFmtId="166" fontId="17" fillId="0" borderId="89" xfId="0" applyNumberFormat="1" applyFont="1" applyBorder="1" applyAlignment="1">
      <alignment horizontal="center"/>
    </xf>
    <xf numFmtId="0" fontId="171" fillId="59" borderId="55" xfId="0" applyFont="1" applyFill="1" applyBorder="1" applyAlignment="1">
      <alignment horizontal="center" vertical="center" wrapText="1"/>
    </xf>
    <xf numFmtId="166" fontId="17" fillId="59" borderId="8" xfId="0" applyNumberFormat="1" applyFont="1" applyFill="1" applyBorder="1" applyAlignment="1">
      <alignment horizontal="center"/>
    </xf>
    <xf numFmtId="166" fontId="17" fillId="0" borderId="8" xfId="0" applyNumberFormat="1" applyFont="1" applyFill="1" applyBorder="1" applyAlignment="1">
      <alignment horizontal="center"/>
    </xf>
    <xf numFmtId="0" fontId="16" fillId="0" borderId="55" xfId="0" applyFont="1" applyBorder="1"/>
    <xf numFmtId="0" fontId="149" fillId="59" borderId="8" xfId="0" applyFont="1" applyFill="1" applyBorder="1" applyAlignment="1">
      <alignment horizontal="left" indent="1"/>
    </xf>
    <xf numFmtId="166" fontId="0" fillId="0" borderId="0" xfId="0" applyNumberFormat="1"/>
    <xf numFmtId="1" fontId="141" fillId="64" borderId="79" xfId="925" applyNumberFormat="1" applyFont="1" applyFill="1" applyBorder="1" applyAlignment="1">
      <alignment horizontal="center" vertical="center"/>
    </xf>
    <xf numFmtId="166" fontId="17" fillId="0" borderId="52" xfId="0" applyNumberFormat="1" applyFont="1" applyBorder="1" applyAlignment="1">
      <alignment horizontal="center"/>
    </xf>
    <xf numFmtId="166" fontId="17" fillId="0" borderId="28" xfId="0" applyNumberFormat="1" applyFont="1" applyBorder="1" applyAlignment="1">
      <alignment horizontal="center"/>
    </xf>
    <xf numFmtId="166" fontId="17" fillId="0" borderId="54" xfId="0" applyNumberFormat="1" applyFont="1" applyFill="1" applyBorder="1" applyAlignment="1">
      <alignment horizontal="center"/>
    </xf>
    <xf numFmtId="49" fontId="150" fillId="59" borderId="8" xfId="0" applyNumberFormat="1" applyFont="1" applyFill="1" applyBorder="1" applyAlignment="1">
      <alignment horizontal="center" vertical="center" wrapText="1"/>
    </xf>
    <xf numFmtId="0" fontId="141" fillId="64" borderId="0" xfId="918" applyFont="1" applyFill="1" applyBorder="1" applyAlignment="1">
      <alignment horizontal="center"/>
    </xf>
    <xf numFmtId="0" fontId="141" fillId="64" borderId="0" xfId="918" applyFont="1" applyFill="1" applyBorder="1" applyAlignment="1">
      <alignment horizontal="center" wrapText="1"/>
    </xf>
    <xf numFmtId="166" fontId="141" fillId="0" borderId="0" xfId="918" applyNumberFormat="1" applyFont="1" applyBorder="1"/>
    <xf numFmtId="166" fontId="16" fillId="64" borderId="0" xfId="918" applyNumberFormat="1" applyFont="1" applyFill="1" applyBorder="1"/>
    <xf numFmtId="166" fontId="141" fillId="64" borderId="0" xfId="918" applyNumberFormat="1" applyFont="1" applyFill="1" applyBorder="1"/>
    <xf numFmtId="166" fontId="122" fillId="64" borderId="0" xfId="919" applyNumberFormat="1" applyFont="1" applyFill="1" applyBorder="1"/>
    <xf numFmtId="166" fontId="149" fillId="64" borderId="0" xfId="918" applyNumberFormat="1" applyFont="1" applyFill="1" applyBorder="1"/>
    <xf numFmtId="189" fontId="141" fillId="64" borderId="0" xfId="918" applyNumberFormat="1" applyFont="1" applyFill="1" applyBorder="1"/>
    <xf numFmtId="0" fontId="16" fillId="64" borderId="0" xfId="918" applyFont="1" applyFill="1" applyBorder="1"/>
    <xf numFmtId="0" fontId="16" fillId="66" borderId="93" xfId="918" applyFont="1" applyFill="1" applyBorder="1" applyAlignment="1">
      <alignment horizontal="left" indent="1"/>
    </xf>
    <xf numFmtId="0" fontId="149" fillId="66" borderId="93" xfId="918" applyFont="1" applyFill="1" applyBorder="1" applyAlignment="1">
      <alignment horizontal="left" indent="1"/>
    </xf>
    <xf numFmtId="0" fontId="141" fillId="66" borderId="93" xfId="918" applyFont="1" applyFill="1" applyBorder="1"/>
    <xf numFmtId="0" fontId="141" fillId="66" borderId="93" xfId="918" applyFont="1" applyFill="1" applyBorder="1" applyAlignment="1">
      <alignment wrapText="1"/>
    </xf>
    <xf numFmtId="0" fontId="16" fillId="66" borderId="93" xfId="918" applyFont="1" applyFill="1" applyBorder="1"/>
    <xf numFmtId="0" fontId="141" fillId="0" borderId="93" xfId="918" applyFont="1" applyFill="1" applyBorder="1" applyAlignment="1">
      <alignment wrapText="1"/>
    </xf>
    <xf numFmtId="0" fontId="16" fillId="0" borderId="57" xfId="918" applyFont="1" applyFill="1" applyBorder="1"/>
    <xf numFmtId="166" fontId="141" fillId="0" borderId="93" xfId="918" applyNumberFormat="1" applyFont="1" applyBorder="1"/>
    <xf numFmtId="0" fontId="141" fillId="64" borderId="69" xfId="918" applyFont="1" applyFill="1" applyBorder="1" applyAlignment="1">
      <alignment horizontal="center" wrapText="1"/>
    </xf>
    <xf numFmtId="166" fontId="141" fillId="0" borderId="69" xfId="918" applyNumberFormat="1" applyFont="1" applyBorder="1"/>
    <xf numFmtId="166" fontId="16" fillId="64" borderId="69" xfId="918" applyNumberFormat="1" applyFont="1" applyFill="1" applyBorder="1"/>
    <xf numFmtId="166" fontId="16" fillId="0" borderId="69" xfId="918" applyNumberFormat="1" applyFont="1" applyBorder="1"/>
    <xf numFmtId="166" fontId="141" fillId="64" borderId="69" xfId="918" applyNumberFormat="1" applyFont="1" applyFill="1" applyBorder="1"/>
    <xf numFmtId="166" fontId="149" fillId="0" borderId="69" xfId="918" applyNumberFormat="1" applyFont="1" applyBorder="1"/>
    <xf numFmtId="166" fontId="122" fillId="64" borderId="69" xfId="919" applyNumberFormat="1" applyFont="1" applyFill="1" applyBorder="1"/>
    <xf numFmtId="166" fontId="149" fillId="64" borderId="69" xfId="918" applyNumberFormat="1" applyFont="1" applyFill="1" applyBorder="1"/>
    <xf numFmtId="189" fontId="141" fillId="64" borderId="69" xfId="918" applyNumberFormat="1" applyFont="1" applyFill="1" applyBorder="1"/>
    <xf numFmtId="166" fontId="16" fillId="0" borderId="62" xfId="918" applyNumberFormat="1" applyFont="1" applyFill="1" applyBorder="1"/>
    <xf numFmtId="0" fontId="16" fillId="64" borderId="69" xfId="918" applyFont="1" applyFill="1" applyBorder="1"/>
    <xf numFmtId="0" fontId="16" fillId="64" borderId="107" xfId="918" applyFont="1" applyFill="1" applyBorder="1"/>
    <xf numFmtId="0" fontId="141" fillId="64" borderId="107" xfId="918" applyFont="1" applyFill="1" applyBorder="1" applyAlignment="1">
      <alignment horizontal="center"/>
    </xf>
    <xf numFmtId="0" fontId="141" fillId="64" borderId="107" xfId="918" applyFont="1" applyFill="1" applyBorder="1" applyAlignment="1">
      <alignment horizontal="center" wrapText="1"/>
    </xf>
    <xf numFmtId="0" fontId="141" fillId="64" borderId="108" xfId="918" applyFont="1" applyFill="1" applyBorder="1" applyAlignment="1">
      <alignment horizontal="center" wrapText="1"/>
    </xf>
    <xf numFmtId="0" fontId="150" fillId="59" borderId="92" xfId="0" applyFont="1" applyFill="1" applyBorder="1" applyAlignment="1">
      <alignment horizontal="center" vertical="center" wrapText="1"/>
    </xf>
    <xf numFmtId="0" fontId="150" fillId="59" borderId="91" xfId="0" applyFont="1" applyFill="1" applyBorder="1" applyAlignment="1">
      <alignment horizontal="center" vertical="center" wrapText="1"/>
    </xf>
    <xf numFmtId="17" fontId="150" fillId="59" borderId="90" xfId="0" applyNumberFormat="1" applyFont="1" applyFill="1" applyBorder="1" applyAlignment="1">
      <alignment horizontal="center" vertical="center" wrapText="1"/>
    </xf>
    <xf numFmtId="17" fontId="150" fillId="59" borderId="91" xfId="0" applyNumberFormat="1" applyFont="1" applyFill="1" applyBorder="1" applyAlignment="1">
      <alignment horizontal="center" vertical="center" wrapText="1"/>
    </xf>
    <xf numFmtId="49" fontId="150" fillId="59" borderId="90" xfId="0" applyNumberFormat="1" applyFont="1" applyFill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/>
    </xf>
    <xf numFmtId="49" fontId="17" fillId="0" borderId="8" xfId="0" applyNumberFormat="1" applyFont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0" fontId="15" fillId="0" borderId="0" xfId="739" applyAlignment="1"/>
    <xf numFmtId="0" fontId="1" fillId="0" borderId="0" xfId="957"/>
    <xf numFmtId="0" fontId="141" fillId="61" borderId="112" xfId="957" quotePrefix="1" applyNumberFormat="1" applyFont="1" applyFill="1" applyBorder="1" applyAlignment="1" applyProtection="1">
      <alignment horizontal="center" vertical="center" wrapText="1"/>
    </xf>
    <xf numFmtId="0" fontId="141" fillId="61" borderId="113" xfId="957" quotePrefix="1" applyNumberFormat="1" applyFont="1" applyFill="1" applyBorder="1" applyAlignment="1" applyProtection="1">
      <alignment horizontal="center" vertical="center" wrapText="1"/>
    </xf>
    <xf numFmtId="0" fontId="141" fillId="61" borderId="114" xfId="957" quotePrefix="1" applyNumberFormat="1" applyFont="1" applyFill="1" applyBorder="1" applyAlignment="1" applyProtection="1">
      <alignment horizontal="center" vertical="center" wrapText="1"/>
    </xf>
    <xf numFmtId="0" fontId="141" fillId="61" borderId="98" xfId="957" quotePrefix="1" applyNumberFormat="1" applyFont="1" applyFill="1" applyBorder="1" applyAlignment="1" applyProtection="1">
      <alignment horizontal="center" vertical="center" wrapText="1"/>
    </xf>
    <xf numFmtId="0" fontId="141" fillId="61" borderId="99" xfId="957" quotePrefix="1" applyNumberFormat="1" applyFont="1" applyFill="1" applyBorder="1" applyAlignment="1" applyProtection="1">
      <alignment horizontal="center" vertical="center" wrapText="1"/>
    </xf>
    <xf numFmtId="0" fontId="141" fillId="61" borderId="98" xfId="957" applyNumberFormat="1" applyFont="1" applyFill="1" applyBorder="1" applyAlignment="1" applyProtection="1">
      <alignment horizontal="center" vertical="center" wrapText="1"/>
    </xf>
    <xf numFmtId="0" fontId="16" fillId="62" borderId="44" xfId="957" applyNumberFormat="1" applyFont="1" applyFill="1" applyBorder="1" applyAlignment="1" applyProtection="1">
      <alignment horizontal="left" vertical="center" wrapText="1"/>
    </xf>
    <xf numFmtId="0" fontId="16" fillId="0" borderId="2" xfId="957" applyNumberFormat="1" applyFont="1" applyFill="1" applyBorder="1" applyAlignment="1" applyProtection="1">
      <alignment horizontal="center" vertical="center" wrapText="1"/>
    </xf>
    <xf numFmtId="1" fontId="16" fillId="0" borderId="52" xfId="957" applyNumberFormat="1" applyFont="1" applyFill="1" applyBorder="1" applyAlignment="1" applyProtection="1">
      <alignment horizontal="center" vertical="center" wrapText="1"/>
    </xf>
    <xf numFmtId="1" fontId="16" fillId="0" borderId="44" xfId="957" applyNumberFormat="1" applyFont="1" applyFill="1" applyBorder="1" applyAlignment="1" applyProtection="1">
      <alignment horizontal="center" vertical="center" wrapText="1"/>
    </xf>
    <xf numFmtId="1" fontId="16" fillId="0" borderId="39" xfId="957" applyNumberFormat="1" applyFont="1" applyFill="1" applyBorder="1" applyAlignment="1" applyProtection="1">
      <alignment horizontal="center" vertical="center" wrapText="1"/>
    </xf>
    <xf numFmtId="1" fontId="16" fillId="0" borderId="96" xfId="957" applyNumberFormat="1" applyFont="1" applyFill="1" applyBorder="1" applyAlignment="1" applyProtection="1">
      <alignment horizontal="center" vertical="center" wrapText="1"/>
    </xf>
    <xf numFmtId="1" fontId="16" fillId="63" borderId="96" xfId="957" applyNumberFormat="1" applyFont="1" applyFill="1" applyBorder="1" applyAlignment="1" applyProtection="1">
      <alignment horizontal="center" vertical="center" wrapText="1"/>
    </xf>
    <xf numFmtId="1" fontId="16" fillId="65" borderId="115" xfId="957" applyNumberFormat="1" applyFont="1" applyFill="1" applyBorder="1" applyAlignment="1" applyProtection="1">
      <alignment horizontal="center" vertical="center" wrapText="1"/>
    </xf>
    <xf numFmtId="1" fontId="16" fillId="63" borderId="40" xfId="957" applyNumberFormat="1" applyFont="1" applyFill="1" applyBorder="1" applyAlignment="1" applyProtection="1">
      <alignment horizontal="center" vertical="center" wrapText="1"/>
    </xf>
    <xf numFmtId="1" fontId="16" fillId="62" borderId="103" xfId="957" applyNumberFormat="1" applyFont="1" applyFill="1" applyBorder="1" applyAlignment="1" applyProtection="1">
      <alignment horizontal="center" vertical="center" wrapText="1"/>
    </xf>
    <xf numFmtId="1" fontId="16" fillId="65" borderId="96" xfId="957" applyNumberFormat="1" applyFont="1" applyFill="1" applyBorder="1" applyAlignment="1" applyProtection="1">
      <alignment horizontal="center" vertical="center" wrapText="1"/>
    </xf>
    <xf numFmtId="1" fontId="16" fillId="65" borderId="115" xfId="957" quotePrefix="1" applyNumberFormat="1" applyFont="1" applyFill="1" applyBorder="1" applyAlignment="1" applyProtection="1">
      <alignment horizontal="center" vertical="center" wrapText="1"/>
    </xf>
    <xf numFmtId="166" fontId="16" fillId="65" borderId="62" xfId="957" applyNumberFormat="1" applyFont="1" applyFill="1" applyBorder="1" applyAlignment="1" applyProtection="1">
      <alignment horizontal="center" vertical="center"/>
    </xf>
    <xf numFmtId="166" fontId="16" fillId="65" borderId="100" xfId="957" applyNumberFormat="1" applyFont="1" applyFill="1" applyBorder="1" applyAlignment="1" applyProtection="1">
      <alignment horizontal="center" vertical="center"/>
    </xf>
    <xf numFmtId="166" fontId="1" fillId="0" borderId="0" xfId="957" applyNumberFormat="1"/>
    <xf numFmtId="0" fontId="16" fillId="62" borderId="27" xfId="957" applyNumberFormat="1" applyFont="1" applyFill="1" applyBorder="1" applyAlignment="1" applyProtection="1">
      <alignment horizontal="left" vertical="center" wrapText="1"/>
    </xf>
    <xf numFmtId="0" fontId="16" fillId="0" borderId="3" xfId="957" applyNumberFormat="1" applyFont="1" applyFill="1" applyBorder="1" applyAlignment="1" applyProtection="1">
      <alignment horizontal="center" vertical="center" wrapText="1"/>
    </xf>
    <xf numFmtId="166" fontId="16" fillId="0" borderId="28" xfId="957" applyNumberFormat="1" applyFont="1" applyFill="1" applyBorder="1" applyAlignment="1" applyProtection="1">
      <alignment horizontal="center" vertical="center"/>
    </xf>
    <xf numFmtId="166" fontId="16" fillId="0" borderId="27" xfId="957" applyNumberFormat="1" applyFont="1" applyFill="1" applyBorder="1" applyAlignment="1" applyProtection="1">
      <alignment horizontal="center" vertical="center"/>
    </xf>
    <xf numFmtId="166" fontId="16" fillId="0" borderId="45" xfId="957" applyNumberFormat="1" applyFont="1" applyFill="1" applyBorder="1" applyAlignment="1" applyProtection="1">
      <alignment horizontal="center" vertical="center"/>
    </xf>
    <xf numFmtId="166" fontId="16" fillId="0" borderId="8" xfId="957" applyNumberFormat="1" applyFont="1" applyFill="1" applyBorder="1" applyAlignment="1" applyProtection="1">
      <alignment horizontal="center" vertical="center"/>
    </xf>
    <xf numFmtId="166" fontId="16" fillId="0" borderId="55" xfId="957" applyNumberFormat="1" applyFont="1" applyFill="1" applyBorder="1" applyAlignment="1" applyProtection="1">
      <alignment horizontal="center" vertical="center"/>
    </xf>
    <xf numFmtId="166" fontId="16" fillId="0" borderId="46" xfId="957" applyNumberFormat="1" applyFont="1" applyFill="1" applyBorder="1" applyAlignment="1" applyProtection="1">
      <alignment horizontal="center" vertical="center"/>
    </xf>
    <xf numFmtId="166" fontId="16" fillId="0" borderId="104" xfId="957" applyNumberFormat="1" applyFont="1" applyFill="1" applyBorder="1" applyAlignment="1" applyProtection="1">
      <alignment horizontal="center" vertical="center"/>
    </xf>
    <xf numFmtId="166" fontId="16" fillId="0" borderId="60" xfId="957" applyNumberFormat="1" applyFont="1" applyFill="1" applyBorder="1" applyAlignment="1" applyProtection="1">
      <alignment horizontal="center" vertical="center"/>
    </xf>
    <xf numFmtId="166" fontId="16" fillId="62" borderId="46" xfId="957" applyNumberFormat="1" applyFont="1" applyFill="1" applyBorder="1" applyAlignment="1" applyProtection="1">
      <alignment horizontal="center" vertical="center"/>
    </xf>
    <xf numFmtId="0" fontId="16" fillId="63" borderId="27" xfId="957" applyNumberFormat="1" applyFont="1" applyFill="1" applyBorder="1" applyAlignment="1" applyProtection="1">
      <alignment horizontal="left" vertical="center" wrapText="1"/>
    </xf>
    <xf numFmtId="166" fontId="16" fillId="62" borderId="60" xfId="957" quotePrefix="1" applyNumberFormat="1" applyFont="1" applyFill="1" applyBorder="1" applyAlignment="1" applyProtection="1">
      <alignment horizontal="center" vertical="center"/>
    </xf>
    <xf numFmtId="166" fontId="16" fillId="0" borderId="46" xfId="957" quotePrefix="1" applyNumberFormat="1" applyFont="1" applyFill="1" applyBorder="1" applyAlignment="1" applyProtection="1">
      <alignment horizontal="center" vertical="center"/>
    </xf>
    <xf numFmtId="1" fontId="16" fillId="0" borderId="28" xfId="957" applyNumberFormat="1" applyFont="1" applyFill="1" applyBorder="1" applyAlignment="1" applyProtection="1">
      <alignment horizontal="center" vertical="center"/>
    </xf>
    <xf numFmtId="1" fontId="16" fillId="0" borderId="27" xfId="957" applyNumberFormat="1" applyFont="1" applyFill="1" applyBorder="1" applyAlignment="1" applyProtection="1">
      <alignment horizontal="center" vertical="center"/>
    </xf>
    <xf numFmtId="1" fontId="16" fillId="0" borderId="45" xfId="957" applyNumberFormat="1" applyFont="1" applyFill="1" applyBorder="1" applyAlignment="1" applyProtection="1">
      <alignment horizontal="center" vertical="center"/>
    </xf>
    <xf numFmtId="1" fontId="16" fillId="0" borderId="8" xfId="957" applyNumberFormat="1" applyFont="1" applyFill="1" applyBorder="1" applyAlignment="1" applyProtection="1">
      <alignment horizontal="center" vertical="center"/>
    </xf>
    <xf numFmtId="1" fontId="16" fillId="0" borderId="55" xfId="957" applyNumberFormat="1" applyFont="1" applyFill="1" applyBorder="1" applyAlignment="1" applyProtection="1">
      <alignment horizontal="center" vertical="center"/>
    </xf>
    <xf numFmtId="1" fontId="16" fillId="0" borderId="46" xfId="957" applyNumberFormat="1" applyFont="1" applyFill="1" applyBorder="1" applyAlignment="1" applyProtection="1">
      <alignment horizontal="center" vertical="center"/>
    </xf>
    <xf numFmtId="1" fontId="16" fillId="0" borderId="104" xfId="957" applyNumberFormat="1" applyFont="1" applyFill="1" applyBorder="1" applyAlignment="1" applyProtection="1">
      <alignment horizontal="center" vertical="center"/>
    </xf>
    <xf numFmtId="1" fontId="16" fillId="0" borderId="46" xfId="957" quotePrefix="1" applyNumberFormat="1" applyFont="1" applyFill="1" applyBorder="1" applyAlignment="1" applyProtection="1">
      <alignment horizontal="center" vertical="center"/>
    </xf>
    <xf numFmtId="166" fontId="16" fillId="63" borderId="60" xfId="957" applyNumberFormat="1" applyFont="1" applyFill="1" applyBorder="1" applyAlignment="1" applyProtection="1">
      <alignment horizontal="center" vertical="center"/>
    </xf>
    <xf numFmtId="166" fontId="16" fillId="63" borderId="46" xfId="957" applyNumberFormat="1" applyFont="1" applyFill="1" applyBorder="1" applyAlignment="1" applyProtection="1">
      <alignment horizontal="center" vertical="center"/>
    </xf>
    <xf numFmtId="0" fontId="16" fillId="0" borderId="46" xfId="957" applyNumberFormat="1" applyFont="1" applyFill="1" applyBorder="1" applyAlignment="1" applyProtection="1">
      <alignment horizontal="center" vertical="center"/>
    </xf>
    <xf numFmtId="166" fontId="158" fillId="0" borderId="0" xfId="957" applyNumberFormat="1" applyFont="1"/>
    <xf numFmtId="0" fontId="158" fillId="0" borderId="0" xfId="957" applyFont="1"/>
    <xf numFmtId="0" fontId="16" fillId="63" borderId="60" xfId="957" quotePrefix="1" applyNumberFormat="1" applyFont="1" applyFill="1" applyBorder="1" applyAlignment="1" applyProtection="1">
      <alignment horizontal="center" vertical="center"/>
    </xf>
    <xf numFmtId="0" fontId="16" fillId="63" borderId="46" xfId="957" quotePrefix="1" applyNumberFormat="1" applyFont="1" applyFill="1" applyBorder="1" applyAlignment="1" applyProtection="1">
      <alignment horizontal="center" vertical="center"/>
    </xf>
    <xf numFmtId="166" fontId="16" fillId="0" borderId="8" xfId="957" quotePrefix="1" applyNumberFormat="1" applyFont="1" applyFill="1" applyBorder="1" applyAlignment="1" applyProtection="1">
      <alignment horizontal="center" vertical="center"/>
    </xf>
    <xf numFmtId="166" fontId="16" fillId="62" borderId="27" xfId="957" applyNumberFormat="1" applyFont="1" applyFill="1" applyBorder="1" applyAlignment="1" applyProtection="1">
      <alignment horizontal="center" vertical="center"/>
    </xf>
    <xf numFmtId="166" fontId="16" fillId="62" borderId="104" xfId="957" applyNumberFormat="1" applyFont="1" applyFill="1" applyBorder="1" applyAlignment="1" applyProtection="1">
      <alignment horizontal="center" vertical="center"/>
    </xf>
    <xf numFmtId="0" fontId="16" fillId="62" borderId="3" xfId="957" applyNumberFormat="1" applyFont="1" applyFill="1" applyBorder="1" applyAlignment="1" applyProtection="1">
      <alignment horizontal="center" vertical="center" wrapText="1"/>
    </xf>
    <xf numFmtId="166" fontId="16" fillId="62" borderId="28" xfId="957" applyNumberFormat="1" applyFont="1" applyFill="1" applyBorder="1" applyAlignment="1" applyProtection="1">
      <alignment horizontal="center" vertical="center"/>
    </xf>
    <xf numFmtId="166" fontId="16" fillId="62" borderId="45" xfId="957" applyNumberFormat="1" applyFont="1" applyFill="1" applyBorder="1" applyAlignment="1" applyProtection="1">
      <alignment horizontal="center" vertical="center"/>
    </xf>
    <xf numFmtId="166" fontId="16" fillId="62" borderId="8" xfId="957" applyNumberFormat="1" applyFont="1" applyFill="1" applyBorder="1" applyAlignment="1" applyProtection="1">
      <alignment horizontal="center" vertical="center"/>
    </xf>
    <xf numFmtId="166" fontId="16" fillId="62" borderId="55" xfId="957" applyNumberFormat="1" applyFont="1" applyFill="1" applyBorder="1" applyAlignment="1" applyProtection="1">
      <alignment horizontal="center" vertical="center"/>
    </xf>
    <xf numFmtId="0" fontId="16" fillId="0" borderId="28" xfId="957" applyNumberFormat="1" applyFont="1" applyFill="1" applyBorder="1" applyAlignment="1" applyProtection="1">
      <alignment horizontal="center" vertical="center"/>
    </xf>
    <xf numFmtId="0" fontId="16" fillId="62" borderId="27" xfId="957" applyNumberFormat="1" applyFont="1" applyFill="1" applyBorder="1" applyAlignment="1" applyProtection="1">
      <alignment horizontal="center" vertical="center"/>
    </xf>
    <xf numFmtId="1" fontId="16" fillId="62" borderId="104" xfId="957" applyNumberFormat="1" applyFont="1" applyFill="1" applyBorder="1" applyAlignment="1" applyProtection="1">
      <alignment horizontal="center" vertical="center"/>
    </xf>
    <xf numFmtId="0" fontId="16" fillId="0" borderId="27" xfId="957" applyNumberFormat="1" applyFont="1" applyFill="1" applyBorder="1" applyAlignment="1" applyProtection="1">
      <alignment horizontal="center" vertical="center"/>
    </xf>
    <xf numFmtId="0" fontId="16" fillId="63" borderId="29" xfId="957" applyNumberFormat="1" applyFont="1" applyFill="1" applyBorder="1" applyAlignment="1" applyProtection="1">
      <alignment horizontal="left" vertical="center" wrapText="1"/>
    </xf>
    <xf numFmtId="0" fontId="16" fillId="0" borderId="47" xfId="957" applyNumberFormat="1" applyFont="1" applyFill="1" applyBorder="1" applyAlignment="1" applyProtection="1">
      <alignment horizontal="center" vertical="center" wrapText="1"/>
    </xf>
    <xf numFmtId="0" fontId="16" fillId="0" borderId="48" xfId="957" applyNumberFormat="1" applyFont="1" applyFill="1" applyBorder="1" applyAlignment="1" applyProtection="1">
      <alignment horizontal="center" vertical="center"/>
    </xf>
    <xf numFmtId="0" fontId="16" fillId="0" borderId="29" xfId="957" applyNumberFormat="1" applyFont="1" applyFill="1" applyBorder="1" applyAlignment="1" applyProtection="1">
      <alignment horizontal="center" vertical="center"/>
    </xf>
    <xf numFmtId="1" fontId="16" fillId="0" borderId="42" xfId="957" applyNumberFormat="1" applyFont="1" applyFill="1" applyBorder="1" applyAlignment="1" applyProtection="1">
      <alignment horizontal="center" vertical="center"/>
    </xf>
    <xf numFmtId="1" fontId="16" fillId="0" borderId="43" xfId="957" applyNumberFormat="1" applyFont="1" applyFill="1" applyBorder="1" applyAlignment="1" applyProtection="1">
      <alignment horizontal="center" vertical="center"/>
    </xf>
    <xf numFmtId="1" fontId="16" fillId="0" borderId="116" xfId="957" applyNumberFormat="1" applyFont="1" applyFill="1" applyBorder="1" applyAlignment="1" applyProtection="1">
      <alignment horizontal="center" vertical="center"/>
    </xf>
    <xf numFmtId="1" fontId="16" fillId="0" borderId="49" xfId="957" applyNumberFormat="1" applyFont="1" applyFill="1" applyBorder="1" applyAlignment="1" applyProtection="1">
      <alignment horizontal="center" vertical="center"/>
    </xf>
    <xf numFmtId="1" fontId="16" fillId="0" borderId="105" xfId="957" applyNumberFormat="1" applyFont="1" applyFill="1" applyBorder="1" applyAlignment="1" applyProtection="1">
      <alignment horizontal="center" vertical="center"/>
    </xf>
    <xf numFmtId="166" fontId="16" fillId="0" borderId="97" xfId="957" applyNumberFormat="1" applyFont="1" applyFill="1" applyBorder="1" applyAlignment="1" applyProtection="1">
      <alignment horizontal="center" vertical="center"/>
    </xf>
    <xf numFmtId="166" fontId="16" fillId="0" borderId="49" xfId="957" applyNumberFormat="1" applyFont="1" applyFill="1" applyBorder="1" applyAlignment="1" applyProtection="1">
      <alignment horizontal="center" vertical="center"/>
    </xf>
    <xf numFmtId="0" fontId="16" fillId="62" borderId="0" xfId="957" applyNumberFormat="1" applyFont="1" applyFill="1" applyBorder="1" applyAlignment="1" applyProtection="1"/>
    <xf numFmtId="0" fontId="16" fillId="0" borderId="0" xfId="957" applyNumberFormat="1" applyFont="1" applyFill="1" applyBorder="1" applyAlignment="1" applyProtection="1"/>
    <xf numFmtId="0" fontId="142" fillId="0" borderId="0" xfId="957" applyNumberFormat="1" applyFont="1" applyFill="1" applyBorder="1" applyAlignment="1" applyProtection="1">
      <alignment horizontal="left"/>
    </xf>
    <xf numFmtId="0" fontId="144" fillId="0" borderId="0" xfId="957" applyNumberFormat="1" applyFont="1" applyFill="1" applyBorder="1" applyAlignment="1" applyProtection="1"/>
    <xf numFmtId="0" fontId="142" fillId="0" borderId="0" xfId="957" applyNumberFormat="1" applyFont="1" applyFill="1" applyBorder="1" applyAlignment="1" applyProtection="1">
      <alignment horizontal="left" wrapText="1"/>
    </xf>
    <xf numFmtId="0" fontId="145" fillId="0" borderId="0" xfId="957" applyNumberFormat="1" applyFont="1" applyFill="1" applyBorder="1" applyAlignment="1" applyProtection="1">
      <alignment horizontal="left" wrapText="1"/>
    </xf>
    <xf numFmtId="0" fontId="142" fillId="0" borderId="0" xfId="957" quotePrefix="1" applyFont="1"/>
    <xf numFmtId="0" fontId="143" fillId="0" borderId="0" xfId="957" quotePrefix="1" applyFont="1"/>
    <xf numFmtId="166" fontId="16" fillId="0" borderId="0" xfId="917" applyNumberFormat="1" applyFont="1" applyFill="1"/>
    <xf numFmtId="0" fontId="16" fillId="66" borderId="57" xfId="918" applyFont="1" applyFill="1" applyBorder="1"/>
    <xf numFmtId="166" fontId="16" fillId="64" borderId="52" xfId="918" applyNumberFormat="1" applyFont="1" applyFill="1" applyBorder="1"/>
    <xf numFmtId="166" fontId="16" fillId="64" borderId="62" xfId="918" applyNumberFormat="1" applyFont="1" applyFill="1" applyBorder="1"/>
    <xf numFmtId="166" fontId="160" fillId="63" borderId="0" xfId="925" applyNumberFormat="1" applyFont="1" applyFill="1" applyBorder="1"/>
    <xf numFmtId="166" fontId="160" fillId="63" borderId="0" xfId="925" applyNumberFormat="1" applyFont="1" applyFill="1"/>
    <xf numFmtId="0" fontId="160" fillId="0" borderId="77" xfId="925" applyFont="1" applyFill="1" applyBorder="1"/>
    <xf numFmtId="166" fontId="141" fillId="64" borderId="69" xfId="925" applyNumberFormat="1" applyFont="1" applyFill="1" applyBorder="1" applyAlignment="1">
      <alignment horizontal="center" vertical="center"/>
    </xf>
    <xf numFmtId="0" fontId="141" fillId="58" borderId="91" xfId="0" applyFont="1" applyFill="1" applyBorder="1" applyAlignment="1">
      <alignment horizontal="center" wrapText="1"/>
    </xf>
    <xf numFmtId="0" fontId="141" fillId="58" borderId="89" xfId="0" applyFont="1" applyFill="1" applyBorder="1" applyAlignment="1">
      <alignment horizontal="center" wrapText="1"/>
    </xf>
    <xf numFmtId="0" fontId="141" fillId="58" borderId="54" xfId="0" applyFont="1" applyFill="1" applyBorder="1" applyAlignment="1">
      <alignment horizontal="center" wrapText="1"/>
    </xf>
    <xf numFmtId="0" fontId="16" fillId="0" borderId="92" xfId="0" applyFont="1" applyBorder="1" applyAlignment="1">
      <alignment wrapText="1"/>
    </xf>
    <xf numFmtId="0" fontId="16" fillId="0" borderId="90" xfId="0" applyFont="1" applyBorder="1" applyAlignment="1">
      <alignment wrapText="1"/>
    </xf>
    <xf numFmtId="0" fontId="16" fillId="0" borderId="94" xfId="0" applyFont="1" applyBorder="1" applyAlignment="1">
      <alignment wrapText="1"/>
    </xf>
    <xf numFmtId="0" fontId="16" fillId="0" borderId="57" xfId="0" applyFont="1" applyBorder="1" applyAlignment="1">
      <alignment wrapText="1"/>
    </xf>
    <xf numFmtId="0" fontId="16" fillId="0" borderId="52" xfId="0" applyFont="1" applyBorder="1" applyAlignment="1">
      <alignment wrapText="1"/>
    </xf>
    <xf numFmtId="0" fontId="16" fillId="0" borderId="62" xfId="0" applyFont="1" applyBorder="1" applyAlignment="1">
      <alignment wrapText="1"/>
    </xf>
    <xf numFmtId="0" fontId="140" fillId="0" borderId="55" xfId="0" applyFont="1" applyBorder="1" applyAlignment="1">
      <alignment horizontal="center" vertical="center" wrapText="1"/>
    </xf>
    <xf numFmtId="0" fontId="140" fillId="0" borderId="28" xfId="0" applyFont="1" applyBorder="1" applyAlignment="1">
      <alignment horizontal="center" vertical="center" wrapText="1"/>
    </xf>
    <xf numFmtId="0" fontId="140" fillId="0" borderId="60" xfId="0" applyFont="1" applyBorder="1" applyAlignment="1">
      <alignment horizontal="center" vertical="center" wrapText="1"/>
    </xf>
    <xf numFmtId="0" fontId="140" fillId="58" borderId="55" xfId="0" applyFont="1" applyFill="1" applyBorder="1" applyAlignment="1">
      <alignment horizontal="center" vertical="center" wrapText="1"/>
    </xf>
    <xf numFmtId="0" fontId="140" fillId="58" borderId="28" xfId="0" applyFont="1" applyFill="1" applyBorder="1" applyAlignment="1">
      <alignment horizontal="center" vertical="center" wrapText="1"/>
    </xf>
    <xf numFmtId="0" fontId="140" fillId="58" borderId="60" xfId="0" applyFont="1" applyFill="1" applyBorder="1" applyAlignment="1">
      <alignment horizontal="center" vertical="center" wrapText="1"/>
    </xf>
    <xf numFmtId="0" fontId="141" fillId="58" borderId="91" xfId="0" applyFont="1" applyFill="1" applyBorder="1" applyAlignment="1">
      <alignment horizontal="center" vertical="center" wrapText="1"/>
    </xf>
    <xf numFmtId="0" fontId="141" fillId="58" borderId="89" xfId="0" applyFont="1" applyFill="1" applyBorder="1" applyAlignment="1">
      <alignment horizontal="center" vertical="center" wrapText="1"/>
    </xf>
    <xf numFmtId="0" fontId="141" fillId="58" borderId="54" xfId="0" applyFont="1" applyFill="1" applyBorder="1" applyAlignment="1">
      <alignment horizontal="center" vertical="center" wrapText="1"/>
    </xf>
    <xf numFmtId="0" fontId="141" fillId="58" borderId="55" xfId="0" applyFont="1" applyFill="1" applyBorder="1" applyAlignment="1">
      <alignment horizontal="center" wrapText="1"/>
    </xf>
    <xf numFmtId="0" fontId="141" fillId="58" borderId="60" xfId="0" applyFont="1" applyFill="1" applyBorder="1" applyAlignment="1">
      <alignment horizontal="center" wrapText="1"/>
    </xf>
    <xf numFmtId="0" fontId="141" fillId="58" borderId="55" xfId="0" applyFont="1" applyFill="1" applyBorder="1" applyAlignment="1">
      <alignment horizontal="center" vertical="center" wrapText="1"/>
    </xf>
    <xf numFmtId="0" fontId="141" fillId="58" borderId="60" xfId="0" applyFont="1" applyFill="1" applyBorder="1" applyAlignment="1">
      <alignment horizontal="center" vertical="center" wrapText="1"/>
    </xf>
    <xf numFmtId="0" fontId="141" fillId="59" borderId="54" xfId="0" applyFont="1" applyFill="1" applyBorder="1" applyAlignment="1">
      <alignment horizontal="center" vertical="center" wrapText="1"/>
    </xf>
    <xf numFmtId="0" fontId="141" fillId="59" borderId="8" xfId="0" applyFont="1" applyFill="1" applyBorder="1" applyAlignment="1">
      <alignment horizontal="center" vertical="center" wrapText="1"/>
    </xf>
    <xf numFmtId="0" fontId="141" fillId="59" borderId="89" xfId="0" applyFont="1" applyFill="1" applyBorder="1" applyAlignment="1">
      <alignment horizontal="center" vertical="center" wrapText="1"/>
    </xf>
    <xf numFmtId="166" fontId="17" fillId="0" borderId="89" xfId="0" applyNumberFormat="1" applyFont="1" applyBorder="1" applyAlignment="1">
      <alignment horizontal="center" vertical="center" wrapText="1"/>
    </xf>
    <xf numFmtId="166" fontId="17" fillId="0" borderId="54" xfId="0" applyNumberFormat="1" applyFont="1" applyBorder="1" applyAlignment="1">
      <alignment horizontal="center" vertical="center" wrapText="1"/>
    </xf>
    <xf numFmtId="0" fontId="150" fillId="59" borderId="57" xfId="0" applyFont="1" applyFill="1" applyBorder="1" applyAlignment="1">
      <alignment vertical="center" wrapText="1"/>
    </xf>
    <xf numFmtId="0" fontId="150" fillId="59" borderId="52" xfId="0" applyFont="1" applyFill="1" applyBorder="1" applyAlignment="1">
      <alignment vertical="center" wrapText="1"/>
    </xf>
    <xf numFmtId="0" fontId="0" fillId="0" borderId="52" xfId="0" applyBorder="1" applyAlignment="1"/>
    <xf numFmtId="0" fontId="0" fillId="0" borderId="62" xfId="0" applyBorder="1" applyAlignment="1"/>
    <xf numFmtId="0" fontId="0" fillId="0" borderId="28" xfId="0" applyBorder="1" applyAlignment="1"/>
    <xf numFmtId="0" fontId="0" fillId="0" borderId="60" xfId="0" applyBorder="1" applyAlignment="1"/>
    <xf numFmtId="0" fontId="140" fillId="0" borderId="55" xfId="918" applyFont="1" applyBorder="1" applyAlignment="1">
      <alignment horizontal="center"/>
    </xf>
    <xf numFmtId="0" fontId="140" fillId="0" borderId="28" xfId="918" applyFont="1" applyBorder="1" applyAlignment="1">
      <alignment horizontal="center"/>
    </xf>
    <xf numFmtId="0" fontId="140" fillId="0" borderId="60" xfId="918" applyFont="1" applyBorder="1" applyAlignment="1">
      <alignment horizontal="center"/>
    </xf>
    <xf numFmtId="0" fontId="16" fillId="62" borderId="0" xfId="952" applyNumberFormat="1" applyFont="1" applyFill="1" applyBorder="1" applyAlignment="1" applyProtection="1">
      <alignment horizontal="center" wrapText="1"/>
    </xf>
    <xf numFmtId="0" fontId="143" fillId="0" borderId="0" xfId="957" quotePrefix="1" applyFont="1" applyAlignment="1"/>
    <xf numFmtId="0" fontId="15" fillId="0" borderId="0" xfId="739" applyAlignment="1"/>
    <xf numFmtId="0" fontId="140" fillId="0" borderId="92" xfId="957" applyNumberFormat="1" applyFont="1" applyFill="1" applyBorder="1" applyAlignment="1" applyProtection="1">
      <alignment horizontal="center"/>
    </xf>
    <xf numFmtId="0" fontId="140" fillId="0" borderId="90" xfId="957" applyNumberFormat="1" applyFont="1" applyFill="1" applyBorder="1" applyAlignment="1" applyProtection="1">
      <alignment horizontal="center"/>
    </xf>
    <xf numFmtId="0" fontId="140" fillId="0" borderId="94" xfId="957" applyNumberFormat="1" applyFont="1" applyFill="1" applyBorder="1" applyAlignment="1" applyProtection="1">
      <alignment horizontal="center"/>
    </xf>
    <xf numFmtId="0" fontId="141" fillId="61" borderId="73" xfId="957" applyNumberFormat="1" applyFont="1" applyFill="1" applyBorder="1" applyAlignment="1" applyProtection="1">
      <alignment horizontal="center" vertical="center" wrapText="1"/>
    </xf>
    <xf numFmtId="0" fontId="141" fillId="61" borderId="41" xfId="957" applyNumberFormat="1" applyFont="1" applyFill="1" applyBorder="1" applyAlignment="1" applyProtection="1">
      <alignment horizontal="center" vertical="center" wrapText="1"/>
    </xf>
    <xf numFmtId="0" fontId="141" fillId="61" borderId="74" xfId="957" applyNumberFormat="1" applyFont="1" applyFill="1" applyBorder="1" applyAlignment="1" applyProtection="1">
      <alignment horizontal="center" vertical="center"/>
    </xf>
    <xf numFmtId="0" fontId="141" fillId="61" borderId="1" xfId="957" applyNumberFormat="1" applyFont="1" applyFill="1" applyBorder="1" applyAlignment="1" applyProtection="1">
      <alignment horizontal="center" vertical="center"/>
    </xf>
    <xf numFmtId="0" fontId="141" fillId="61" borderId="73" xfId="957" applyNumberFormat="1" applyFont="1" applyFill="1" applyBorder="1" applyAlignment="1" applyProtection="1">
      <alignment horizontal="center" vertical="center"/>
    </xf>
    <xf numFmtId="0" fontId="141" fillId="61" borderId="41" xfId="957" applyNumberFormat="1" applyFont="1" applyFill="1" applyBorder="1" applyAlignment="1" applyProtection="1">
      <alignment horizontal="center" vertical="center"/>
    </xf>
    <xf numFmtId="0" fontId="141" fillId="61" borderId="73" xfId="957" quotePrefix="1" applyNumberFormat="1" applyFont="1" applyFill="1" applyBorder="1" applyAlignment="1" applyProtection="1">
      <alignment horizontal="center" vertical="center"/>
    </xf>
    <xf numFmtId="0" fontId="141" fillId="61" borderId="107" xfId="957" quotePrefix="1" applyNumberFormat="1" applyFont="1" applyFill="1" applyBorder="1" applyAlignment="1" applyProtection="1">
      <alignment horizontal="center" vertical="center"/>
    </xf>
    <xf numFmtId="0" fontId="141" fillId="61" borderId="111" xfId="957" quotePrefix="1" applyNumberFormat="1" applyFont="1" applyFill="1" applyBorder="1" applyAlignment="1" applyProtection="1">
      <alignment horizontal="center" vertical="center"/>
    </xf>
    <xf numFmtId="0" fontId="141" fillId="61" borderId="102" xfId="957" applyNumberFormat="1" applyFont="1" applyFill="1" applyBorder="1" applyAlignment="1" applyProtection="1">
      <alignment horizontal="center" vertical="center"/>
    </xf>
    <xf numFmtId="0" fontId="141" fillId="61" borderId="105" xfId="957" applyNumberFormat="1" applyFont="1" applyFill="1" applyBorder="1" applyAlignment="1" applyProtection="1">
      <alignment horizontal="center" vertical="center"/>
    </xf>
    <xf numFmtId="0" fontId="141" fillId="61" borderId="101" xfId="957" quotePrefix="1" applyNumberFormat="1" applyFont="1" applyFill="1" applyBorder="1" applyAlignment="1" applyProtection="1">
      <alignment horizontal="center" vertical="center"/>
    </xf>
    <xf numFmtId="0" fontId="141" fillId="61" borderId="95" xfId="957" quotePrefix="1" applyNumberFormat="1" applyFont="1" applyFill="1" applyBorder="1" applyAlignment="1" applyProtection="1">
      <alignment horizontal="center" vertical="center"/>
    </xf>
    <xf numFmtId="0" fontId="16" fillId="0" borderId="0" xfId="957" applyNumberFormat="1" applyFont="1" applyFill="1" applyBorder="1" applyAlignment="1" applyProtection="1"/>
    <xf numFmtId="0" fontId="142" fillId="0" borderId="0" xfId="957" applyNumberFormat="1" applyFont="1" applyFill="1" applyBorder="1" applyAlignment="1" applyProtection="1">
      <alignment horizontal="left"/>
    </xf>
    <xf numFmtId="0" fontId="142" fillId="0" borderId="0" xfId="957" applyNumberFormat="1" applyFont="1" applyFill="1" applyBorder="1" applyAlignment="1" applyProtection="1">
      <alignment horizontal="left" wrapText="1"/>
    </xf>
    <xf numFmtId="0" fontId="15" fillId="0" borderId="0" xfId="739" applyAlignment="1">
      <alignment horizontal="left" wrapText="1"/>
    </xf>
    <xf numFmtId="0" fontId="143" fillId="0" borderId="0" xfId="957" applyNumberFormat="1" applyFont="1" applyFill="1" applyBorder="1" applyAlignment="1" applyProtection="1">
      <alignment horizontal="left" wrapText="1"/>
    </xf>
    <xf numFmtId="0" fontId="149" fillId="59" borderId="80" xfId="925" applyFont="1" applyFill="1" applyBorder="1" applyAlignment="1">
      <alignment horizontal="center" vertical="center" wrapText="1"/>
    </xf>
    <xf numFmtId="0" fontId="149" fillId="59" borderId="81" xfId="925" applyFont="1" applyFill="1" applyBorder="1" applyAlignment="1">
      <alignment horizontal="center" vertical="center" wrapText="1"/>
    </xf>
    <xf numFmtId="0" fontId="149" fillId="59" borderId="106" xfId="925" applyFont="1" applyFill="1" applyBorder="1" applyAlignment="1">
      <alignment horizontal="center" vertical="center" wrapText="1"/>
    </xf>
    <xf numFmtId="166" fontId="149" fillId="59" borderId="80" xfId="925" applyNumberFormat="1" applyFont="1" applyFill="1" applyBorder="1" applyAlignment="1">
      <alignment horizontal="center"/>
    </xf>
    <xf numFmtId="166" fontId="149" fillId="59" borderId="86" xfId="925" applyNumberFormat="1" applyFont="1" applyFill="1" applyBorder="1" applyAlignment="1">
      <alignment horizontal="center"/>
    </xf>
    <xf numFmtId="0" fontId="170" fillId="0" borderId="56" xfId="925" applyFont="1" applyBorder="1" applyAlignment="1">
      <alignment horizontal="center"/>
    </xf>
    <xf numFmtId="0" fontId="170" fillId="0" borderId="50" xfId="925" applyFont="1" applyBorder="1" applyAlignment="1">
      <alignment horizontal="center"/>
    </xf>
    <xf numFmtId="0" fontId="170" fillId="0" borderId="65" xfId="925" applyFont="1" applyBorder="1" applyAlignment="1">
      <alignment horizontal="center"/>
    </xf>
    <xf numFmtId="0" fontId="170" fillId="0" borderId="55" xfId="944" applyFont="1" applyBorder="1" applyAlignment="1">
      <alignment horizontal="center"/>
    </xf>
    <xf numFmtId="0" fontId="170" fillId="0" borderId="28" xfId="944" applyFont="1" applyBorder="1" applyAlignment="1">
      <alignment horizontal="center"/>
    </xf>
    <xf numFmtId="0" fontId="170" fillId="0" borderId="60" xfId="944" applyFont="1" applyBorder="1" applyAlignment="1">
      <alignment horizontal="center"/>
    </xf>
    <xf numFmtId="0" fontId="141" fillId="59" borderId="56" xfId="925" applyFont="1" applyFill="1" applyBorder="1" applyAlignment="1">
      <alignment horizontal="center" vertical="center"/>
    </xf>
    <xf numFmtId="0" fontId="141" fillId="59" borderId="51" xfId="925" applyFont="1" applyFill="1" applyBorder="1" applyAlignment="1">
      <alignment horizontal="center" vertical="center"/>
    </xf>
    <xf numFmtId="0" fontId="141" fillId="59" borderId="57" xfId="925" applyFont="1" applyFill="1" applyBorder="1" applyAlignment="1">
      <alignment horizontal="center" vertical="center"/>
    </xf>
    <xf numFmtId="0" fontId="141" fillId="59" borderId="84" xfId="925" applyFont="1" applyFill="1" applyBorder="1" applyAlignment="1">
      <alignment horizontal="center" vertical="center" wrapText="1"/>
    </xf>
    <xf numFmtId="0" fontId="141" fillId="59" borderId="77" xfId="925" applyFont="1" applyFill="1" applyBorder="1" applyAlignment="1">
      <alignment horizontal="center" vertical="center" wrapText="1"/>
    </xf>
    <xf numFmtId="0" fontId="141" fillId="59" borderId="79" xfId="925" applyFont="1" applyFill="1" applyBorder="1" applyAlignment="1">
      <alignment horizontal="center" vertical="center" wrapText="1"/>
    </xf>
    <xf numFmtId="0" fontId="141" fillId="59" borderId="78" xfId="925" applyFont="1" applyFill="1" applyBorder="1" applyAlignment="1">
      <alignment horizontal="center" vertical="center" wrapText="1"/>
    </xf>
    <xf numFmtId="0" fontId="149" fillId="59" borderId="84" xfId="925" applyFont="1" applyFill="1" applyBorder="1" applyAlignment="1">
      <alignment horizontal="center" vertical="center" wrapText="1"/>
    </xf>
    <xf numFmtId="0" fontId="149" fillId="59" borderId="50" xfId="925" applyFont="1" applyFill="1" applyBorder="1" applyAlignment="1">
      <alignment horizontal="center" vertical="center" wrapText="1"/>
    </xf>
    <xf numFmtId="0" fontId="149" fillId="59" borderId="65" xfId="925" applyFont="1" applyFill="1" applyBorder="1" applyAlignment="1">
      <alignment horizontal="center" vertical="center" wrapText="1"/>
    </xf>
    <xf numFmtId="0" fontId="149" fillId="59" borderId="80" xfId="944" applyFont="1" applyFill="1" applyBorder="1" applyAlignment="1">
      <alignment horizontal="center" vertical="center" wrapText="1"/>
    </xf>
    <xf numFmtId="0" fontId="149" fillId="59" borderId="87" xfId="944" applyFont="1" applyFill="1" applyBorder="1" applyAlignment="1">
      <alignment horizontal="center" vertical="center" wrapText="1"/>
    </xf>
    <xf numFmtId="0" fontId="149" fillId="59" borderId="81" xfId="944" applyFont="1" applyFill="1" applyBorder="1" applyAlignment="1">
      <alignment horizontal="center" vertical="center" wrapText="1"/>
    </xf>
    <xf numFmtId="0" fontId="149" fillId="59" borderId="84" xfId="944" applyFont="1" applyFill="1" applyBorder="1" applyAlignment="1">
      <alignment horizontal="center" vertical="center" wrapText="1"/>
    </xf>
    <xf numFmtId="0" fontId="149" fillId="59" borderId="50" xfId="944" applyFont="1" applyFill="1" applyBorder="1" applyAlignment="1">
      <alignment horizontal="center" vertical="center" wrapText="1"/>
    </xf>
    <xf numFmtId="0" fontId="149" fillId="59" borderId="65" xfId="944" applyFont="1" applyFill="1" applyBorder="1" applyAlignment="1">
      <alignment horizontal="center" vertical="center" wrapText="1"/>
    </xf>
    <xf numFmtId="0" fontId="141" fillId="59" borderId="84" xfId="944" applyFont="1" applyFill="1" applyBorder="1" applyAlignment="1">
      <alignment horizontal="center" vertical="center" wrapText="1"/>
    </xf>
    <xf numFmtId="0" fontId="141" fillId="59" borderId="83" xfId="944" applyFont="1" applyFill="1" applyBorder="1" applyAlignment="1">
      <alignment horizontal="center" vertical="center" wrapText="1"/>
    </xf>
    <xf numFmtId="0" fontId="141" fillId="59" borderId="79" xfId="944" applyFont="1" applyFill="1" applyBorder="1" applyAlignment="1">
      <alignment horizontal="center" vertical="center" wrapText="1"/>
    </xf>
    <xf numFmtId="0" fontId="141" fillId="59" borderId="88" xfId="944" applyFont="1" applyFill="1" applyBorder="1" applyAlignment="1">
      <alignment horizontal="center" vertical="center" wrapText="1"/>
    </xf>
    <xf numFmtId="14" fontId="141" fillId="61" borderId="55" xfId="0" applyNumberFormat="1" applyFont="1" applyFill="1" applyBorder="1" applyAlignment="1" applyProtection="1">
      <alignment horizontal="center" vertical="center" wrapText="1"/>
    </xf>
    <xf numFmtId="14" fontId="141" fillId="61" borderId="60" xfId="0" applyNumberFormat="1" applyFont="1" applyFill="1" applyBorder="1" applyAlignment="1" applyProtection="1">
      <alignment horizontal="center" vertical="center" wrapText="1"/>
    </xf>
    <xf numFmtId="0" fontId="140" fillId="0" borderId="52" xfId="0" applyNumberFormat="1" applyFont="1" applyFill="1" applyBorder="1" applyAlignment="1" applyProtection="1">
      <alignment horizontal="center"/>
    </xf>
    <xf numFmtId="0" fontId="141" fillId="61" borderId="53" xfId="0" applyNumberFormat="1" applyFont="1" applyFill="1" applyBorder="1" applyAlignment="1" applyProtection="1">
      <alignment horizontal="center" vertical="center"/>
    </xf>
    <xf numFmtId="0" fontId="141" fillId="61" borderId="54" xfId="0" applyNumberFormat="1" applyFont="1" applyFill="1" applyBorder="1" applyAlignment="1" applyProtection="1">
      <alignment horizontal="center" vertical="center"/>
    </xf>
    <xf numFmtId="14" fontId="141" fillId="61" borderId="56" xfId="0" applyNumberFormat="1" applyFont="1" applyFill="1" applyBorder="1" applyAlignment="1" applyProtection="1">
      <alignment horizontal="center" vertical="center"/>
    </xf>
    <xf numFmtId="14" fontId="141" fillId="61" borderId="57" xfId="0" applyNumberFormat="1" applyFont="1" applyFill="1" applyBorder="1" applyAlignment="1" applyProtection="1">
      <alignment horizontal="center" vertical="center"/>
    </xf>
    <xf numFmtId="14" fontId="141" fillId="61" borderId="64" xfId="0" applyNumberFormat="1" applyFont="1" applyFill="1" applyBorder="1" applyAlignment="1" applyProtection="1">
      <alignment horizontal="center" vertical="center"/>
    </xf>
    <xf numFmtId="14" fontId="141" fillId="61" borderId="71" xfId="0" applyNumberFormat="1" applyFont="1" applyFill="1" applyBorder="1" applyAlignment="1" applyProtection="1">
      <alignment horizontal="center" vertical="center"/>
    </xf>
    <xf numFmtId="14" fontId="141" fillId="61" borderId="58" xfId="0" applyNumberFormat="1" applyFont="1" applyFill="1" applyBorder="1" applyAlignment="1" applyProtection="1">
      <alignment horizontal="center" vertical="center"/>
    </xf>
    <xf numFmtId="14" fontId="141" fillId="61" borderId="59" xfId="0" applyNumberFormat="1" applyFont="1" applyFill="1" applyBorder="1" applyAlignment="1" applyProtection="1">
      <alignment horizontal="center" vertical="center"/>
    </xf>
    <xf numFmtId="14" fontId="141" fillId="61" borderId="90" xfId="0" applyNumberFormat="1" applyFont="1" applyFill="1" applyBorder="1" applyAlignment="1" applyProtection="1">
      <alignment horizontal="center" vertical="center"/>
    </xf>
    <xf numFmtId="14" fontId="141" fillId="61" borderId="52" xfId="0" applyNumberFormat="1" applyFont="1" applyFill="1" applyBorder="1" applyAlignment="1" applyProtection="1">
      <alignment horizontal="center" vertical="center"/>
    </xf>
    <xf numFmtId="14" fontId="141" fillId="61" borderId="109" xfId="0" applyNumberFormat="1" applyFont="1" applyFill="1" applyBorder="1" applyAlignment="1" applyProtection="1">
      <alignment horizontal="center" vertical="center"/>
    </xf>
    <xf numFmtId="14" fontId="141" fillId="61" borderId="110" xfId="0" applyNumberFormat="1" applyFont="1" applyFill="1" applyBorder="1" applyAlignment="1" applyProtection="1">
      <alignment horizontal="center" vertical="center"/>
    </xf>
  </cellXfs>
  <cellStyles count="95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5"/>
    <cellStyle name="Звичайний 20" xfId="937"/>
    <cellStyle name="Звичайний 3" xfId="958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6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7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8"/>
    <cellStyle name="Обычный 63 3 2" xfId="951"/>
    <cellStyle name="Обычный 63 3 2 2" xfId="952"/>
    <cellStyle name="Обычный 63 3 2 3" xfId="954"/>
    <cellStyle name="Обычный 63 4" xfId="949"/>
    <cellStyle name="Обычный 63 5" xfId="950"/>
    <cellStyle name="Обычный 63 5 2" xfId="955"/>
    <cellStyle name="Обычный 63 6" xfId="953"/>
    <cellStyle name="Обычный 63 7" xfId="956"/>
    <cellStyle name="Обычный 63 8" xfId="957"/>
    <cellStyle name="Обычный 64" xfId="923"/>
    <cellStyle name="Обычный 65" xfId="925"/>
    <cellStyle name="Обычный 66" xfId="944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4"/>
  <sheetViews>
    <sheetView showGridLines="0" tabSelected="1" view="pageLayout" zoomScaleNormal="85" workbookViewId="0">
      <selection activeCell="A4" sqref="A4:F4"/>
    </sheetView>
  </sheetViews>
  <sheetFormatPr defaultRowHeight="12.75"/>
  <cols>
    <col min="1" max="1" width="58.42578125" customWidth="1"/>
    <col min="3" max="3" width="11.7109375" customWidth="1"/>
    <col min="4" max="4" width="13.7109375" customWidth="1"/>
    <col min="5" max="5" width="11.7109375" customWidth="1"/>
    <col min="6" max="6" width="13.85546875" customWidth="1"/>
    <col min="9" max="9" width="11.85546875" customWidth="1"/>
  </cols>
  <sheetData>
    <row r="4" spans="1:6" ht="18.75" customHeight="1">
      <c r="A4" s="386" t="s">
        <v>37</v>
      </c>
      <c r="B4" s="387"/>
      <c r="C4" s="387"/>
      <c r="D4" s="387"/>
      <c r="E4" s="387"/>
      <c r="F4" s="388"/>
    </row>
    <row r="5" spans="1:6" ht="15.75" customHeight="1">
      <c r="A5" s="389" t="s">
        <v>267</v>
      </c>
      <c r="B5" s="390"/>
      <c r="C5" s="390"/>
      <c r="D5" s="390"/>
      <c r="E5" s="390"/>
      <c r="F5" s="391"/>
    </row>
    <row r="6" spans="1:6" ht="12.75" customHeight="1">
      <c r="A6" s="392"/>
      <c r="B6" s="377" t="s">
        <v>38</v>
      </c>
      <c r="C6" s="395" t="s">
        <v>319</v>
      </c>
      <c r="D6" s="396"/>
      <c r="E6" s="397" t="s">
        <v>39</v>
      </c>
      <c r="F6" s="398"/>
    </row>
    <row r="7" spans="1:6" ht="12.75" customHeight="1">
      <c r="A7" s="393"/>
      <c r="B7" s="378"/>
      <c r="C7" s="377" t="s">
        <v>40</v>
      </c>
      <c r="D7" s="377" t="s">
        <v>41</v>
      </c>
      <c r="E7" s="377" t="s">
        <v>40</v>
      </c>
      <c r="F7" s="377" t="s">
        <v>41</v>
      </c>
    </row>
    <row r="8" spans="1:6" ht="12.75" customHeight="1">
      <c r="A8" s="394" t="s">
        <v>42</v>
      </c>
      <c r="B8" s="379">
        <v>100</v>
      </c>
      <c r="C8" s="379">
        <v>3.137</v>
      </c>
      <c r="D8" s="379">
        <v>3.137</v>
      </c>
      <c r="E8" s="379">
        <v>28.48356419872249</v>
      </c>
      <c r="F8" s="379">
        <v>28.48356419872249</v>
      </c>
    </row>
    <row r="9" spans="1:6">
      <c r="A9" s="5" t="s">
        <v>43</v>
      </c>
      <c r="B9" s="6">
        <v>100</v>
      </c>
      <c r="C9" s="6">
        <v>2.2730000000000001</v>
      </c>
      <c r="D9" s="6">
        <v>2.2730000000000001</v>
      </c>
      <c r="E9" s="6">
        <v>51.932303583131073</v>
      </c>
      <c r="F9" s="6">
        <v>51.932303583131073</v>
      </c>
    </row>
    <row r="10" spans="1:6">
      <c r="A10" s="7" t="s">
        <v>44</v>
      </c>
      <c r="B10" s="8">
        <v>46.7775399288671</v>
      </c>
      <c r="C10" s="8">
        <v>3</v>
      </c>
      <c r="D10" s="8">
        <v>1.403326197866013</v>
      </c>
      <c r="E10" s="8">
        <v>42.8</v>
      </c>
      <c r="F10" s="8">
        <v>20.461771177839751</v>
      </c>
    </row>
    <row r="11" spans="1:6">
      <c r="A11" s="7" t="s">
        <v>45</v>
      </c>
      <c r="B11" s="8">
        <v>53.2224600711329</v>
      </c>
      <c r="C11" s="8">
        <v>1.6340353320227032</v>
      </c>
      <c r="D11" s="8">
        <v>0.86967380213398715</v>
      </c>
      <c r="E11" s="8">
        <v>60.337704070585346</v>
      </c>
      <c r="F11" s="8">
        <v>31.470532405291323</v>
      </c>
    </row>
    <row r="12" spans="1:6">
      <c r="A12" s="9" t="s">
        <v>46</v>
      </c>
      <c r="B12" s="10">
        <v>28.285124546664978</v>
      </c>
      <c r="C12" s="11">
        <v>1.3202583912524188</v>
      </c>
      <c r="D12" s="11">
        <v>0.37343673030354202</v>
      </c>
      <c r="E12" s="11">
        <v>41.764929612786148</v>
      </c>
      <c r="F12" s="11">
        <v>11.879639680249277</v>
      </c>
    </row>
    <row r="13" spans="1:6" ht="15" customHeight="1">
      <c r="A13" s="9" t="s">
        <v>47</v>
      </c>
      <c r="B13" s="10">
        <v>22.522625098538281</v>
      </c>
      <c r="C13" s="11">
        <v>2.5892481210006006</v>
      </c>
      <c r="D13" s="11">
        <v>0.5831666471639122</v>
      </c>
      <c r="E13" s="11">
        <v>86.036373000934788</v>
      </c>
      <c r="F13" s="11">
        <v>19.247465857174262</v>
      </c>
    </row>
    <row r="14" spans="1:6">
      <c r="A14" s="9" t="s">
        <v>48</v>
      </c>
      <c r="B14" s="10">
        <v>2.4147104259296408</v>
      </c>
      <c r="C14" s="11">
        <v>-3.6</v>
      </c>
      <c r="D14" s="11">
        <v>-8.6929575333467068E-2</v>
      </c>
      <c r="E14" s="11">
        <v>15.6</v>
      </c>
      <c r="F14" s="11">
        <v>0.34342686786778276</v>
      </c>
    </row>
    <row r="15" spans="1:6" ht="15.75" customHeight="1">
      <c r="A15" s="389" t="s">
        <v>49</v>
      </c>
      <c r="B15" s="390"/>
      <c r="C15" s="390"/>
      <c r="D15" s="390"/>
      <c r="E15" s="390"/>
      <c r="F15" s="391"/>
    </row>
    <row r="16" spans="1:6">
      <c r="A16" s="7" t="s">
        <v>50</v>
      </c>
      <c r="B16" s="8">
        <v>50.773364940295487</v>
      </c>
      <c r="C16" s="8">
        <v>1.2</v>
      </c>
      <c r="D16" s="8">
        <v>0.6</v>
      </c>
      <c r="E16" s="8">
        <v>45.1</v>
      </c>
      <c r="F16" s="8">
        <v>22.9</v>
      </c>
    </row>
    <row r="17" spans="1:6">
      <c r="A17" s="9" t="s">
        <v>51</v>
      </c>
      <c r="B17" s="10">
        <v>8.0576296899750002</v>
      </c>
      <c r="C17" s="11">
        <v>-0.2</v>
      </c>
      <c r="D17" s="11">
        <v>0</v>
      </c>
      <c r="E17" s="11">
        <v>57.8</v>
      </c>
      <c r="F17" s="11">
        <v>4.7</v>
      </c>
    </row>
    <row r="18" spans="1:6">
      <c r="A18" s="12" t="s">
        <v>52</v>
      </c>
      <c r="B18" s="10">
        <v>3.0261911450013446</v>
      </c>
      <c r="C18" s="11">
        <v>-0.1</v>
      </c>
      <c r="D18" s="11">
        <v>0</v>
      </c>
      <c r="E18" s="11">
        <v>52.7</v>
      </c>
      <c r="F18" s="11">
        <v>1.6</v>
      </c>
    </row>
    <row r="19" spans="1:6">
      <c r="A19" s="12" t="s">
        <v>53</v>
      </c>
      <c r="B19" s="10">
        <v>0.54444210987254082</v>
      </c>
      <c r="C19" s="11">
        <v>-2.8</v>
      </c>
      <c r="D19" s="11">
        <v>0</v>
      </c>
      <c r="E19" s="11">
        <v>51.1</v>
      </c>
      <c r="F19" s="11">
        <v>0.3</v>
      </c>
    </row>
    <row r="20" spans="1:6">
      <c r="A20" s="9" t="s">
        <v>54</v>
      </c>
      <c r="B20" s="10">
        <v>11.624849109566155</v>
      </c>
      <c r="C20" s="11">
        <v>1.1000000000000001</v>
      </c>
      <c r="D20" s="11">
        <v>0.1</v>
      </c>
      <c r="E20" s="11">
        <v>30.5</v>
      </c>
      <c r="F20" s="11">
        <v>3.5</v>
      </c>
    </row>
    <row r="21" spans="1:6">
      <c r="A21" s="9" t="s">
        <v>55</v>
      </c>
      <c r="B21" s="10">
        <v>3.5176344597598241</v>
      </c>
      <c r="C21" s="11">
        <v>-0.4</v>
      </c>
      <c r="D21" s="11">
        <v>0</v>
      </c>
      <c r="E21" s="11">
        <v>55.7</v>
      </c>
      <c r="F21" s="11">
        <v>2</v>
      </c>
    </row>
    <row r="22" spans="1:6">
      <c r="A22" s="9" t="s">
        <v>56</v>
      </c>
      <c r="B22" s="10">
        <v>1.9314508337781169</v>
      </c>
      <c r="C22" s="11">
        <v>2</v>
      </c>
      <c r="D22" s="11">
        <v>0</v>
      </c>
      <c r="E22" s="11">
        <v>23.9</v>
      </c>
      <c r="F22" s="11">
        <v>0.5</v>
      </c>
    </row>
    <row r="23" spans="1:6">
      <c r="A23" s="9" t="s">
        <v>57</v>
      </c>
      <c r="B23" s="10">
        <v>1.148816080637558</v>
      </c>
      <c r="C23" s="11">
        <v>9</v>
      </c>
      <c r="D23" s="11">
        <v>0.1</v>
      </c>
      <c r="E23" s="11">
        <v>45</v>
      </c>
      <c r="F23" s="11">
        <v>0.5</v>
      </c>
    </row>
    <row r="24" spans="1:6">
      <c r="A24" s="9" t="s">
        <v>58</v>
      </c>
      <c r="B24" s="10">
        <v>4.6996384223267631</v>
      </c>
      <c r="C24" s="11">
        <v>1</v>
      </c>
      <c r="D24" s="11">
        <v>0</v>
      </c>
      <c r="E24" s="11">
        <v>47.6</v>
      </c>
      <c r="F24" s="11">
        <v>2.2000000000000002</v>
      </c>
    </row>
    <row r="25" spans="1:6">
      <c r="A25" s="9" t="s">
        <v>59</v>
      </c>
      <c r="B25" s="10">
        <v>1.0724368556572721</v>
      </c>
      <c r="C25" s="11">
        <v>5.7</v>
      </c>
      <c r="D25" s="11">
        <v>0.1</v>
      </c>
      <c r="E25" s="11">
        <v>37.299999999999997</v>
      </c>
      <c r="F25" s="11">
        <v>0.4</v>
      </c>
    </row>
    <row r="26" spans="1:6">
      <c r="A26" s="9" t="s">
        <v>60</v>
      </c>
      <c r="B26" s="10">
        <v>3.4330656827913288</v>
      </c>
      <c r="C26" s="11">
        <v>1</v>
      </c>
      <c r="D26" s="11">
        <v>0</v>
      </c>
      <c r="E26" s="11">
        <v>44.4</v>
      </c>
      <c r="F26" s="11">
        <v>1.5</v>
      </c>
    </row>
    <row r="27" spans="1:6">
      <c r="A27" s="9" t="s">
        <v>61</v>
      </c>
      <c r="B27" s="10">
        <v>4.1878163193794542</v>
      </c>
      <c r="C27" s="11">
        <v>6.2</v>
      </c>
      <c r="D27" s="11">
        <v>0.3</v>
      </c>
      <c r="E27" s="11">
        <v>59.6</v>
      </c>
      <c r="F27" s="11">
        <v>2.5</v>
      </c>
    </row>
    <row r="28" spans="1:6">
      <c r="A28" s="9" t="s">
        <v>62</v>
      </c>
      <c r="B28" s="10">
        <v>1.1501757838148865</v>
      </c>
      <c r="C28" s="11">
        <v>-0.6</v>
      </c>
      <c r="D28" s="11">
        <v>0</v>
      </c>
      <c r="E28" s="11">
        <v>43.5</v>
      </c>
      <c r="F28" s="11">
        <v>0.5</v>
      </c>
    </row>
    <row r="29" spans="1:6">
      <c r="A29" s="9" t="s">
        <v>63</v>
      </c>
      <c r="B29" s="10">
        <v>1.6186251042197823</v>
      </c>
      <c r="C29" s="11">
        <v>1.5</v>
      </c>
      <c r="D29" s="11">
        <v>0</v>
      </c>
      <c r="E29" s="11">
        <v>21.6</v>
      </c>
      <c r="F29" s="11">
        <v>0.3</v>
      </c>
    </row>
    <row r="30" spans="1:6">
      <c r="A30" s="7" t="s">
        <v>64</v>
      </c>
      <c r="B30" s="8">
        <v>6.8841582437555822</v>
      </c>
      <c r="C30" s="8">
        <v>2.2000000000000002</v>
      </c>
      <c r="D30" s="8">
        <v>0.2</v>
      </c>
      <c r="E30" s="8">
        <v>32.200000000000003</v>
      </c>
      <c r="F30" s="8">
        <v>2.2000000000000002</v>
      </c>
    </row>
    <row r="31" spans="1:6">
      <c r="A31" s="7" t="s">
        <v>65</v>
      </c>
      <c r="B31" s="8">
        <v>7.1243797560479951</v>
      </c>
      <c r="C31" s="8">
        <v>18.3</v>
      </c>
      <c r="D31" s="8">
        <v>1.3</v>
      </c>
      <c r="E31" s="8">
        <v>44.6</v>
      </c>
      <c r="F31" s="8">
        <v>3.2</v>
      </c>
    </row>
    <row r="32" spans="1:6">
      <c r="A32" s="7" t="s">
        <v>66</v>
      </c>
      <c r="B32" s="8">
        <v>11.312028480716418</v>
      </c>
      <c r="C32" s="8">
        <v>2.4</v>
      </c>
      <c r="D32" s="8">
        <v>0.3</v>
      </c>
      <c r="E32" s="8">
        <v>146.4</v>
      </c>
      <c r="F32" s="8">
        <v>16.600000000000001</v>
      </c>
    </row>
    <row r="33" spans="1:6">
      <c r="A33" s="13" t="s">
        <v>67</v>
      </c>
      <c r="B33" s="10">
        <v>1.2857433884595193</v>
      </c>
      <c r="C33" s="11">
        <v>0.3</v>
      </c>
      <c r="D33" s="11">
        <v>0</v>
      </c>
      <c r="E33" s="11">
        <v>7.3</v>
      </c>
      <c r="F33" s="11">
        <v>0.1</v>
      </c>
    </row>
    <row r="34" spans="1:6">
      <c r="A34" s="13" t="s">
        <v>68</v>
      </c>
      <c r="B34" s="10">
        <v>0.35847106685489943</v>
      </c>
      <c r="C34" s="11">
        <v>0</v>
      </c>
      <c r="D34" s="11">
        <v>0</v>
      </c>
      <c r="E34" s="11">
        <v>70.400000000000006</v>
      </c>
      <c r="F34" s="11">
        <v>0.3</v>
      </c>
    </row>
    <row r="35" spans="1:6">
      <c r="A35" s="13" t="s">
        <v>69</v>
      </c>
      <c r="B35" s="10">
        <v>2.2880583741301361</v>
      </c>
      <c r="C35" s="11">
        <v>0</v>
      </c>
      <c r="D35" s="11">
        <v>0</v>
      </c>
      <c r="E35" s="11">
        <v>453.4</v>
      </c>
      <c r="F35" s="11">
        <v>10.4</v>
      </c>
    </row>
    <row r="36" spans="1:6">
      <c r="A36" s="13" t="s">
        <v>70</v>
      </c>
      <c r="B36" s="10">
        <v>1.7811200542097445</v>
      </c>
      <c r="C36" s="11">
        <v>0</v>
      </c>
      <c r="D36" s="11">
        <v>0</v>
      </c>
      <c r="E36" s="11">
        <v>45.8</v>
      </c>
      <c r="F36" s="11">
        <v>0.8</v>
      </c>
    </row>
    <row r="37" spans="1:6">
      <c r="A37" s="7" t="s">
        <v>71</v>
      </c>
      <c r="B37" s="8">
        <v>5.0778299802995468</v>
      </c>
      <c r="C37" s="8">
        <v>-1.6</v>
      </c>
      <c r="D37" s="8">
        <v>-0.1</v>
      </c>
      <c r="E37" s="8">
        <v>25.5</v>
      </c>
      <c r="F37" s="8">
        <v>1.3</v>
      </c>
    </row>
    <row r="38" spans="1:6">
      <c r="A38" s="13" t="s">
        <v>72</v>
      </c>
      <c r="B38" s="10">
        <v>2.4147104259296408</v>
      </c>
      <c r="C38" s="11">
        <v>-3.6</v>
      </c>
      <c r="D38" s="11">
        <v>-0.1</v>
      </c>
      <c r="E38" s="11">
        <v>15.6</v>
      </c>
      <c r="F38" s="11">
        <v>0.4</v>
      </c>
    </row>
    <row r="39" spans="1:6">
      <c r="A39" s="13" t="s">
        <v>73</v>
      </c>
      <c r="B39" s="10">
        <v>0.20226787072649485</v>
      </c>
      <c r="C39" s="11">
        <v>-3.8</v>
      </c>
      <c r="D39" s="11">
        <v>0</v>
      </c>
      <c r="E39" s="11">
        <v>14.7</v>
      </c>
      <c r="F39" s="11">
        <v>0</v>
      </c>
    </row>
    <row r="40" spans="1:6">
      <c r="A40" s="13" t="s">
        <v>74</v>
      </c>
      <c r="B40" s="10">
        <v>1.6184084455498686</v>
      </c>
      <c r="C40" s="11">
        <v>0.3</v>
      </c>
      <c r="D40" s="11">
        <v>0</v>
      </c>
      <c r="E40" s="11">
        <v>31.9</v>
      </c>
      <c r="F40" s="11">
        <v>0.5</v>
      </c>
    </row>
    <row r="41" spans="1:6">
      <c r="A41" s="7" t="s">
        <v>75</v>
      </c>
      <c r="B41" s="8">
        <v>3.2606313708647217</v>
      </c>
      <c r="C41" s="8">
        <v>0.6</v>
      </c>
      <c r="D41" s="8">
        <v>0</v>
      </c>
      <c r="E41" s="8">
        <v>6.2</v>
      </c>
      <c r="F41" s="8">
        <v>0.2</v>
      </c>
    </row>
    <row r="42" spans="1:6" ht="15" customHeight="1">
      <c r="A42" s="7" t="s">
        <v>76</v>
      </c>
      <c r="B42" s="8">
        <v>1.3379646859626484</v>
      </c>
      <c r="C42" s="8">
        <v>6.9</v>
      </c>
      <c r="D42" s="8">
        <v>0.1</v>
      </c>
      <c r="E42" s="8">
        <v>23.7</v>
      </c>
      <c r="F42" s="8">
        <v>0.3</v>
      </c>
    </row>
    <row r="43" spans="1:6" ht="13.15" customHeight="1">
      <c r="A43" s="239" t="s">
        <v>77</v>
      </c>
      <c r="B43" s="14">
        <v>14.229642542057599</v>
      </c>
      <c r="C43" s="15" t="s">
        <v>27</v>
      </c>
      <c r="D43" s="14">
        <v>-0.1</v>
      </c>
      <c r="E43" s="14" t="s">
        <v>27</v>
      </c>
      <c r="F43" s="14">
        <v>5.2</v>
      </c>
    </row>
    <row r="44" spans="1:6" ht="15.75" customHeight="1">
      <c r="A44" s="389" t="s">
        <v>78</v>
      </c>
      <c r="B44" s="390"/>
      <c r="C44" s="390"/>
      <c r="D44" s="390"/>
      <c r="E44" s="390"/>
      <c r="F44" s="391"/>
    </row>
    <row r="45" spans="1:6" ht="12.75" customHeight="1">
      <c r="A45" s="392"/>
      <c r="B45" s="377" t="s">
        <v>244</v>
      </c>
      <c r="C45" s="395" t="s">
        <v>319</v>
      </c>
      <c r="D45" s="396"/>
      <c r="E45" s="397" t="s">
        <v>39</v>
      </c>
      <c r="F45" s="398"/>
    </row>
    <row r="46" spans="1:6" ht="12.75" customHeight="1">
      <c r="A46" s="393"/>
      <c r="B46" s="378"/>
      <c r="C46" s="377" t="s">
        <v>40</v>
      </c>
      <c r="D46" s="377" t="s">
        <v>79</v>
      </c>
      <c r="E46" s="377" t="s">
        <v>40</v>
      </c>
      <c r="F46" s="377" t="s">
        <v>79</v>
      </c>
    </row>
    <row r="47" spans="1:6">
      <c r="A47" s="394" t="s">
        <v>42</v>
      </c>
      <c r="B47" s="379">
        <v>100</v>
      </c>
      <c r="C47" s="379">
        <v>3.137</v>
      </c>
      <c r="D47" s="379">
        <v>3.137</v>
      </c>
      <c r="E47" s="379">
        <v>28.48356419872249</v>
      </c>
      <c r="F47" s="379">
        <v>28.48356419872249</v>
      </c>
    </row>
    <row r="48" spans="1:6" ht="13.15" customHeight="1">
      <c r="A48" s="5" t="s">
        <v>80</v>
      </c>
      <c r="B48" s="6">
        <v>100</v>
      </c>
      <c r="C48" s="6">
        <v>2</v>
      </c>
      <c r="D48" s="6">
        <v>2</v>
      </c>
      <c r="E48" s="6">
        <v>32.5</v>
      </c>
      <c r="F48" s="6">
        <v>32.5</v>
      </c>
    </row>
    <row r="49" spans="1:6">
      <c r="A49" s="7" t="s">
        <v>81</v>
      </c>
      <c r="B49" s="8">
        <v>12.961572528474591</v>
      </c>
      <c r="C49" s="8">
        <v>0.70000000000000284</v>
      </c>
      <c r="D49" s="8">
        <v>0.12070687559479545</v>
      </c>
      <c r="E49" s="8">
        <v>27</v>
      </c>
      <c r="F49" s="8">
        <v>3.5501899282466312</v>
      </c>
    </row>
    <row r="50" spans="1:6" ht="12.75" customHeight="1">
      <c r="A50" s="16" t="s">
        <v>82</v>
      </c>
      <c r="B50" s="17">
        <v>3.1726957576789796</v>
      </c>
      <c r="C50" s="17">
        <v>5.5</v>
      </c>
      <c r="D50" s="17">
        <v>0.17449826667234386</v>
      </c>
      <c r="E50" s="17">
        <v>17.400000000000006</v>
      </c>
      <c r="F50" s="17">
        <v>0.55204906183614266</v>
      </c>
    </row>
    <row r="51" spans="1:6" ht="12.75" customHeight="1">
      <c r="A51" s="16" t="s">
        <v>83</v>
      </c>
      <c r="B51" s="17">
        <v>2.6345315630892907</v>
      </c>
      <c r="C51" s="17">
        <v>-1.2000000000000028</v>
      </c>
      <c r="D51" s="17">
        <v>-3.1614378757071564E-2</v>
      </c>
      <c r="E51" s="17">
        <v>109.4</v>
      </c>
      <c r="F51" s="17">
        <v>2.8821775300196837</v>
      </c>
    </row>
    <row r="52" spans="1:6" ht="12.75" customHeight="1">
      <c r="A52" s="16" t="s">
        <v>84</v>
      </c>
      <c r="B52" s="17">
        <v>6.1442639565232602</v>
      </c>
      <c r="C52" s="17">
        <v>-1.5999999999999943</v>
      </c>
      <c r="D52" s="17">
        <v>-9.8308223304371806E-2</v>
      </c>
      <c r="E52" s="17">
        <v>0.20000000000000284</v>
      </c>
      <c r="F52" s="17">
        <v>1.2288527913046694E-2</v>
      </c>
    </row>
    <row r="53" spans="1:6">
      <c r="A53" s="7" t="s">
        <v>85</v>
      </c>
      <c r="B53" s="8">
        <v>68.203802064647661</v>
      </c>
      <c r="C53" s="8">
        <v>0</v>
      </c>
      <c r="D53" s="8">
        <v>0</v>
      </c>
      <c r="E53" s="8">
        <v>31.900000000000006</v>
      </c>
      <c r="F53" s="8">
        <v>22.071375398810197</v>
      </c>
    </row>
    <row r="54" spans="1:6" ht="12.75" customHeight="1">
      <c r="A54" s="16" t="s">
        <v>86</v>
      </c>
      <c r="B54" s="17">
        <v>21.460421824878001</v>
      </c>
      <c r="C54" s="17">
        <v>0.70000000000000284</v>
      </c>
      <c r="D54" s="17">
        <v>0.15022295277414663</v>
      </c>
      <c r="E54" s="17">
        <v>41.800000000000011</v>
      </c>
      <c r="F54" s="17">
        <v>8.9704563227990075</v>
      </c>
    </row>
    <row r="55" spans="1:6" ht="12.75" customHeight="1">
      <c r="A55" s="16" t="s">
        <v>87</v>
      </c>
      <c r="B55" s="17">
        <v>3.7498814305233457</v>
      </c>
      <c r="C55" s="17">
        <v>-2.2999999999999972</v>
      </c>
      <c r="D55" s="17">
        <v>-8.6247272902036848E-2</v>
      </c>
      <c r="E55" s="17">
        <v>19.900000000000006</v>
      </c>
      <c r="F55" s="17">
        <v>0.74622640467414603</v>
      </c>
    </row>
    <row r="56" spans="1:6" ht="12.75" customHeight="1">
      <c r="A56" s="16" t="s">
        <v>88</v>
      </c>
      <c r="B56" s="17">
        <v>3.9311103962981875</v>
      </c>
      <c r="C56" s="17">
        <v>0.29999999999999716</v>
      </c>
      <c r="D56" s="17">
        <v>1.1793331188894451E-2</v>
      </c>
      <c r="E56" s="17">
        <v>40.900000000000006</v>
      </c>
      <c r="F56" s="17">
        <v>1.6078241520859589</v>
      </c>
    </row>
    <row r="57" spans="1:6" ht="27.75" customHeight="1">
      <c r="A57" s="16" t="s">
        <v>89</v>
      </c>
      <c r="B57" s="17">
        <v>4.7509408619716389</v>
      </c>
      <c r="C57" s="17">
        <v>0</v>
      </c>
      <c r="D57" s="17">
        <v>0</v>
      </c>
      <c r="E57" s="17">
        <v>34.099999999999994</v>
      </c>
      <c r="F57" s="17">
        <v>1.6200708339323284</v>
      </c>
    </row>
    <row r="58" spans="1:6" ht="27.75" customHeight="1">
      <c r="A58" s="16" t="s">
        <v>90</v>
      </c>
      <c r="B58" s="17">
        <v>19.176333153037465</v>
      </c>
      <c r="C58" s="17">
        <v>-0.90000000000000568</v>
      </c>
      <c r="D58" s="17">
        <v>-0.17258699837733829</v>
      </c>
      <c r="E58" s="17">
        <v>24.599999999999994</v>
      </c>
      <c r="F58" s="17">
        <v>4.7173779556472155</v>
      </c>
    </row>
    <row r="59" spans="1:6" ht="27.75" customHeight="1">
      <c r="A59" s="16" t="s">
        <v>91</v>
      </c>
      <c r="B59" s="17">
        <v>3.188800127485901</v>
      </c>
      <c r="C59" s="17">
        <v>9.9999999999994316E-2</v>
      </c>
      <c r="D59" s="17">
        <v>3.1888001274857198E-3</v>
      </c>
      <c r="E59" s="17">
        <v>13.700000000000003</v>
      </c>
      <c r="F59" s="17">
        <v>0.43686561746556857</v>
      </c>
    </row>
    <row r="60" spans="1:6">
      <c r="A60" s="7" t="s">
        <v>92</v>
      </c>
      <c r="B60" s="8">
        <v>18.834625406877748</v>
      </c>
      <c r="C60" s="8">
        <v>7.5</v>
      </c>
      <c r="D60" s="8">
        <v>1.8792931244052047</v>
      </c>
      <c r="E60" s="8">
        <v>36</v>
      </c>
      <c r="F60" s="8">
        <v>6.8784346729431709</v>
      </c>
    </row>
    <row r="61" spans="1:6" ht="12.75" customHeight="1">
      <c r="A61" s="380" t="s">
        <v>245</v>
      </c>
      <c r="B61" s="381"/>
      <c r="C61" s="381"/>
      <c r="D61" s="381"/>
      <c r="E61" s="381"/>
      <c r="F61" s="382"/>
    </row>
    <row r="62" spans="1:6">
      <c r="A62" s="383"/>
      <c r="B62" s="384"/>
      <c r="C62" s="384"/>
      <c r="D62" s="384"/>
      <c r="E62" s="384"/>
      <c r="F62" s="385"/>
    </row>
    <row r="63" spans="1:6" ht="13.15" customHeight="1">
      <c r="A63" s="380" t="s">
        <v>246</v>
      </c>
      <c r="B63" s="381"/>
      <c r="C63" s="381"/>
      <c r="D63" s="381"/>
      <c r="E63" s="381"/>
      <c r="F63" s="382"/>
    </row>
    <row r="64" spans="1:6">
      <c r="A64" s="383"/>
      <c r="B64" s="384"/>
      <c r="C64" s="384"/>
      <c r="D64" s="384"/>
      <c r="E64" s="384"/>
      <c r="F64" s="385"/>
    </row>
  </sheetData>
  <mergeCells count="22">
    <mergeCell ref="C45:D45"/>
    <mergeCell ref="E45:F45"/>
    <mergeCell ref="C46:C47"/>
    <mergeCell ref="D46:D47"/>
    <mergeCell ref="E46:E47"/>
    <mergeCell ref="F46:F47"/>
    <mergeCell ref="B6:B8"/>
    <mergeCell ref="A63:F64"/>
    <mergeCell ref="A4:F4"/>
    <mergeCell ref="A5:F5"/>
    <mergeCell ref="A6:A8"/>
    <mergeCell ref="C6:D6"/>
    <mergeCell ref="E6:F6"/>
    <mergeCell ref="C7:C8"/>
    <mergeCell ref="D7:D8"/>
    <mergeCell ref="E7:E8"/>
    <mergeCell ref="F7:F8"/>
    <mergeCell ref="A61:F62"/>
    <mergeCell ref="A15:F15"/>
    <mergeCell ref="A44:F44"/>
    <mergeCell ref="A45:A47"/>
    <mergeCell ref="B45:B47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Roman,звичайний"&amp;14&amp;K8CBA97Макроекономічний та монетарний огляд                                                                Жовтень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showGridLines="0" view="pageLayout" zoomScaleNormal="115" zoomScaleSheetLayoutView="100" workbookViewId="0">
      <selection activeCell="B1" sqref="B1:O1"/>
    </sheetView>
  </sheetViews>
  <sheetFormatPr defaultColWidth="9.140625" defaultRowHeight="12.75"/>
  <cols>
    <col min="1" max="1" width="9.140625" style="1"/>
    <col min="2" max="2" width="25" style="1" customWidth="1"/>
    <col min="3" max="3" width="15.7109375" style="1" customWidth="1"/>
    <col min="4" max="5" width="9" style="1" customWidth="1"/>
    <col min="6" max="8" width="9.28515625" style="1" customWidth="1"/>
    <col min="9" max="9" width="9.7109375" style="1" customWidth="1"/>
    <col min="10" max="10" width="8.140625" style="1" customWidth="1"/>
    <col min="11" max="11" width="9.140625" style="1"/>
    <col min="12" max="12" width="9.140625" style="1" customWidth="1"/>
    <col min="13" max="14" width="9" style="1" customWidth="1"/>
    <col min="15" max="15" width="15.28515625" style="1" customWidth="1"/>
    <col min="16" max="16384" width="9.140625" style="1"/>
  </cols>
  <sheetData>
    <row r="1" spans="2:15" ht="20.25" customHeight="1">
      <c r="B1" s="386" t="s">
        <v>8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408"/>
      <c r="O1" s="409"/>
    </row>
    <row r="2" spans="2:15" ht="27" customHeight="1">
      <c r="B2" s="399" t="s">
        <v>0</v>
      </c>
      <c r="C2" s="401" t="s">
        <v>1</v>
      </c>
      <c r="D2" s="404" t="s">
        <v>275</v>
      </c>
      <c r="E2" s="405"/>
      <c r="F2" s="405"/>
      <c r="G2" s="405"/>
      <c r="H2" s="405"/>
      <c r="I2" s="405"/>
      <c r="J2" s="405"/>
      <c r="K2" s="405"/>
      <c r="L2" s="405"/>
      <c r="M2" s="405"/>
      <c r="N2" s="406"/>
      <c r="O2" s="407"/>
    </row>
    <row r="3" spans="2:15" ht="25.5" customHeight="1">
      <c r="B3" s="400"/>
      <c r="C3" s="401"/>
      <c r="D3" s="278">
        <v>2013</v>
      </c>
      <c r="E3" s="279">
        <v>2014</v>
      </c>
      <c r="F3" s="280" t="s">
        <v>230</v>
      </c>
      <c r="G3" s="281" t="s">
        <v>231</v>
      </c>
      <c r="H3" s="281" t="s">
        <v>232</v>
      </c>
      <c r="I3" s="281" t="s">
        <v>233</v>
      </c>
      <c r="J3" s="281" t="s">
        <v>247</v>
      </c>
      <c r="K3" s="281" t="s">
        <v>255</v>
      </c>
      <c r="L3" s="282" t="s">
        <v>268</v>
      </c>
      <c r="M3" s="245" t="s">
        <v>276</v>
      </c>
      <c r="N3" s="245" t="s">
        <v>298</v>
      </c>
      <c r="O3" s="279" t="s">
        <v>299</v>
      </c>
    </row>
    <row r="4" spans="2:15" ht="18" customHeight="1">
      <c r="B4" s="228" t="s">
        <v>234</v>
      </c>
      <c r="C4" s="229">
        <v>100</v>
      </c>
      <c r="D4" s="179">
        <v>-0.34186957846355881</v>
      </c>
      <c r="E4" s="180">
        <v>-10.04835429081956</v>
      </c>
      <c r="F4" s="179">
        <v>-19.725811753589021</v>
      </c>
      <c r="G4" s="180">
        <v>-19.220708737406291</v>
      </c>
      <c r="H4" s="180">
        <v>-20.132806166479689</v>
      </c>
      <c r="I4" s="180">
        <v>-22.120196112222938</v>
      </c>
      <c r="J4" s="180">
        <v>-16.332702396417634</v>
      </c>
      <c r="K4" s="180">
        <v>-17.134206835193591</v>
      </c>
      <c r="L4" s="179">
        <v>-7.6394176765868789</v>
      </c>
      <c r="M4" s="180">
        <v>-9.6918023566334774</v>
      </c>
      <c r="N4" s="180">
        <v>-7.398124780084653</v>
      </c>
      <c r="O4" s="180">
        <v>-14.223082920290963</v>
      </c>
    </row>
    <row r="5" spans="2:15" s="2" customFormat="1">
      <c r="B5" s="230" t="s">
        <v>2</v>
      </c>
      <c r="C5" s="231">
        <v>22.574182757327694</v>
      </c>
      <c r="D5" s="181">
        <v>13.599999999999994</v>
      </c>
      <c r="E5" s="182">
        <v>2.7999999999999972</v>
      </c>
      <c r="F5" s="242">
        <v>-2.4</v>
      </c>
      <c r="G5" s="231">
        <v>-4.9000000000000004</v>
      </c>
      <c r="H5" s="231">
        <v>-6.8</v>
      </c>
      <c r="I5" s="231">
        <v>-5.0999999999999996</v>
      </c>
      <c r="J5" s="231">
        <v>-7.3</v>
      </c>
      <c r="K5" s="231">
        <v>-17.2</v>
      </c>
      <c r="L5" s="242">
        <v>1.9</v>
      </c>
      <c r="M5" s="244">
        <v>-11.099999999999994</v>
      </c>
      <c r="N5" s="183">
        <v>-4.2</v>
      </c>
      <c r="O5" s="283">
        <v>-5.2999999999999972</v>
      </c>
    </row>
    <row r="6" spans="2:15" s="2" customFormat="1">
      <c r="B6" s="232" t="s">
        <v>3</v>
      </c>
      <c r="C6" s="231">
        <v>12.171112225250997</v>
      </c>
      <c r="D6" s="181">
        <v>0.79999999999999716</v>
      </c>
      <c r="E6" s="182">
        <v>-13.700000000000003</v>
      </c>
      <c r="F6" s="242">
        <v>-24.099999999999994</v>
      </c>
      <c r="G6" s="231">
        <v>-29</v>
      </c>
      <c r="H6" s="231">
        <v>-28.5</v>
      </c>
      <c r="I6" s="231">
        <v>-25.400000000000006</v>
      </c>
      <c r="J6" s="231">
        <v>-20.599999999999994</v>
      </c>
      <c r="K6" s="231">
        <v>-20.099999999999994</v>
      </c>
      <c r="L6" s="242">
        <v>-16.200000000000003</v>
      </c>
      <c r="M6" s="244">
        <v>0.90000000000000568</v>
      </c>
      <c r="N6" s="183">
        <v>3.2000000000000028</v>
      </c>
      <c r="O6" s="283">
        <v>-18.700000000000003</v>
      </c>
    </row>
    <row r="7" spans="2:15" s="2" customFormat="1" ht="13.15" customHeight="1">
      <c r="B7" s="232" t="s">
        <v>4</v>
      </c>
      <c r="C7" s="18">
        <v>24.043934561602338</v>
      </c>
      <c r="D7" s="3">
        <v>-7.2999999999999972</v>
      </c>
      <c r="E7" s="19">
        <v>-9.2999999999999972</v>
      </c>
      <c r="F7" s="243">
        <v>-21.099999999999994</v>
      </c>
      <c r="G7" s="18">
        <v>-20.200000000000003</v>
      </c>
      <c r="H7" s="18">
        <v>-19.700000000000003</v>
      </c>
      <c r="I7" s="18">
        <v>-21.400000000000006</v>
      </c>
      <c r="J7" s="18">
        <v>-21.5</v>
      </c>
      <c r="K7" s="18">
        <v>-17.599999999999994</v>
      </c>
      <c r="L7" s="243">
        <v>-12</v>
      </c>
      <c r="M7" s="237">
        <v>-8.2999999999999972</v>
      </c>
      <c r="N7" s="184">
        <v>-8.2999999999999972</v>
      </c>
      <c r="O7" s="283">
        <v>-16.299999999999997</v>
      </c>
    </row>
    <row r="8" spans="2:15" s="2" customFormat="1" ht="24" customHeight="1">
      <c r="B8" s="232" t="s">
        <v>159</v>
      </c>
      <c r="C8" s="18">
        <v>5.9405189738490769</v>
      </c>
      <c r="D8" s="3">
        <v>-1.0999999999999943</v>
      </c>
      <c r="E8" s="19">
        <v>-6.5999999999999943</v>
      </c>
      <c r="F8" s="243">
        <v>-17.200000000000003</v>
      </c>
      <c r="G8" s="18">
        <v>-18.900000000000006</v>
      </c>
      <c r="H8" s="18">
        <v>-12</v>
      </c>
      <c r="I8" s="18">
        <v>-15.099999999999994</v>
      </c>
      <c r="J8" s="18">
        <v>-16.900000000000006</v>
      </c>
      <c r="K8" s="18">
        <v>-15.5</v>
      </c>
      <c r="L8" s="243">
        <v>-13.900000000000006</v>
      </c>
      <c r="M8" s="237">
        <v>-7.5</v>
      </c>
      <c r="N8" s="184">
        <v>-5.4000000000000057</v>
      </c>
      <c r="O8" s="283">
        <v>-13.700000000000003</v>
      </c>
    </row>
    <row r="9" spans="2:15" s="2" customFormat="1">
      <c r="B9" s="232" t="s">
        <v>5</v>
      </c>
      <c r="C9" s="18">
        <v>4.6810025573723522</v>
      </c>
      <c r="D9" s="3">
        <v>-11</v>
      </c>
      <c r="E9" s="19">
        <v>-20.400000000000006</v>
      </c>
      <c r="F9" s="243">
        <v>-36.700000000000003</v>
      </c>
      <c r="G9" s="18">
        <v>-31.2</v>
      </c>
      <c r="H9" s="18">
        <v>-33.5</v>
      </c>
      <c r="I9" s="18">
        <v>-38.200000000000003</v>
      </c>
      <c r="J9" s="18">
        <v>-31.7</v>
      </c>
      <c r="K9" s="18">
        <v>-23.9</v>
      </c>
      <c r="L9" s="243">
        <v>-24.599999999999994</v>
      </c>
      <c r="M9" s="237">
        <v>-15.400000000000006</v>
      </c>
      <c r="N9" s="184">
        <v>-16.399999999999999</v>
      </c>
      <c r="O9" s="283">
        <v>-22.799999999999997</v>
      </c>
    </row>
    <row r="10" spans="2:15" s="2" customFormat="1">
      <c r="B10" s="232" t="s">
        <v>6</v>
      </c>
      <c r="C10" s="231">
        <v>6.1178497849195086</v>
      </c>
      <c r="D10" s="181">
        <v>8.5999999999999943</v>
      </c>
      <c r="E10" s="182">
        <v>-8.9000000000000057</v>
      </c>
      <c r="F10" s="242">
        <v>-22.599999999999994</v>
      </c>
      <c r="G10" s="284" t="s">
        <v>269</v>
      </c>
      <c r="H10" s="284" t="s">
        <v>270</v>
      </c>
      <c r="I10" s="284" t="s">
        <v>277</v>
      </c>
      <c r="J10" s="284" t="s">
        <v>271</v>
      </c>
      <c r="K10" s="284" t="s">
        <v>272</v>
      </c>
      <c r="L10" s="284" t="s">
        <v>273</v>
      </c>
      <c r="M10" s="285" t="s">
        <v>269</v>
      </c>
      <c r="N10" s="285" t="s">
        <v>300</v>
      </c>
      <c r="O10" s="283">
        <v>-22.299999999999997</v>
      </c>
    </row>
    <row r="11" spans="2:15" s="2" customFormat="1">
      <c r="B11" s="233" t="s">
        <v>7</v>
      </c>
      <c r="C11" s="234">
        <v>24.471399139678034</v>
      </c>
      <c r="D11" s="185">
        <v>-2.5999999999999943</v>
      </c>
      <c r="E11" s="186">
        <v>-17.900000000000006</v>
      </c>
      <c r="F11" s="242">
        <v>-18.7</v>
      </c>
      <c r="G11" s="284" t="s">
        <v>301</v>
      </c>
      <c r="H11" s="284" t="s">
        <v>302</v>
      </c>
      <c r="I11" s="284" t="s">
        <v>303</v>
      </c>
      <c r="J11" s="284" t="s">
        <v>304</v>
      </c>
      <c r="K11" s="284" t="s">
        <v>305</v>
      </c>
      <c r="L11" s="284" t="s">
        <v>306</v>
      </c>
      <c r="M11" s="285" t="s">
        <v>307</v>
      </c>
      <c r="N11" s="285" t="s">
        <v>274</v>
      </c>
      <c r="O11" s="283">
        <v>-14</v>
      </c>
    </row>
    <row r="12" spans="2:15" s="2" customFormat="1" ht="13.5">
      <c r="B12" s="235" t="s">
        <v>256</v>
      </c>
      <c r="C12" s="236"/>
      <c r="D12" s="187"/>
      <c r="E12" s="187"/>
      <c r="F12" s="187"/>
      <c r="G12" s="187"/>
      <c r="H12" s="187"/>
      <c r="I12" s="187"/>
      <c r="J12" s="187"/>
      <c r="K12" s="187"/>
      <c r="L12" s="187"/>
      <c r="M12" s="188"/>
      <c r="N12" s="188"/>
      <c r="O12" s="188"/>
    </row>
    <row r="13" spans="2:15" s="2" customFormat="1" ht="13.15" customHeight="1">
      <c r="B13" s="230" t="s">
        <v>160</v>
      </c>
      <c r="C13" s="402" t="s">
        <v>9</v>
      </c>
      <c r="D13" s="181">
        <v>-4.3</v>
      </c>
      <c r="E13" s="182">
        <v>-10.1</v>
      </c>
      <c r="F13" s="181">
        <v>-21.299999999999997</v>
      </c>
      <c r="G13" s="182">
        <v>-22.5</v>
      </c>
      <c r="H13" s="182">
        <v>-21.099999999999994</v>
      </c>
      <c r="I13" s="182">
        <v>-21.700000000000003</v>
      </c>
      <c r="J13" s="19">
        <v>-20.700000000000003</v>
      </c>
      <c r="K13" s="19">
        <v>-18.099999999999994</v>
      </c>
      <c r="L13" s="181">
        <v>-13.400000000000006</v>
      </c>
      <c r="M13" s="183">
        <v>-5.7999999999999972</v>
      </c>
      <c r="N13" s="183">
        <v>-5.0999999999999943</v>
      </c>
      <c r="O13" s="283">
        <v>-16.600000000000001</v>
      </c>
    </row>
    <row r="14" spans="2:15" s="2" customFormat="1">
      <c r="B14" s="232" t="s">
        <v>10</v>
      </c>
      <c r="C14" s="402"/>
      <c r="D14" s="181">
        <v>-5</v>
      </c>
      <c r="E14" s="182">
        <v>2.5</v>
      </c>
      <c r="F14" s="181">
        <v>-11.900000000000006</v>
      </c>
      <c r="G14" s="182">
        <v>-10.099999999999994</v>
      </c>
      <c r="H14" s="182">
        <v>-9</v>
      </c>
      <c r="I14" s="182">
        <v>-15.700000000000003</v>
      </c>
      <c r="J14" s="182">
        <v>-15.200000000000003</v>
      </c>
      <c r="K14" s="182">
        <v>-15.5</v>
      </c>
      <c r="L14" s="181">
        <v>-6.4000000000000057</v>
      </c>
      <c r="M14" s="244">
        <v>-12.299999999999997</v>
      </c>
      <c r="N14" s="244">
        <v>-13.799999999999997</v>
      </c>
      <c r="O14" s="283">
        <v>-12.2</v>
      </c>
    </row>
    <row r="15" spans="2:15" s="2" customFormat="1" ht="24" customHeight="1">
      <c r="B15" s="232" t="s">
        <v>161</v>
      </c>
      <c r="C15" s="402"/>
      <c r="D15" s="3">
        <v>-10.8</v>
      </c>
      <c r="E15" s="19">
        <v>-21.3</v>
      </c>
      <c r="F15" s="3">
        <v>-54.1</v>
      </c>
      <c r="G15" s="19">
        <v>-58</v>
      </c>
      <c r="H15" s="19">
        <v>-49.9</v>
      </c>
      <c r="I15" s="19">
        <v>-43.6</v>
      </c>
      <c r="J15" s="19">
        <v>-40.6</v>
      </c>
      <c r="K15" s="19">
        <v>-30.799999999999997</v>
      </c>
      <c r="L15" s="3">
        <v>-21.099999999999994</v>
      </c>
      <c r="M15" s="237">
        <v>24.700000000000003</v>
      </c>
      <c r="N15" s="237">
        <v>29</v>
      </c>
      <c r="O15" s="283">
        <v>-29.7</v>
      </c>
    </row>
    <row r="16" spans="2:15" s="2" customFormat="1">
      <c r="B16" s="232" t="s">
        <v>11</v>
      </c>
      <c r="C16" s="402"/>
      <c r="D16" s="3">
        <v>-19.3</v>
      </c>
      <c r="E16" s="19">
        <v>-14.2</v>
      </c>
      <c r="F16" s="3">
        <v>-21.599999999999994</v>
      </c>
      <c r="G16" s="19">
        <v>-24.200000000000003</v>
      </c>
      <c r="H16" s="19">
        <v>-22.5</v>
      </c>
      <c r="I16" s="19">
        <v>-23.5</v>
      </c>
      <c r="J16" s="19">
        <v>-29</v>
      </c>
      <c r="K16" s="19">
        <v>-19.400000000000006</v>
      </c>
      <c r="L16" s="3">
        <v>-16.5</v>
      </c>
      <c r="M16" s="184">
        <v>-13.900000000000006</v>
      </c>
      <c r="N16" s="184">
        <v>-14.900000000000006</v>
      </c>
      <c r="O16" s="283">
        <v>-19.399999999999999</v>
      </c>
    </row>
    <row r="17" spans="2:15" s="2" customFormat="1">
      <c r="B17" s="232" t="s">
        <v>12</v>
      </c>
      <c r="C17" s="402"/>
      <c r="D17" s="3">
        <v>-5.3</v>
      </c>
      <c r="E17" s="19">
        <v>-14.5</v>
      </c>
      <c r="F17" s="3">
        <v>-18.900000000000006</v>
      </c>
      <c r="G17" s="19">
        <v>-27.599999999999994</v>
      </c>
      <c r="H17" s="19">
        <v>-31</v>
      </c>
      <c r="I17" s="19">
        <v>-25.700000000000003</v>
      </c>
      <c r="J17" s="19">
        <v>-24.599999999999994</v>
      </c>
      <c r="K17" s="19">
        <v>-27.099999999999994</v>
      </c>
      <c r="L17" s="3">
        <v>-23.299999999999997</v>
      </c>
      <c r="M17" s="184">
        <v>-1.7999999999999972</v>
      </c>
      <c r="N17" s="184">
        <v>3</v>
      </c>
      <c r="O17" s="283">
        <v>-20.3</v>
      </c>
    </row>
    <row r="18" spans="2:15" s="2" customFormat="1">
      <c r="B18" s="232" t="s">
        <v>13</v>
      </c>
      <c r="C18" s="402"/>
      <c r="D18" s="4">
        <v>-13.6</v>
      </c>
      <c r="E18" s="20">
        <v>-20.6</v>
      </c>
      <c r="F18" s="3">
        <v>-32.5</v>
      </c>
      <c r="G18" s="19">
        <v>-21.700000000000003</v>
      </c>
      <c r="H18" s="19">
        <v>-22.700000000000003</v>
      </c>
      <c r="I18" s="19">
        <v>-25.799999999999997</v>
      </c>
      <c r="J18" s="19">
        <v>-26.700000000000003</v>
      </c>
      <c r="K18" s="19">
        <v>-16.700000000000003</v>
      </c>
      <c r="L18" s="243">
        <v>-11</v>
      </c>
      <c r="M18" s="184">
        <v>-6.2999999999999972</v>
      </c>
      <c r="N18" s="184">
        <v>-9.5999999999999943</v>
      </c>
      <c r="O18" s="283">
        <v>-19.3</v>
      </c>
    </row>
    <row r="19" spans="2:15">
      <c r="B19" s="238" t="s">
        <v>14</v>
      </c>
      <c r="C19" s="403"/>
      <c r="D19" s="189">
        <v>11.3</v>
      </c>
      <c r="E19" s="190">
        <v>3.5</v>
      </c>
      <c r="F19" s="181">
        <v>0.9</v>
      </c>
      <c r="G19" s="182">
        <v>12.3</v>
      </c>
      <c r="H19" s="182">
        <v>-2.9</v>
      </c>
      <c r="I19" s="182">
        <v>-36.200000000000003</v>
      </c>
      <c r="J19" s="182">
        <v>-17.100000000000001</v>
      </c>
      <c r="K19" s="182">
        <v>-23.4</v>
      </c>
      <c r="L19" s="181">
        <v>-16.399999999999999</v>
      </c>
      <c r="M19" s="244">
        <v>8.5</v>
      </c>
      <c r="N19" s="244">
        <v>-17.600000000000001</v>
      </c>
      <c r="O19" s="283">
        <v>-4.4000000000000004</v>
      </c>
    </row>
    <row r="20" spans="2:15"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  <row r="21" spans="2:15">
      <c r="B21" s="1" t="s">
        <v>257</v>
      </c>
    </row>
  </sheetData>
  <mergeCells count="5">
    <mergeCell ref="B2:B3"/>
    <mergeCell ref="C2:C3"/>
    <mergeCell ref="C13:C19"/>
    <mergeCell ref="D2:O2"/>
    <mergeCell ref="B1:O1"/>
  </mergeCells>
  <pageMargins left="0.53030303030303028" right="0.39772727272727271" top="0.78457446808510634" bottom="1.1163522012578617" header="0.49645390070921985" footer="0.49135220125786161"/>
  <pageSetup paperSize="9" scale="56" orientation="portrait" r:id="rId1"/>
  <headerFooter>
    <oddHeader>&amp;L&amp;"Times New Roman,звичайний"&amp;12&amp;K8CBA97Макроекономічний та монетарний огляд     &amp;C&amp;"Times New Roman,звичайний"&amp;12&amp;K8CBA97                                                &amp;R&amp;"Times New Roman,звичайний"&amp;12&amp;K8CBA97  Жовтень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view="pageLayout" zoomScaleNormal="115" zoomScaleSheetLayoutView="100" workbookViewId="0">
      <selection sqref="A1:J1"/>
    </sheetView>
  </sheetViews>
  <sheetFormatPr defaultRowHeight="12.75"/>
  <cols>
    <col min="1" max="1" width="44.28515625" style="21" customWidth="1"/>
    <col min="2" max="4" width="10.42578125" style="21" customWidth="1"/>
    <col min="5" max="5" width="11" style="21" customWidth="1"/>
    <col min="6" max="10" width="10.42578125" style="21" customWidth="1"/>
    <col min="11" max="11" width="0" style="21" hidden="1" customWidth="1"/>
    <col min="12" max="255" width="9.140625" style="21"/>
    <col min="256" max="256" width="44.28515625" style="21" customWidth="1"/>
    <col min="257" max="257" width="0" style="21" hidden="1" customWidth="1"/>
    <col min="258" max="260" width="10.42578125" style="21" customWidth="1"/>
    <col min="261" max="261" width="11" style="21" customWidth="1"/>
    <col min="262" max="266" width="10.42578125" style="21" customWidth="1"/>
    <col min="267" max="511" width="9.140625" style="21"/>
    <col min="512" max="512" width="44.28515625" style="21" customWidth="1"/>
    <col min="513" max="513" width="0" style="21" hidden="1" customWidth="1"/>
    <col min="514" max="516" width="10.42578125" style="21" customWidth="1"/>
    <col min="517" max="517" width="11" style="21" customWidth="1"/>
    <col min="518" max="522" width="10.42578125" style="21" customWidth="1"/>
    <col min="523" max="767" width="9.140625" style="21"/>
    <col min="768" max="768" width="44.28515625" style="21" customWidth="1"/>
    <col min="769" max="769" width="0" style="21" hidden="1" customWidth="1"/>
    <col min="770" max="772" width="10.42578125" style="21" customWidth="1"/>
    <col min="773" max="773" width="11" style="21" customWidth="1"/>
    <col min="774" max="778" width="10.42578125" style="21" customWidth="1"/>
    <col min="779" max="1023" width="9.140625" style="21"/>
    <col min="1024" max="1024" width="44.28515625" style="21" customWidth="1"/>
    <col min="1025" max="1025" width="0" style="21" hidden="1" customWidth="1"/>
    <col min="1026" max="1028" width="10.42578125" style="21" customWidth="1"/>
    <col min="1029" max="1029" width="11" style="21" customWidth="1"/>
    <col min="1030" max="1034" width="10.42578125" style="21" customWidth="1"/>
    <col min="1035" max="1279" width="9.140625" style="21"/>
    <col min="1280" max="1280" width="44.28515625" style="21" customWidth="1"/>
    <col min="1281" max="1281" width="0" style="21" hidden="1" customWidth="1"/>
    <col min="1282" max="1284" width="10.42578125" style="21" customWidth="1"/>
    <col min="1285" max="1285" width="11" style="21" customWidth="1"/>
    <col min="1286" max="1290" width="10.42578125" style="21" customWidth="1"/>
    <col min="1291" max="1535" width="9.140625" style="21"/>
    <col min="1536" max="1536" width="44.28515625" style="21" customWidth="1"/>
    <col min="1537" max="1537" width="0" style="21" hidden="1" customWidth="1"/>
    <col min="1538" max="1540" width="10.42578125" style="21" customWidth="1"/>
    <col min="1541" max="1541" width="11" style="21" customWidth="1"/>
    <col min="1542" max="1546" width="10.42578125" style="21" customWidth="1"/>
    <col min="1547" max="1791" width="9.140625" style="21"/>
    <col min="1792" max="1792" width="44.28515625" style="21" customWidth="1"/>
    <col min="1793" max="1793" width="0" style="21" hidden="1" customWidth="1"/>
    <col min="1794" max="1796" width="10.42578125" style="21" customWidth="1"/>
    <col min="1797" max="1797" width="11" style="21" customWidth="1"/>
    <col min="1798" max="1802" width="10.42578125" style="21" customWidth="1"/>
    <col min="1803" max="2047" width="9.140625" style="21"/>
    <col min="2048" max="2048" width="44.28515625" style="21" customWidth="1"/>
    <col min="2049" max="2049" width="0" style="21" hidden="1" customWidth="1"/>
    <col min="2050" max="2052" width="10.42578125" style="21" customWidth="1"/>
    <col min="2053" max="2053" width="11" style="21" customWidth="1"/>
    <col min="2054" max="2058" width="10.42578125" style="21" customWidth="1"/>
    <col min="2059" max="2303" width="9.140625" style="21"/>
    <col min="2304" max="2304" width="44.28515625" style="21" customWidth="1"/>
    <col min="2305" max="2305" width="0" style="21" hidden="1" customWidth="1"/>
    <col min="2306" max="2308" width="10.42578125" style="21" customWidth="1"/>
    <col min="2309" max="2309" width="11" style="21" customWidth="1"/>
    <col min="2310" max="2314" width="10.42578125" style="21" customWidth="1"/>
    <col min="2315" max="2559" width="9.140625" style="21"/>
    <col min="2560" max="2560" width="44.28515625" style="21" customWidth="1"/>
    <col min="2561" max="2561" width="0" style="21" hidden="1" customWidth="1"/>
    <col min="2562" max="2564" width="10.42578125" style="21" customWidth="1"/>
    <col min="2565" max="2565" width="11" style="21" customWidth="1"/>
    <col min="2566" max="2570" width="10.42578125" style="21" customWidth="1"/>
    <col min="2571" max="2815" width="9.140625" style="21"/>
    <col min="2816" max="2816" width="44.28515625" style="21" customWidth="1"/>
    <col min="2817" max="2817" width="0" style="21" hidden="1" customWidth="1"/>
    <col min="2818" max="2820" width="10.42578125" style="21" customWidth="1"/>
    <col min="2821" max="2821" width="11" style="21" customWidth="1"/>
    <col min="2822" max="2826" width="10.42578125" style="21" customWidth="1"/>
    <col min="2827" max="3071" width="9.140625" style="21"/>
    <col min="3072" max="3072" width="44.28515625" style="21" customWidth="1"/>
    <col min="3073" max="3073" width="0" style="21" hidden="1" customWidth="1"/>
    <col min="3074" max="3076" width="10.42578125" style="21" customWidth="1"/>
    <col min="3077" max="3077" width="11" style="21" customWidth="1"/>
    <col min="3078" max="3082" width="10.42578125" style="21" customWidth="1"/>
    <col min="3083" max="3327" width="9.140625" style="21"/>
    <col min="3328" max="3328" width="44.28515625" style="21" customWidth="1"/>
    <col min="3329" max="3329" width="0" style="21" hidden="1" customWidth="1"/>
    <col min="3330" max="3332" width="10.42578125" style="21" customWidth="1"/>
    <col min="3333" max="3333" width="11" style="21" customWidth="1"/>
    <col min="3334" max="3338" width="10.42578125" style="21" customWidth="1"/>
    <col min="3339" max="3583" width="9.140625" style="21"/>
    <col min="3584" max="3584" width="44.28515625" style="21" customWidth="1"/>
    <col min="3585" max="3585" width="0" style="21" hidden="1" customWidth="1"/>
    <col min="3586" max="3588" width="10.42578125" style="21" customWidth="1"/>
    <col min="3589" max="3589" width="11" style="21" customWidth="1"/>
    <col min="3590" max="3594" width="10.42578125" style="21" customWidth="1"/>
    <col min="3595" max="3839" width="9.140625" style="21"/>
    <col min="3840" max="3840" width="44.28515625" style="21" customWidth="1"/>
    <col min="3841" max="3841" width="0" style="21" hidden="1" customWidth="1"/>
    <col min="3842" max="3844" width="10.42578125" style="21" customWidth="1"/>
    <col min="3845" max="3845" width="11" style="21" customWidth="1"/>
    <col min="3846" max="3850" width="10.42578125" style="21" customWidth="1"/>
    <col min="3851" max="4095" width="9.140625" style="21"/>
    <col min="4096" max="4096" width="44.28515625" style="21" customWidth="1"/>
    <col min="4097" max="4097" width="0" style="21" hidden="1" customWidth="1"/>
    <col min="4098" max="4100" width="10.42578125" style="21" customWidth="1"/>
    <col min="4101" max="4101" width="11" style="21" customWidth="1"/>
    <col min="4102" max="4106" width="10.42578125" style="21" customWidth="1"/>
    <col min="4107" max="4351" width="9.140625" style="21"/>
    <col min="4352" max="4352" width="44.28515625" style="21" customWidth="1"/>
    <col min="4353" max="4353" width="0" style="21" hidden="1" customWidth="1"/>
    <col min="4354" max="4356" width="10.42578125" style="21" customWidth="1"/>
    <col min="4357" max="4357" width="11" style="21" customWidth="1"/>
    <col min="4358" max="4362" width="10.42578125" style="21" customWidth="1"/>
    <col min="4363" max="4607" width="9.140625" style="21"/>
    <col min="4608" max="4608" width="44.28515625" style="21" customWidth="1"/>
    <col min="4609" max="4609" width="0" style="21" hidden="1" customWidth="1"/>
    <col min="4610" max="4612" width="10.42578125" style="21" customWidth="1"/>
    <col min="4613" max="4613" width="11" style="21" customWidth="1"/>
    <col min="4614" max="4618" width="10.42578125" style="21" customWidth="1"/>
    <col min="4619" max="4863" width="9.140625" style="21"/>
    <col min="4864" max="4864" width="44.28515625" style="21" customWidth="1"/>
    <col min="4865" max="4865" width="0" style="21" hidden="1" customWidth="1"/>
    <col min="4866" max="4868" width="10.42578125" style="21" customWidth="1"/>
    <col min="4869" max="4869" width="11" style="21" customWidth="1"/>
    <col min="4870" max="4874" width="10.42578125" style="21" customWidth="1"/>
    <col min="4875" max="5119" width="9.140625" style="21"/>
    <col min="5120" max="5120" width="44.28515625" style="21" customWidth="1"/>
    <col min="5121" max="5121" width="0" style="21" hidden="1" customWidth="1"/>
    <col min="5122" max="5124" width="10.42578125" style="21" customWidth="1"/>
    <col min="5125" max="5125" width="11" style="21" customWidth="1"/>
    <col min="5126" max="5130" width="10.42578125" style="21" customWidth="1"/>
    <col min="5131" max="5375" width="9.140625" style="21"/>
    <col min="5376" max="5376" width="44.28515625" style="21" customWidth="1"/>
    <col min="5377" max="5377" width="0" style="21" hidden="1" customWidth="1"/>
    <col min="5378" max="5380" width="10.42578125" style="21" customWidth="1"/>
    <col min="5381" max="5381" width="11" style="21" customWidth="1"/>
    <col min="5382" max="5386" width="10.42578125" style="21" customWidth="1"/>
    <col min="5387" max="5631" width="9.140625" style="21"/>
    <col min="5632" max="5632" width="44.28515625" style="21" customWidth="1"/>
    <col min="5633" max="5633" width="0" style="21" hidden="1" customWidth="1"/>
    <col min="5634" max="5636" width="10.42578125" style="21" customWidth="1"/>
    <col min="5637" max="5637" width="11" style="21" customWidth="1"/>
    <col min="5638" max="5642" width="10.42578125" style="21" customWidth="1"/>
    <col min="5643" max="5887" width="9.140625" style="21"/>
    <col min="5888" max="5888" width="44.28515625" style="21" customWidth="1"/>
    <col min="5889" max="5889" width="0" style="21" hidden="1" customWidth="1"/>
    <col min="5890" max="5892" width="10.42578125" style="21" customWidth="1"/>
    <col min="5893" max="5893" width="11" style="21" customWidth="1"/>
    <col min="5894" max="5898" width="10.42578125" style="21" customWidth="1"/>
    <col min="5899" max="6143" width="9.140625" style="21"/>
    <col min="6144" max="6144" width="44.28515625" style="21" customWidth="1"/>
    <col min="6145" max="6145" width="0" style="21" hidden="1" customWidth="1"/>
    <col min="6146" max="6148" width="10.42578125" style="21" customWidth="1"/>
    <col min="6149" max="6149" width="11" style="21" customWidth="1"/>
    <col min="6150" max="6154" width="10.42578125" style="21" customWidth="1"/>
    <col min="6155" max="6399" width="9.140625" style="21"/>
    <col min="6400" max="6400" width="44.28515625" style="21" customWidth="1"/>
    <col min="6401" max="6401" width="0" style="21" hidden="1" customWidth="1"/>
    <col min="6402" max="6404" width="10.42578125" style="21" customWidth="1"/>
    <col min="6405" max="6405" width="11" style="21" customWidth="1"/>
    <col min="6406" max="6410" width="10.42578125" style="21" customWidth="1"/>
    <col min="6411" max="6655" width="9.140625" style="21"/>
    <col min="6656" max="6656" width="44.28515625" style="21" customWidth="1"/>
    <col min="6657" max="6657" width="0" style="21" hidden="1" customWidth="1"/>
    <col min="6658" max="6660" width="10.42578125" style="21" customWidth="1"/>
    <col min="6661" max="6661" width="11" style="21" customWidth="1"/>
    <col min="6662" max="6666" width="10.42578125" style="21" customWidth="1"/>
    <col min="6667" max="6911" width="9.140625" style="21"/>
    <col min="6912" max="6912" width="44.28515625" style="21" customWidth="1"/>
    <col min="6913" max="6913" width="0" style="21" hidden="1" customWidth="1"/>
    <col min="6914" max="6916" width="10.42578125" style="21" customWidth="1"/>
    <col min="6917" max="6917" width="11" style="21" customWidth="1"/>
    <col min="6918" max="6922" width="10.42578125" style="21" customWidth="1"/>
    <col min="6923" max="7167" width="9.140625" style="21"/>
    <col min="7168" max="7168" width="44.28515625" style="21" customWidth="1"/>
    <col min="7169" max="7169" width="0" style="21" hidden="1" customWidth="1"/>
    <col min="7170" max="7172" width="10.42578125" style="21" customWidth="1"/>
    <col min="7173" max="7173" width="11" style="21" customWidth="1"/>
    <col min="7174" max="7178" width="10.42578125" style="21" customWidth="1"/>
    <col min="7179" max="7423" width="9.140625" style="21"/>
    <col min="7424" max="7424" width="44.28515625" style="21" customWidth="1"/>
    <col min="7425" max="7425" width="0" style="21" hidden="1" customWidth="1"/>
    <col min="7426" max="7428" width="10.42578125" style="21" customWidth="1"/>
    <col min="7429" max="7429" width="11" style="21" customWidth="1"/>
    <col min="7430" max="7434" width="10.42578125" style="21" customWidth="1"/>
    <col min="7435" max="7679" width="9.140625" style="21"/>
    <col min="7680" max="7680" width="44.28515625" style="21" customWidth="1"/>
    <col min="7681" max="7681" width="0" style="21" hidden="1" customWidth="1"/>
    <col min="7682" max="7684" width="10.42578125" style="21" customWidth="1"/>
    <col min="7685" max="7685" width="11" style="21" customWidth="1"/>
    <col min="7686" max="7690" width="10.42578125" style="21" customWidth="1"/>
    <col min="7691" max="7935" width="9.140625" style="21"/>
    <col min="7936" max="7936" width="44.28515625" style="21" customWidth="1"/>
    <col min="7937" max="7937" width="0" style="21" hidden="1" customWidth="1"/>
    <col min="7938" max="7940" width="10.42578125" style="21" customWidth="1"/>
    <col min="7941" max="7941" width="11" style="21" customWidth="1"/>
    <col min="7942" max="7946" width="10.42578125" style="21" customWidth="1"/>
    <col min="7947" max="8191" width="9.140625" style="21"/>
    <col min="8192" max="8192" width="44.28515625" style="21" customWidth="1"/>
    <col min="8193" max="8193" width="0" style="21" hidden="1" customWidth="1"/>
    <col min="8194" max="8196" width="10.42578125" style="21" customWidth="1"/>
    <col min="8197" max="8197" width="11" style="21" customWidth="1"/>
    <col min="8198" max="8202" width="10.42578125" style="21" customWidth="1"/>
    <col min="8203" max="8447" width="9.140625" style="21"/>
    <col min="8448" max="8448" width="44.28515625" style="21" customWidth="1"/>
    <col min="8449" max="8449" width="0" style="21" hidden="1" customWidth="1"/>
    <col min="8450" max="8452" width="10.42578125" style="21" customWidth="1"/>
    <col min="8453" max="8453" width="11" style="21" customWidth="1"/>
    <col min="8454" max="8458" width="10.42578125" style="21" customWidth="1"/>
    <col min="8459" max="8703" width="9.140625" style="21"/>
    <col min="8704" max="8704" width="44.28515625" style="21" customWidth="1"/>
    <col min="8705" max="8705" width="0" style="21" hidden="1" customWidth="1"/>
    <col min="8706" max="8708" width="10.42578125" style="21" customWidth="1"/>
    <col min="8709" max="8709" width="11" style="21" customWidth="1"/>
    <col min="8710" max="8714" width="10.42578125" style="21" customWidth="1"/>
    <col min="8715" max="8959" width="9.140625" style="21"/>
    <col min="8960" max="8960" width="44.28515625" style="21" customWidth="1"/>
    <col min="8961" max="8961" width="0" style="21" hidden="1" customWidth="1"/>
    <col min="8962" max="8964" width="10.42578125" style="21" customWidth="1"/>
    <col min="8965" max="8965" width="11" style="21" customWidth="1"/>
    <col min="8966" max="8970" width="10.42578125" style="21" customWidth="1"/>
    <col min="8971" max="9215" width="9.140625" style="21"/>
    <col min="9216" max="9216" width="44.28515625" style="21" customWidth="1"/>
    <col min="9217" max="9217" width="0" style="21" hidden="1" customWidth="1"/>
    <col min="9218" max="9220" width="10.42578125" style="21" customWidth="1"/>
    <col min="9221" max="9221" width="11" style="21" customWidth="1"/>
    <col min="9222" max="9226" width="10.42578125" style="21" customWidth="1"/>
    <col min="9227" max="9471" width="9.140625" style="21"/>
    <col min="9472" max="9472" width="44.28515625" style="21" customWidth="1"/>
    <col min="9473" max="9473" width="0" style="21" hidden="1" customWidth="1"/>
    <col min="9474" max="9476" width="10.42578125" style="21" customWidth="1"/>
    <col min="9477" max="9477" width="11" style="21" customWidth="1"/>
    <col min="9478" max="9482" width="10.42578125" style="21" customWidth="1"/>
    <col min="9483" max="9727" width="9.140625" style="21"/>
    <col min="9728" max="9728" width="44.28515625" style="21" customWidth="1"/>
    <col min="9729" max="9729" width="0" style="21" hidden="1" customWidth="1"/>
    <col min="9730" max="9732" width="10.42578125" style="21" customWidth="1"/>
    <col min="9733" max="9733" width="11" style="21" customWidth="1"/>
    <col min="9734" max="9738" width="10.42578125" style="21" customWidth="1"/>
    <col min="9739" max="9983" width="9.140625" style="21"/>
    <col min="9984" max="9984" width="44.28515625" style="21" customWidth="1"/>
    <col min="9985" max="9985" width="0" style="21" hidden="1" customWidth="1"/>
    <col min="9986" max="9988" width="10.42578125" style="21" customWidth="1"/>
    <col min="9989" max="9989" width="11" style="21" customWidth="1"/>
    <col min="9990" max="9994" width="10.42578125" style="21" customWidth="1"/>
    <col min="9995" max="10239" width="9.140625" style="21"/>
    <col min="10240" max="10240" width="44.28515625" style="21" customWidth="1"/>
    <col min="10241" max="10241" width="0" style="21" hidden="1" customWidth="1"/>
    <col min="10242" max="10244" width="10.42578125" style="21" customWidth="1"/>
    <col min="10245" max="10245" width="11" style="21" customWidth="1"/>
    <col min="10246" max="10250" width="10.42578125" style="21" customWidth="1"/>
    <col min="10251" max="10495" width="9.140625" style="21"/>
    <col min="10496" max="10496" width="44.28515625" style="21" customWidth="1"/>
    <col min="10497" max="10497" width="0" style="21" hidden="1" customWidth="1"/>
    <col min="10498" max="10500" width="10.42578125" style="21" customWidth="1"/>
    <col min="10501" max="10501" width="11" style="21" customWidth="1"/>
    <col min="10502" max="10506" width="10.42578125" style="21" customWidth="1"/>
    <col min="10507" max="10751" width="9.140625" style="21"/>
    <col min="10752" max="10752" width="44.28515625" style="21" customWidth="1"/>
    <col min="10753" max="10753" width="0" style="21" hidden="1" customWidth="1"/>
    <col min="10754" max="10756" width="10.42578125" style="21" customWidth="1"/>
    <col min="10757" max="10757" width="11" style="21" customWidth="1"/>
    <col min="10758" max="10762" width="10.42578125" style="21" customWidth="1"/>
    <col min="10763" max="11007" width="9.140625" style="21"/>
    <col min="11008" max="11008" width="44.28515625" style="21" customWidth="1"/>
    <col min="11009" max="11009" width="0" style="21" hidden="1" customWidth="1"/>
    <col min="11010" max="11012" width="10.42578125" style="21" customWidth="1"/>
    <col min="11013" max="11013" width="11" style="21" customWidth="1"/>
    <col min="11014" max="11018" width="10.42578125" style="21" customWidth="1"/>
    <col min="11019" max="11263" width="9.140625" style="21"/>
    <col min="11264" max="11264" width="44.28515625" style="21" customWidth="1"/>
    <col min="11265" max="11265" width="0" style="21" hidden="1" customWidth="1"/>
    <col min="11266" max="11268" width="10.42578125" style="21" customWidth="1"/>
    <col min="11269" max="11269" width="11" style="21" customWidth="1"/>
    <col min="11270" max="11274" width="10.42578125" style="21" customWidth="1"/>
    <col min="11275" max="11519" width="9.140625" style="21"/>
    <col min="11520" max="11520" width="44.28515625" style="21" customWidth="1"/>
    <col min="11521" max="11521" width="0" style="21" hidden="1" customWidth="1"/>
    <col min="11522" max="11524" width="10.42578125" style="21" customWidth="1"/>
    <col min="11525" max="11525" width="11" style="21" customWidth="1"/>
    <col min="11526" max="11530" width="10.42578125" style="21" customWidth="1"/>
    <col min="11531" max="11775" width="9.140625" style="21"/>
    <col min="11776" max="11776" width="44.28515625" style="21" customWidth="1"/>
    <col min="11777" max="11777" width="0" style="21" hidden="1" customWidth="1"/>
    <col min="11778" max="11780" width="10.42578125" style="21" customWidth="1"/>
    <col min="11781" max="11781" width="11" style="21" customWidth="1"/>
    <col min="11782" max="11786" width="10.42578125" style="21" customWidth="1"/>
    <col min="11787" max="12031" width="9.140625" style="21"/>
    <col min="12032" max="12032" width="44.28515625" style="21" customWidth="1"/>
    <col min="12033" max="12033" width="0" style="21" hidden="1" customWidth="1"/>
    <col min="12034" max="12036" width="10.42578125" style="21" customWidth="1"/>
    <col min="12037" max="12037" width="11" style="21" customWidth="1"/>
    <col min="12038" max="12042" width="10.42578125" style="21" customWidth="1"/>
    <col min="12043" max="12287" width="9.140625" style="21"/>
    <col min="12288" max="12288" width="44.28515625" style="21" customWidth="1"/>
    <col min="12289" max="12289" width="0" style="21" hidden="1" customWidth="1"/>
    <col min="12290" max="12292" width="10.42578125" style="21" customWidth="1"/>
    <col min="12293" max="12293" width="11" style="21" customWidth="1"/>
    <col min="12294" max="12298" width="10.42578125" style="21" customWidth="1"/>
    <col min="12299" max="12543" width="9.140625" style="21"/>
    <col min="12544" max="12544" width="44.28515625" style="21" customWidth="1"/>
    <col min="12545" max="12545" width="0" style="21" hidden="1" customWidth="1"/>
    <col min="12546" max="12548" width="10.42578125" style="21" customWidth="1"/>
    <col min="12549" max="12549" width="11" style="21" customWidth="1"/>
    <col min="12550" max="12554" width="10.42578125" style="21" customWidth="1"/>
    <col min="12555" max="12799" width="9.140625" style="21"/>
    <col min="12800" max="12800" width="44.28515625" style="21" customWidth="1"/>
    <col min="12801" max="12801" width="0" style="21" hidden="1" customWidth="1"/>
    <col min="12802" max="12804" width="10.42578125" style="21" customWidth="1"/>
    <col min="12805" max="12805" width="11" style="21" customWidth="1"/>
    <col min="12806" max="12810" width="10.42578125" style="21" customWidth="1"/>
    <col min="12811" max="13055" width="9.140625" style="21"/>
    <col min="13056" max="13056" width="44.28515625" style="21" customWidth="1"/>
    <col min="13057" max="13057" width="0" style="21" hidden="1" customWidth="1"/>
    <col min="13058" max="13060" width="10.42578125" style="21" customWidth="1"/>
    <col min="13061" max="13061" width="11" style="21" customWidth="1"/>
    <col min="13062" max="13066" width="10.42578125" style="21" customWidth="1"/>
    <col min="13067" max="13311" width="9.140625" style="21"/>
    <col min="13312" max="13312" width="44.28515625" style="21" customWidth="1"/>
    <col min="13313" max="13313" width="0" style="21" hidden="1" customWidth="1"/>
    <col min="13314" max="13316" width="10.42578125" style="21" customWidth="1"/>
    <col min="13317" max="13317" width="11" style="21" customWidth="1"/>
    <col min="13318" max="13322" width="10.42578125" style="21" customWidth="1"/>
    <col min="13323" max="13567" width="9.140625" style="21"/>
    <col min="13568" max="13568" width="44.28515625" style="21" customWidth="1"/>
    <col min="13569" max="13569" width="0" style="21" hidden="1" customWidth="1"/>
    <col min="13570" max="13572" width="10.42578125" style="21" customWidth="1"/>
    <col min="13573" max="13573" width="11" style="21" customWidth="1"/>
    <col min="13574" max="13578" width="10.42578125" style="21" customWidth="1"/>
    <col min="13579" max="13823" width="9.140625" style="21"/>
    <col min="13824" max="13824" width="44.28515625" style="21" customWidth="1"/>
    <col min="13825" max="13825" width="0" style="21" hidden="1" customWidth="1"/>
    <col min="13826" max="13828" width="10.42578125" style="21" customWidth="1"/>
    <col min="13829" max="13829" width="11" style="21" customWidth="1"/>
    <col min="13830" max="13834" width="10.42578125" style="21" customWidth="1"/>
    <col min="13835" max="14079" width="9.140625" style="21"/>
    <col min="14080" max="14080" width="44.28515625" style="21" customWidth="1"/>
    <col min="14081" max="14081" width="0" style="21" hidden="1" customWidth="1"/>
    <col min="14082" max="14084" width="10.42578125" style="21" customWidth="1"/>
    <col min="14085" max="14085" width="11" style="21" customWidth="1"/>
    <col min="14086" max="14090" width="10.42578125" style="21" customWidth="1"/>
    <col min="14091" max="14335" width="9.140625" style="21"/>
    <col min="14336" max="14336" width="44.28515625" style="21" customWidth="1"/>
    <col min="14337" max="14337" width="0" style="21" hidden="1" customWidth="1"/>
    <col min="14338" max="14340" width="10.42578125" style="21" customWidth="1"/>
    <col min="14341" max="14341" width="11" style="21" customWidth="1"/>
    <col min="14342" max="14346" width="10.42578125" style="21" customWidth="1"/>
    <col min="14347" max="14591" width="9.140625" style="21"/>
    <col min="14592" max="14592" width="44.28515625" style="21" customWidth="1"/>
    <col min="14593" max="14593" width="0" style="21" hidden="1" customWidth="1"/>
    <col min="14594" max="14596" width="10.42578125" style="21" customWidth="1"/>
    <col min="14597" max="14597" width="11" style="21" customWidth="1"/>
    <col min="14598" max="14602" width="10.42578125" style="21" customWidth="1"/>
    <col min="14603" max="14847" width="9.140625" style="21"/>
    <col min="14848" max="14848" width="44.28515625" style="21" customWidth="1"/>
    <col min="14849" max="14849" width="0" style="21" hidden="1" customWidth="1"/>
    <col min="14850" max="14852" width="10.42578125" style="21" customWidth="1"/>
    <col min="14853" max="14853" width="11" style="21" customWidth="1"/>
    <col min="14854" max="14858" width="10.42578125" style="21" customWidth="1"/>
    <col min="14859" max="15103" width="9.140625" style="21"/>
    <col min="15104" max="15104" width="44.28515625" style="21" customWidth="1"/>
    <col min="15105" max="15105" width="0" style="21" hidden="1" customWidth="1"/>
    <col min="15106" max="15108" width="10.42578125" style="21" customWidth="1"/>
    <col min="15109" max="15109" width="11" style="21" customWidth="1"/>
    <col min="15110" max="15114" width="10.42578125" style="21" customWidth="1"/>
    <col min="15115" max="15359" width="9.140625" style="21"/>
    <col min="15360" max="15360" width="44.28515625" style="21" customWidth="1"/>
    <col min="15361" max="15361" width="0" style="21" hidden="1" customWidth="1"/>
    <col min="15362" max="15364" width="10.42578125" style="21" customWidth="1"/>
    <col min="15365" max="15365" width="11" style="21" customWidth="1"/>
    <col min="15366" max="15370" width="10.42578125" style="21" customWidth="1"/>
    <col min="15371" max="15615" width="9.140625" style="21"/>
    <col min="15616" max="15616" width="44.28515625" style="21" customWidth="1"/>
    <col min="15617" max="15617" width="0" style="21" hidden="1" customWidth="1"/>
    <col min="15618" max="15620" width="10.42578125" style="21" customWidth="1"/>
    <col min="15621" max="15621" width="11" style="21" customWidth="1"/>
    <col min="15622" max="15626" width="10.42578125" style="21" customWidth="1"/>
    <col min="15627" max="15871" width="9.140625" style="21"/>
    <col min="15872" max="15872" width="44.28515625" style="21" customWidth="1"/>
    <col min="15873" max="15873" width="0" style="21" hidden="1" customWidth="1"/>
    <col min="15874" max="15876" width="10.42578125" style="21" customWidth="1"/>
    <col min="15877" max="15877" width="11" style="21" customWidth="1"/>
    <col min="15878" max="15882" width="10.42578125" style="21" customWidth="1"/>
    <col min="15883" max="16127" width="9.140625" style="21"/>
    <col min="16128" max="16128" width="44.28515625" style="21" customWidth="1"/>
    <col min="16129" max="16129" width="0" style="21" hidden="1" customWidth="1"/>
    <col min="16130" max="16132" width="10.42578125" style="21" customWidth="1"/>
    <col min="16133" max="16133" width="11" style="21" customWidth="1"/>
    <col min="16134" max="16138" width="10.42578125" style="21" customWidth="1"/>
    <col min="16139" max="16384" width="9.140625" style="21"/>
  </cols>
  <sheetData>
    <row r="1" spans="1:15" ht="16.5" thickBot="1">
      <c r="A1" s="410" t="s">
        <v>261</v>
      </c>
      <c r="B1" s="411"/>
      <c r="C1" s="411"/>
      <c r="D1" s="411"/>
      <c r="E1" s="411"/>
      <c r="F1" s="411"/>
      <c r="G1" s="411"/>
      <c r="H1" s="411"/>
      <c r="I1" s="411"/>
      <c r="J1" s="412"/>
    </row>
    <row r="2" spans="1:15" ht="25.5">
      <c r="A2" s="259"/>
      <c r="B2" s="274"/>
      <c r="C2" s="274"/>
      <c r="D2" s="274"/>
      <c r="E2" s="275"/>
      <c r="F2" s="276"/>
      <c r="G2" s="276" t="s">
        <v>320</v>
      </c>
      <c r="H2" s="276" t="s">
        <v>321</v>
      </c>
      <c r="I2" s="276" t="s">
        <v>320</v>
      </c>
      <c r="J2" s="277" t="s">
        <v>321</v>
      </c>
      <c r="K2" s="194"/>
    </row>
    <row r="3" spans="1:15">
      <c r="A3" s="259"/>
      <c r="B3" s="246">
        <v>2010</v>
      </c>
      <c r="C3" s="246">
        <v>2011</v>
      </c>
      <c r="D3" s="246">
        <v>2012</v>
      </c>
      <c r="E3" s="246">
        <v>2013</v>
      </c>
      <c r="F3" s="246">
        <v>2014</v>
      </c>
      <c r="G3" s="247">
        <v>2014</v>
      </c>
      <c r="H3" s="247">
        <v>2014</v>
      </c>
      <c r="I3" s="247">
        <v>2015</v>
      </c>
      <c r="J3" s="263">
        <v>2015</v>
      </c>
      <c r="K3" s="194"/>
      <c r="L3" s="195"/>
      <c r="M3" s="195"/>
      <c r="N3" s="195"/>
      <c r="O3" s="195"/>
    </row>
    <row r="4" spans="1:15">
      <c r="A4" s="262" t="s">
        <v>129</v>
      </c>
      <c r="B4" s="248">
        <v>-3.016</v>
      </c>
      <c r="C4" s="248">
        <v>-10.233000000000001</v>
      </c>
      <c r="D4" s="248">
        <v>-14.335000000000001</v>
      </c>
      <c r="E4" s="248">
        <v>-16.518000000000001</v>
      </c>
      <c r="F4" s="248">
        <v>-4.5960000000000001</v>
      </c>
      <c r="G4" s="248">
        <v>-0.84</v>
      </c>
      <c r="H4" s="248">
        <v>-3.1859999999999999</v>
      </c>
      <c r="I4" s="248">
        <v>0.13500000000000001</v>
      </c>
      <c r="J4" s="264">
        <v>-2E-3</v>
      </c>
      <c r="K4" s="196"/>
    </row>
    <row r="5" spans="1:15">
      <c r="A5" s="255" t="s">
        <v>130</v>
      </c>
      <c r="B5" s="249">
        <v>65.626000000000005</v>
      </c>
      <c r="C5" s="249">
        <v>83.652000000000001</v>
      </c>
      <c r="D5" s="249">
        <v>86.516000000000005</v>
      </c>
      <c r="E5" s="249">
        <v>81.718999999999994</v>
      </c>
      <c r="F5" s="249">
        <v>65.436000000000007</v>
      </c>
      <c r="G5" s="249">
        <v>5.2309999999999999</v>
      </c>
      <c r="H5" s="249">
        <v>50.704999999999998</v>
      </c>
      <c r="I5" s="249">
        <v>4.1100000000000003</v>
      </c>
      <c r="J5" s="265">
        <v>35.192</v>
      </c>
      <c r="K5" s="198"/>
    </row>
    <row r="6" spans="1:15">
      <c r="A6" s="210" t="s">
        <v>131</v>
      </c>
      <c r="B6" s="22">
        <v>69.608000000000004</v>
      </c>
      <c r="C6" s="22">
        <v>93.796999999999997</v>
      </c>
      <c r="D6" s="22">
        <v>100.86199999999999</v>
      </c>
      <c r="E6" s="22">
        <v>97.352999999999994</v>
      </c>
      <c r="F6" s="22">
        <v>70.042000000000002</v>
      </c>
      <c r="G6" s="22">
        <v>5.9530000000000003</v>
      </c>
      <c r="H6" s="22">
        <v>53.661000000000001</v>
      </c>
      <c r="I6" s="22">
        <v>4.085</v>
      </c>
      <c r="J6" s="266">
        <v>35.633000000000003</v>
      </c>
      <c r="K6" s="198"/>
    </row>
    <row r="7" spans="1:15">
      <c r="A7" s="255" t="s">
        <v>132</v>
      </c>
      <c r="B7" s="250">
        <v>47.298999999999999</v>
      </c>
      <c r="C7" s="250">
        <v>62.383000000000003</v>
      </c>
      <c r="D7" s="250">
        <v>64.427000000000007</v>
      </c>
      <c r="E7" s="250">
        <v>59.106000000000002</v>
      </c>
      <c r="F7" s="250">
        <v>50.552</v>
      </c>
      <c r="G7" s="250">
        <v>4.0549999999999997</v>
      </c>
      <c r="H7" s="250">
        <v>39.250999999999998</v>
      </c>
      <c r="I7" s="250">
        <v>3.0819999999999999</v>
      </c>
      <c r="J7" s="267">
        <v>26.102</v>
      </c>
      <c r="K7" s="199"/>
    </row>
    <row r="8" spans="1:15">
      <c r="A8" s="200" t="s">
        <v>133</v>
      </c>
      <c r="B8" s="23">
        <v>14.428891976999999</v>
      </c>
      <c r="C8" s="23">
        <v>18.282189051</v>
      </c>
      <c r="D8" s="23">
        <v>15.019202219</v>
      </c>
      <c r="E8" s="24">
        <v>13.995690250000001</v>
      </c>
      <c r="F8" s="24">
        <v>12.673965292</v>
      </c>
      <c r="G8" s="23">
        <v>0.83022056600000005</v>
      </c>
      <c r="H8" s="23">
        <v>10.205789334</v>
      </c>
      <c r="I8" s="23">
        <v>0.66667699999999996</v>
      </c>
      <c r="J8" s="268">
        <v>6.2037815226899999</v>
      </c>
      <c r="K8" s="201"/>
    </row>
    <row r="9" spans="1:15">
      <c r="A9" s="256" t="s">
        <v>239</v>
      </c>
      <c r="B9" s="252">
        <v>26.903095928839999</v>
      </c>
      <c r="C9" s="252">
        <v>27.510229603999999</v>
      </c>
      <c r="D9" s="252">
        <v>25.422750106999999</v>
      </c>
      <c r="E9" s="252">
        <v>26.376581744999999</v>
      </c>
      <c r="F9" s="252">
        <v>24.461779490000001</v>
      </c>
      <c r="G9" s="252">
        <v>1.534388724</v>
      </c>
      <c r="H9" s="251">
        <v>19.552478133000001</v>
      </c>
      <c r="I9" s="251">
        <v>1.85</v>
      </c>
      <c r="J9" s="269">
        <v>15.85</v>
      </c>
      <c r="K9" s="202"/>
    </row>
    <row r="10" spans="1:15">
      <c r="A10" s="200" t="s">
        <v>240</v>
      </c>
      <c r="B10" s="23">
        <v>541.14616821582649</v>
      </c>
      <c r="C10" s="23">
        <v>667.85998684583467</v>
      </c>
      <c r="D10" s="23">
        <v>590.77802974842416</v>
      </c>
      <c r="E10" s="24">
        <v>530.61046292145318</v>
      </c>
      <c r="F10" s="24">
        <v>518.11297281872442</v>
      </c>
      <c r="G10" s="24">
        <v>541.07577370335264</v>
      </c>
      <c r="H10" s="24">
        <v>521.96909591603219</v>
      </c>
      <c r="I10" s="24">
        <v>360.3659459459459</v>
      </c>
      <c r="J10" s="201">
        <v>391.40577430220821</v>
      </c>
      <c r="K10" s="201"/>
    </row>
    <row r="11" spans="1:15">
      <c r="A11" s="256" t="s">
        <v>134</v>
      </c>
      <c r="B11" s="252">
        <v>42.679392218829349</v>
      </c>
      <c r="C11" s="252">
        <v>26.705426030926333</v>
      </c>
      <c r="D11" s="252">
        <v>-17.847900067642712</v>
      </c>
      <c r="E11" s="252">
        <v>-6.8146893162221858</v>
      </c>
      <c r="F11" s="252">
        <v>-9.4437997297060861</v>
      </c>
      <c r="G11" s="252">
        <v>-25.093069465412839</v>
      </c>
      <c r="H11" s="252">
        <v>-2.7866242796753227</v>
      </c>
      <c r="I11" s="252">
        <v>-19.698809292083965</v>
      </c>
      <c r="J11" s="270">
        <v>-39.213114050645167</v>
      </c>
      <c r="K11" s="201"/>
    </row>
    <row r="12" spans="1:15">
      <c r="A12" s="200" t="s">
        <v>135</v>
      </c>
      <c r="B12" s="23">
        <v>5.797102773981976</v>
      </c>
      <c r="C12" s="23">
        <v>2.2567427807041156</v>
      </c>
      <c r="D12" s="23">
        <v>-7.5880119033847677</v>
      </c>
      <c r="E12" s="24">
        <v>3.7518822078079097</v>
      </c>
      <c r="F12" s="24">
        <v>-7.2594784021359118</v>
      </c>
      <c r="G12" s="24">
        <v>-28.325543346204114</v>
      </c>
      <c r="H12" s="24">
        <v>-0.52857246563075932</v>
      </c>
      <c r="I12" s="24">
        <v>20.569186351763108</v>
      </c>
      <c r="J12" s="201">
        <v>-18.936106757491203</v>
      </c>
      <c r="K12" s="201"/>
    </row>
    <row r="13" spans="1:15">
      <c r="A13" s="256" t="s">
        <v>136</v>
      </c>
      <c r="B13" s="252">
        <v>34.861341641500559</v>
      </c>
      <c r="C13" s="252">
        <v>23.415821098352609</v>
      </c>
      <c r="D13" s="252">
        <v>-11.541634267004483</v>
      </c>
      <c r="E13" s="252">
        <v>-10.1844624879826</v>
      </c>
      <c r="F13" s="252">
        <v>-2.3553041215809429</v>
      </c>
      <c r="G13" s="252">
        <v>4.509938451860009</v>
      </c>
      <c r="H13" s="252">
        <v>-2.0252095083043571</v>
      </c>
      <c r="I13" s="252">
        <v>-33.398247812972997</v>
      </c>
      <c r="J13" s="270">
        <v>-25.01361146385328</v>
      </c>
      <c r="K13" s="201"/>
    </row>
    <row r="14" spans="1:15">
      <c r="A14" s="200" t="s">
        <v>137</v>
      </c>
      <c r="B14" s="22">
        <v>2.4670606669999997</v>
      </c>
      <c r="C14" s="22">
        <v>3.6172122110000005</v>
      </c>
      <c r="D14" s="22">
        <v>6.9998710539999989</v>
      </c>
      <c r="E14" s="25">
        <v>6.3713256890000007</v>
      </c>
      <c r="F14" s="25">
        <v>6.5439999999999996</v>
      </c>
      <c r="G14" s="22">
        <v>0.71305545000000004</v>
      </c>
      <c r="H14" s="22">
        <v>4.6804116880000004</v>
      </c>
      <c r="I14" s="22">
        <v>0.63602899999999996</v>
      </c>
      <c r="J14" s="266">
        <v>4.2448038962499997</v>
      </c>
      <c r="K14" s="203"/>
    </row>
    <row r="15" spans="1:15">
      <c r="A15" s="256" t="s">
        <v>239</v>
      </c>
      <c r="B15" s="252">
        <v>13.905363301000001</v>
      </c>
      <c r="C15" s="252">
        <v>14.097614675999999</v>
      </c>
      <c r="D15" s="252">
        <v>26.980016645999999</v>
      </c>
      <c r="E15" s="252">
        <v>27.029030922</v>
      </c>
      <c r="F15" s="252">
        <v>32.58087352023</v>
      </c>
      <c r="G15" s="252">
        <v>3.4868286419999999</v>
      </c>
      <c r="H15" s="252">
        <v>22.15907455</v>
      </c>
      <c r="I15" s="252">
        <v>3.8654566506400001</v>
      </c>
      <c r="J15" s="270">
        <v>25.532235590639999</v>
      </c>
      <c r="K15" s="201"/>
    </row>
    <row r="16" spans="1:15">
      <c r="A16" s="200" t="s">
        <v>240</v>
      </c>
      <c r="B16" s="23">
        <v>177.41792239420178</v>
      </c>
      <c r="C16" s="23">
        <v>256.58327980534182</v>
      </c>
      <c r="D16" s="23">
        <v>259.44650612503551</v>
      </c>
      <c r="E16" s="24">
        <v>235.72157312580993</v>
      </c>
      <c r="F16" s="24">
        <v>200.85403775121995</v>
      </c>
      <c r="G16" s="24">
        <v>204.49971111600158</v>
      </c>
      <c r="H16" s="24">
        <v>211.21873467409767</v>
      </c>
      <c r="I16" s="24">
        <v>164.54174952258052</v>
      </c>
      <c r="J16" s="201">
        <v>166.25273103018546</v>
      </c>
      <c r="K16" s="201"/>
    </row>
    <row r="17" spans="1:11">
      <c r="A17" s="255" t="s">
        <v>138</v>
      </c>
      <c r="B17" s="250">
        <v>56.896000000000001</v>
      </c>
      <c r="C17" s="250">
        <v>80.414000000000001</v>
      </c>
      <c r="D17" s="250">
        <v>86.272999999999996</v>
      </c>
      <c r="E17" s="250">
        <v>81.233999999999995</v>
      </c>
      <c r="F17" s="250">
        <v>57.68</v>
      </c>
      <c r="G17" s="250">
        <v>4.9119999999999999</v>
      </c>
      <c r="H17" s="250">
        <v>44.042999999999999</v>
      </c>
      <c r="I17" s="250">
        <v>3.2149999999999999</v>
      </c>
      <c r="J17" s="267">
        <v>28.094999999999999</v>
      </c>
      <c r="K17" s="199"/>
    </row>
    <row r="18" spans="1:11">
      <c r="A18" s="200" t="s">
        <v>139</v>
      </c>
      <c r="B18" s="23">
        <v>9.3624622250300007</v>
      </c>
      <c r="C18" s="23">
        <v>14.045999999999999</v>
      </c>
      <c r="D18" s="23">
        <v>14.025</v>
      </c>
      <c r="E18" s="24">
        <v>11.538</v>
      </c>
      <c r="F18" s="24">
        <v>5.6946355999999998</v>
      </c>
      <c r="G18" s="24">
        <v>0.3381594</v>
      </c>
      <c r="H18" s="24">
        <v>4.5140000000000002</v>
      </c>
      <c r="I18" s="24">
        <v>0.19889999999999999</v>
      </c>
      <c r="J18" s="201">
        <v>3.5777999999999999</v>
      </c>
      <c r="K18" s="201"/>
    </row>
    <row r="19" spans="1:11">
      <c r="A19" s="256" t="s">
        <v>140</v>
      </c>
      <c r="B19" s="252">
        <v>36.473854965000001</v>
      </c>
      <c r="C19" s="252">
        <v>44.801404193000003</v>
      </c>
      <c r="D19" s="252">
        <v>32.921875854999996</v>
      </c>
      <c r="E19" s="252">
        <v>27.968</v>
      </c>
      <c r="F19" s="252">
        <v>19.465949854000002</v>
      </c>
      <c r="G19" s="252">
        <v>0.98532019999999998</v>
      </c>
      <c r="H19" s="252">
        <v>16.111000000000001</v>
      </c>
      <c r="I19" s="252">
        <v>0.79700000000000004</v>
      </c>
      <c r="J19" s="270">
        <v>12.48</v>
      </c>
      <c r="K19" s="201"/>
    </row>
    <row r="20" spans="1:11">
      <c r="A20" s="200" t="s">
        <v>141</v>
      </c>
      <c r="B20" s="23">
        <v>256.68968180122829</v>
      </c>
      <c r="C20" s="23">
        <v>313.5169589660901</v>
      </c>
      <c r="D20" s="23">
        <v>426.0085318883784</v>
      </c>
      <c r="E20" s="24">
        <v>412.54290617848972</v>
      </c>
      <c r="F20" s="24">
        <v>292.5434228851579</v>
      </c>
      <c r="G20" s="24">
        <v>343.19747022338527</v>
      </c>
      <c r="H20" s="24">
        <v>280.18124262925954</v>
      </c>
      <c r="I20" s="24">
        <v>249.5608531994981</v>
      </c>
      <c r="J20" s="201">
        <v>286.68269230769226</v>
      </c>
      <c r="K20" s="201"/>
    </row>
    <row r="21" spans="1:11">
      <c r="A21" s="256" t="s">
        <v>142</v>
      </c>
      <c r="B21" s="252">
        <v>16.455396205409873</v>
      </c>
      <c r="C21" s="252">
        <v>17.467107717561618</v>
      </c>
      <c r="D21" s="252">
        <v>16.256534489353562</v>
      </c>
      <c r="E21" s="252">
        <v>14.203412364280968</v>
      </c>
      <c r="F21" s="252">
        <v>9.8728079056865461</v>
      </c>
      <c r="G21" s="252">
        <v>6.8843526058631923</v>
      </c>
      <c r="H21" s="252">
        <v>10.24907476784052</v>
      </c>
      <c r="I21" s="252">
        <v>6.1866251944012438</v>
      </c>
      <c r="J21" s="270">
        <v>12.734650293646558</v>
      </c>
      <c r="K21" s="201"/>
    </row>
    <row r="22" spans="1:11" ht="25.5">
      <c r="A22" s="260" t="s">
        <v>258</v>
      </c>
      <c r="B22" s="248">
        <v>-7.859</v>
      </c>
      <c r="C22" s="248">
        <v>-7.6769999999999996</v>
      </c>
      <c r="D22" s="248">
        <v>-10.119999999999999</v>
      </c>
      <c r="E22" s="248">
        <v>-18.600999999999999</v>
      </c>
      <c r="F22" s="248">
        <v>9.1110000000000007</v>
      </c>
      <c r="G22" s="248">
        <v>-0.47599999999999998</v>
      </c>
      <c r="H22" s="248">
        <v>2.1539999999999999</v>
      </c>
      <c r="I22" s="248">
        <v>-0.21</v>
      </c>
      <c r="J22" s="264">
        <v>0.45700000000000002</v>
      </c>
      <c r="K22" s="196"/>
    </row>
    <row r="23" spans="1:11">
      <c r="A23" s="255" t="s">
        <v>241</v>
      </c>
      <c r="B23" s="249">
        <v>-5.7590000000000003</v>
      </c>
      <c r="C23" s="249">
        <v>-7.0149999999999997</v>
      </c>
      <c r="D23" s="249">
        <v>-7.1950000000000003</v>
      </c>
      <c r="E23" s="249">
        <v>-4.0789999999999997</v>
      </c>
      <c r="F23" s="249">
        <v>-0.29899999999999999</v>
      </c>
      <c r="G23" s="249">
        <v>-0.253</v>
      </c>
      <c r="H23" s="249">
        <v>0.25900000000000001</v>
      </c>
      <c r="I23" s="249">
        <v>-3.4000000000000002E-2</v>
      </c>
      <c r="J23" s="265">
        <v>-2.1309999999999998</v>
      </c>
      <c r="K23" s="198"/>
    </row>
    <row r="24" spans="1:11">
      <c r="A24" s="210" t="s">
        <v>143</v>
      </c>
      <c r="B24" s="22">
        <v>-5.6</v>
      </c>
      <c r="C24" s="22">
        <v>-11.407999999999999</v>
      </c>
      <c r="D24" s="22">
        <v>-7.9610000000000003</v>
      </c>
      <c r="E24" s="22">
        <v>-2.6909999999999998</v>
      </c>
      <c r="F24" s="22">
        <v>3.452</v>
      </c>
      <c r="G24" s="22">
        <v>5.5E-2</v>
      </c>
      <c r="H24" s="22">
        <v>2.9889999999999999</v>
      </c>
      <c r="I24" s="22">
        <v>-0.316</v>
      </c>
      <c r="J24" s="266">
        <v>-1.3280000000000001</v>
      </c>
      <c r="K24" s="198"/>
    </row>
    <row r="25" spans="1:11">
      <c r="A25" s="257" t="s">
        <v>144</v>
      </c>
      <c r="B25" s="253">
        <v>5.0309999999999997</v>
      </c>
      <c r="C25" s="253">
        <v>-2.4550000000000001</v>
      </c>
      <c r="D25" s="253">
        <v>-4.1749999999999998</v>
      </c>
      <c r="E25" s="253">
        <v>2.0230000000000001</v>
      </c>
      <c r="F25" s="253">
        <v>-13.307</v>
      </c>
      <c r="G25" s="253">
        <v>-0.36</v>
      </c>
      <c r="H25" s="253">
        <v>-4.9470000000000001</v>
      </c>
      <c r="I25" s="253">
        <v>0.34799999999999998</v>
      </c>
      <c r="J25" s="271">
        <v>-1E-3</v>
      </c>
      <c r="K25" s="204"/>
    </row>
    <row r="26" spans="1:11">
      <c r="A26" s="215" t="s">
        <v>145</v>
      </c>
      <c r="B26" s="22">
        <v>3.4289999999999998</v>
      </c>
      <c r="C26" s="22">
        <v>0</v>
      </c>
      <c r="D26" s="22">
        <v>-3.419</v>
      </c>
      <c r="E26" s="25">
        <v>-5.5750000000000002</v>
      </c>
      <c r="F26" s="25">
        <v>0.90300000000000002</v>
      </c>
      <c r="G26" s="22">
        <v>1.1870000000000001</v>
      </c>
      <c r="H26" s="25">
        <v>1.3180000000000001</v>
      </c>
      <c r="I26" s="25">
        <v>-0.17599999999999999</v>
      </c>
      <c r="J26" s="203">
        <v>5.3390000000000004</v>
      </c>
      <c r="K26" s="198"/>
    </row>
    <row r="27" spans="1:11" ht="25.5">
      <c r="A27" s="258" t="s">
        <v>259</v>
      </c>
      <c r="B27" s="250">
        <v>8.4600000000000009</v>
      </c>
      <c r="C27" s="250">
        <v>-2.4550000000000001</v>
      </c>
      <c r="D27" s="250">
        <v>-7.5940000000000003</v>
      </c>
      <c r="E27" s="250">
        <v>-3.552</v>
      </c>
      <c r="F27" s="250">
        <v>-12.404</v>
      </c>
      <c r="G27" s="250">
        <v>-0.78600000000000003</v>
      </c>
      <c r="H27" s="250">
        <v>-4.282</v>
      </c>
      <c r="I27" s="250">
        <v>0.48899999999999999</v>
      </c>
      <c r="J27" s="267">
        <v>-1.3</v>
      </c>
      <c r="K27" s="196"/>
    </row>
    <row r="28" spans="1:11">
      <c r="A28" s="205"/>
      <c r="B28" s="206"/>
      <c r="C28" s="206"/>
      <c r="D28" s="206"/>
      <c r="E28" s="206"/>
      <c r="F28" s="207"/>
      <c r="G28" s="207"/>
      <c r="H28" s="207"/>
      <c r="I28" s="207"/>
      <c r="J28" s="208"/>
      <c r="K28" s="208"/>
    </row>
    <row r="29" spans="1:11">
      <c r="A29" s="257" t="s">
        <v>146</v>
      </c>
      <c r="B29" s="250">
        <v>-2.2176597815470145</v>
      </c>
      <c r="C29" s="250">
        <v>-6.2720081018792273</v>
      </c>
      <c r="D29" s="250">
        <v>-8.1550886724147151</v>
      </c>
      <c r="E29" s="250">
        <v>-9.0109578364152529</v>
      </c>
      <c r="F29" s="250">
        <v>-3.4832255330333592</v>
      </c>
      <c r="G29" s="250">
        <v>-7.6849466065917813</v>
      </c>
      <c r="H29" s="250">
        <v>-3.115156579572449</v>
      </c>
      <c r="I29" s="250">
        <v>1.6864131175450743</v>
      </c>
      <c r="J29" s="267">
        <v>-3.1710652254281707E-3</v>
      </c>
      <c r="K29" s="196"/>
    </row>
    <row r="30" spans="1:11">
      <c r="A30" s="210" t="s">
        <v>147</v>
      </c>
      <c r="B30" s="22">
        <v>48.254688602057151</v>
      </c>
      <c r="C30" s="22">
        <v>51.271965380475038</v>
      </c>
      <c r="D30" s="22">
        <v>49.218392157839659</v>
      </c>
      <c r="E30" s="22">
        <v>44.579638178594131</v>
      </c>
      <c r="F30" s="25">
        <v>49.592764573448854</v>
      </c>
      <c r="G30" s="25">
        <v>47.857090117954293</v>
      </c>
      <c r="H30" s="25">
        <v>49.577531188707169</v>
      </c>
      <c r="I30" s="25">
        <v>51.34191046748338</v>
      </c>
      <c r="J30" s="203">
        <v>55.798063706634089</v>
      </c>
      <c r="K30" s="198"/>
    </row>
    <row r="31" spans="1:11">
      <c r="A31" s="255" t="s">
        <v>148</v>
      </c>
      <c r="B31" s="249">
        <v>51.182646576234944</v>
      </c>
      <c r="C31" s="249">
        <v>57.490036541773271</v>
      </c>
      <c r="D31" s="249">
        <v>57.37973865902287</v>
      </c>
      <c r="E31" s="249">
        <v>53.108353205505139</v>
      </c>
      <c r="F31" s="249">
        <v>53.083568926179836</v>
      </c>
      <c r="G31" s="249">
        <v>54.462484701239141</v>
      </c>
      <c r="H31" s="249">
        <v>52.467802013947647</v>
      </c>
      <c r="I31" s="249">
        <v>51.029611742012065</v>
      </c>
      <c r="J31" s="265">
        <v>56.497283588841007</v>
      </c>
      <c r="K31" s="198"/>
    </row>
    <row r="32" spans="1:11" ht="12.75" hidden="1" customHeight="1">
      <c r="A32" s="197" t="s">
        <v>149</v>
      </c>
      <c r="B32" s="22">
        <v>34.778875997145967</v>
      </c>
      <c r="C32" s="22">
        <v>38.235774593914961</v>
      </c>
      <c r="D32" s="22">
        <v>36.652103097151233</v>
      </c>
      <c r="E32" s="22"/>
      <c r="F32" s="25"/>
      <c r="G32" s="25"/>
      <c r="H32" s="25"/>
      <c r="I32" s="25"/>
      <c r="J32" s="203"/>
      <c r="K32" s="198"/>
    </row>
    <row r="33" spans="1:11" ht="12.75" hidden="1" customHeight="1">
      <c r="A33" s="197" t="s">
        <v>150</v>
      </c>
      <c r="B33" s="22">
        <v>41.835534128282134</v>
      </c>
      <c r="C33" s="22">
        <v>49.287331135005978</v>
      </c>
      <c r="D33" s="22">
        <v>49.080151031408072</v>
      </c>
      <c r="E33" s="22"/>
      <c r="F33" s="25"/>
      <c r="G33" s="25"/>
      <c r="H33" s="25"/>
      <c r="I33" s="25"/>
      <c r="J33" s="203"/>
      <c r="K33" s="198"/>
    </row>
    <row r="34" spans="1:11">
      <c r="A34" s="214" t="s">
        <v>260</v>
      </c>
      <c r="B34" s="22">
        <v>-5.7787096230696235</v>
      </c>
      <c r="C34" s="22">
        <v>-4.7053851459129117</v>
      </c>
      <c r="D34" s="22">
        <v>-5.757202467027339</v>
      </c>
      <c r="E34" s="22">
        <v>-10.147283370575135</v>
      </c>
      <c r="F34" s="25">
        <v>6.9050626265158694</v>
      </c>
      <c r="G34" s="25">
        <v>-4.3548030770686754</v>
      </c>
      <c r="H34" s="25">
        <v>2.1061039775263826</v>
      </c>
      <c r="I34" s="25">
        <v>-2.6233092939590046</v>
      </c>
      <c r="J34" s="203">
        <v>0.72458840401033697</v>
      </c>
      <c r="K34" s="198"/>
    </row>
    <row r="35" spans="1:11">
      <c r="A35" s="255" t="s">
        <v>242</v>
      </c>
      <c r="B35" s="249">
        <v>-4.2345831173505495</v>
      </c>
      <c r="C35" s="249">
        <v>-4.2996322519967531</v>
      </c>
      <c r="D35" s="249">
        <v>-4.093188908128627</v>
      </c>
      <c r="E35" s="249">
        <v>-2.2251905203255729</v>
      </c>
      <c r="F35" s="249">
        <v>-0.22660670895930685</v>
      </c>
      <c r="G35" s="249">
        <v>-2.314632727937763</v>
      </c>
      <c r="H35" s="249">
        <v>0.25324091466078608</v>
      </c>
      <c r="I35" s="249">
        <v>-0.42472626664098173</v>
      </c>
      <c r="J35" s="265">
        <v>-3.3787699976937153</v>
      </c>
      <c r="K35" s="198"/>
    </row>
    <row r="36" spans="1:11">
      <c r="A36" s="261" t="s">
        <v>151</v>
      </c>
      <c r="B36" s="217">
        <v>3.6992859287012694</v>
      </c>
      <c r="C36" s="217">
        <v>-1.5047180582540314</v>
      </c>
      <c r="D36" s="217">
        <v>-2.3751304644109825</v>
      </c>
      <c r="E36" s="217">
        <v>1.1035941217500942</v>
      </c>
      <c r="F36" s="216">
        <v>-10.085135371643799</v>
      </c>
      <c r="G36" s="216">
        <v>-3.2935485456821918</v>
      </c>
      <c r="H36" s="216">
        <v>-4.8369992464359406</v>
      </c>
      <c r="I36" s="216">
        <v>4.3471982585606366</v>
      </c>
      <c r="J36" s="272">
        <v>-1.5855326127140854E-3</v>
      </c>
      <c r="K36" s="209"/>
    </row>
    <row r="37" spans="1:11">
      <c r="A37" s="255"/>
      <c r="B37" s="254"/>
      <c r="C37" s="254"/>
      <c r="D37" s="254"/>
      <c r="E37" s="254"/>
      <c r="F37" s="254"/>
      <c r="G37" s="254"/>
      <c r="H37" s="254"/>
      <c r="I37" s="254"/>
      <c r="J37" s="273"/>
      <c r="K37" s="211"/>
    </row>
    <row r="38" spans="1:11">
      <c r="A38" s="215" t="s">
        <v>152</v>
      </c>
      <c r="B38" s="22">
        <v>27.373835299186737</v>
      </c>
      <c r="C38" s="22">
        <v>31.890737647730418</v>
      </c>
      <c r="D38" s="22">
        <v>3.2765336710321833</v>
      </c>
      <c r="E38" s="22">
        <v>-8.2589597528986332</v>
      </c>
      <c r="F38" s="25">
        <v>-14.472303996210201</v>
      </c>
      <c r="G38" s="25">
        <v>-16.184373708143866</v>
      </c>
      <c r="H38" s="25">
        <v>-9.5515715734169078</v>
      </c>
      <c r="I38" s="25">
        <v>-23.995067817509238</v>
      </c>
      <c r="J38" s="203">
        <v>-33.499783445007765</v>
      </c>
      <c r="K38" s="198"/>
    </row>
    <row r="39" spans="1:11">
      <c r="A39" s="370" t="s">
        <v>153</v>
      </c>
      <c r="B39" s="371">
        <v>33.945429291145786</v>
      </c>
      <c r="C39" s="371">
        <v>41.335067491563535</v>
      </c>
      <c r="D39" s="371">
        <v>7.2860447185813371</v>
      </c>
      <c r="E39" s="371">
        <v>-5.8407613042319184</v>
      </c>
      <c r="F39" s="371">
        <v>-28.995248295048867</v>
      </c>
      <c r="G39" s="371">
        <v>-38.159385622560748</v>
      </c>
      <c r="H39" s="371">
        <v>-26.088707647384581</v>
      </c>
      <c r="I39" s="371">
        <v>-34.548045602605868</v>
      </c>
      <c r="J39" s="372">
        <v>-36.210067434098491</v>
      </c>
      <c r="K39" s="198"/>
    </row>
    <row r="40" spans="1:11" hidden="1">
      <c r="A40" s="212" t="s">
        <v>154</v>
      </c>
      <c r="B40" s="25">
        <v>23.235341699999999</v>
      </c>
      <c r="C40" s="25">
        <v>6.0888622000000003</v>
      </c>
      <c r="D40" s="25" t="s">
        <v>27</v>
      </c>
      <c r="E40" s="25"/>
      <c r="F40" s="25"/>
      <c r="G40" s="25"/>
      <c r="H40" s="25"/>
      <c r="I40" s="25"/>
      <c r="J40" s="25"/>
      <c r="K40" s="203"/>
    </row>
    <row r="41" spans="1:11" hidden="1">
      <c r="A41" s="212" t="s">
        <v>155</v>
      </c>
      <c r="B41" s="369">
        <v>26.1944047</v>
      </c>
      <c r="C41" s="369">
        <v>15.8171163</v>
      </c>
      <c r="D41" s="369" t="s">
        <v>27</v>
      </c>
      <c r="E41" s="369"/>
      <c r="F41" s="369"/>
      <c r="G41" s="369"/>
      <c r="H41" s="369"/>
      <c r="I41" s="369"/>
      <c r="J41" s="369"/>
      <c r="K41" s="213"/>
    </row>
    <row r="42" spans="1:11" hidden="1">
      <c r="A42" s="212" t="s">
        <v>156</v>
      </c>
      <c r="B42" s="22">
        <v>-0.74196988918799889</v>
      </c>
      <c r="C42" s="22">
        <v>6.5987497236915402</v>
      </c>
      <c r="D42" s="22" t="s">
        <v>27</v>
      </c>
      <c r="E42" s="22"/>
      <c r="F42" s="25"/>
      <c r="G42" s="25"/>
      <c r="H42" s="25"/>
      <c r="I42" s="25"/>
      <c r="J42" s="25"/>
      <c r="K42" s="203"/>
    </row>
    <row r="43" spans="1:11" ht="14.25" hidden="1" customHeight="1">
      <c r="A43" s="214" t="s">
        <v>157</v>
      </c>
      <c r="B43" s="22">
        <v>83.132381889763792</v>
      </c>
      <c r="C43" s="22">
        <v>77.577287536996039</v>
      </c>
      <c r="D43" s="22">
        <v>74.678056865995174</v>
      </c>
      <c r="E43" s="22"/>
      <c r="F43" s="25"/>
      <c r="G43" s="25"/>
      <c r="H43" s="25"/>
      <c r="I43" s="25"/>
      <c r="J43" s="25"/>
      <c r="K43" s="203"/>
    </row>
    <row r="44" spans="1:11" ht="30" customHeight="1">
      <c r="A44" s="413" t="s">
        <v>262</v>
      </c>
      <c r="B44" s="413"/>
      <c r="C44" s="413"/>
      <c r="D44" s="413"/>
      <c r="E44" s="413"/>
      <c r="F44" s="413"/>
      <c r="G44" s="413"/>
      <c r="H44" s="413"/>
      <c r="I44" s="413"/>
      <c r="J44" s="413"/>
    </row>
    <row r="53" spans="2:11" ht="15">
      <c r="B53" s="26"/>
      <c r="C53" s="26"/>
      <c r="D53" s="26"/>
      <c r="E53" s="26"/>
      <c r="F53" s="26"/>
      <c r="G53" s="26"/>
      <c r="H53" s="26"/>
      <c r="I53" s="26"/>
      <c r="J53" s="26"/>
      <c r="K53" s="218"/>
    </row>
    <row r="54" spans="2:11" ht="15">
      <c r="B54" s="26"/>
      <c r="C54" s="26"/>
      <c r="D54" s="26"/>
      <c r="E54" s="26"/>
      <c r="F54" s="26"/>
      <c r="G54" s="27"/>
      <c r="H54" s="27"/>
      <c r="I54" s="27"/>
      <c r="J54" s="27"/>
      <c r="K54" s="218"/>
    </row>
    <row r="55" spans="2:11">
      <c r="F55" s="28"/>
      <c r="G55" s="28"/>
      <c r="H55" s="28"/>
      <c r="I55" s="28"/>
      <c r="J55" s="28"/>
      <c r="K55" s="218"/>
    </row>
  </sheetData>
  <mergeCells count="2">
    <mergeCell ref="A1:J1"/>
    <mergeCell ref="A44:J44"/>
  </mergeCells>
  <pageMargins left="0.51181102362204722" right="0.39370078740157483" top="0.78740157480314965" bottom="0.98425196850393704" header="0.51181102362204722" footer="0.51181102362204722"/>
  <pageSetup paperSize="9" scale="69" orientation="portrait" r:id="rId1"/>
  <headerFooter>
    <oddHeader>&amp;L&amp;"Times New Roman,звичайний"&amp;12&amp;K8CBA97Макроекономічний та монетарний огляд&amp;R&amp;"Times New Roman,звичайний"&amp;12&amp;K7CBE87 Жовтень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Z29"/>
  <sheetViews>
    <sheetView view="pageLayout" zoomScaleNormal="100" workbookViewId="0">
      <selection sqref="A1:Y1"/>
    </sheetView>
  </sheetViews>
  <sheetFormatPr defaultColWidth="9.140625" defaultRowHeight="15"/>
  <cols>
    <col min="1" max="1" width="54.140625" style="287" customWidth="1"/>
    <col min="2" max="2" width="8.5703125" style="287" customWidth="1"/>
    <col min="3" max="3" width="7.42578125" style="287" customWidth="1"/>
    <col min="4" max="4" width="7.7109375" style="287" customWidth="1"/>
    <col min="5" max="6" width="7.42578125" style="287" customWidth="1"/>
    <col min="7" max="12" width="7.7109375" style="287" customWidth="1"/>
    <col min="13" max="13" width="8.28515625" style="287" customWidth="1"/>
    <col min="14" max="14" width="7.7109375" style="287" customWidth="1"/>
    <col min="15" max="15" width="7.42578125" style="287" customWidth="1"/>
    <col min="16" max="16" width="7.28515625" style="287" bestFit="1" customWidth="1"/>
    <col min="17" max="23" width="8.140625" style="287" customWidth="1"/>
    <col min="24" max="24" width="8.5703125" style="287" customWidth="1"/>
    <col min="25" max="25" width="7.7109375" style="287" bestFit="1" customWidth="1"/>
    <col min="26" max="16384" width="9.140625" style="287"/>
  </cols>
  <sheetData>
    <row r="1" spans="1:26" ht="16.5" thickBot="1">
      <c r="A1" s="416" t="s">
        <v>15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8"/>
    </row>
    <row r="2" spans="1:26" ht="16.5" thickBot="1">
      <c r="A2" s="419" t="s">
        <v>16</v>
      </c>
      <c r="B2" s="421" t="s">
        <v>17</v>
      </c>
      <c r="C2" s="423" t="s">
        <v>163</v>
      </c>
      <c r="D2" s="423" t="s">
        <v>162</v>
      </c>
      <c r="E2" s="425" t="s">
        <v>165</v>
      </c>
      <c r="F2" s="426"/>
      <c r="G2" s="426"/>
      <c r="H2" s="426"/>
      <c r="I2" s="426"/>
      <c r="J2" s="426"/>
      <c r="K2" s="426"/>
      <c r="L2" s="426"/>
      <c r="M2" s="427"/>
      <c r="N2" s="428" t="s">
        <v>158</v>
      </c>
      <c r="O2" s="425" t="s">
        <v>182</v>
      </c>
      <c r="P2" s="426"/>
      <c r="Q2" s="426"/>
      <c r="R2" s="426"/>
      <c r="S2" s="426"/>
      <c r="T2" s="426"/>
      <c r="U2" s="426"/>
      <c r="V2" s="426"/>
      <c r="W2" s="427"/>
      <c r="X2" s="430" t="s">
        <v>18</v>
      </c>
      <c r="Y2" s="431"/>
    </row>
    <row r="3" spans="1:26" ht="39" thickBot="1">
      <c r="A3" s="420"/>
      <c r="B3" s="422"/>
      <c r="C3" s="424"/>
      <c r="D3" s="424"/>
      <c r="E3" s="288" t="s">
        <v>166</v>
      </c>
      <c r="F3" s="289" t="s">
        <v>164</v>
      </c>
      <c r="G3" s="289" t="s">
        <v>222</v>
      </c>
      <c r="H3" s="289" t="s">
        <v>243</v>
      </c>
      <c r="I3" s="289" t="s">
        <v>248</v>
      </c>
      <c r="J3" s="289" t="s">
        <v>263</v>
      </c>
      <c r="K3" s="289" t="s">
        <v>278</v>
      </c>
      <c r="L3" s="290" t="s">
        <v>279</v>
      </c>
      <c r="M3" s="291" t="s">
        <v>308</v>
      </c>
      <c r="N3" s="429"/>
      <c r="O3" s="288" t="s">
        <v>166</v>
      </c>
      <c r="P3" s="289" t="s">
        <v>164</v>
      </c>
      <c r="Q3" s="289" t="s">
        <v>222</v>
      </c>
      <c r="R3" s="289" t="s">
        <v>243</v>
      </c>
      <c r="S3" s="289" t="s">
        <v>248</v>
      </c>
      <c r="T3" s="289" t="s">
        <v>263</v>
      </c>
      <c r="U3" s="289" t="s">
        <v>278</v>
      </c>
      <c r="V3" s="290" t="s">
        <v>279</v>
      </c>
      <c r="W3" s="291" t="s">
        <v>308</v>
      </c>
      <c r="X3" s="292" t="s">
        <v>19</v>
      </c>
      <c r="Y3" s="293" t="s">
        <v>20</v>
      </c>
    </row>
    <row r="4" spans="1:26" ht="15.75">
      <c r="A4" s="294" t="s">
        <v>21</v>
      </c>
      <c r="B4" s="295" t="s">
        <v>22</v>
      </c>
      <c r="C4" s="296">
        <v>45633.599999999999</v>
      </c>
      <c r="D4" s="297">
        <v>45553</v>
      </c>
      <c r="E4" s="298">
        <v>43057.267</v>
      </c>
      <c r="F4" s="299">
        <v>43042.879999999997</v>
      </c>
      <c r="G4" s="299">
        <v>43023</v>
      </c>
      <c r="H4" s="300">
        <v>43009.3</v>
      </c>
      <c r="I4" s="299">
        <v>42995.5</v>
      </c>
      <c r="J4" s="300">
        <v>42988.025999999998</v>
      </c>
      <c r="K4" s="300">
        <v>42981.9</v>
      </c>
      <c r="L4" s="301">
        <v>42977.366999999998</v>
      </c>
      <c r="M4" s="302">
        <v>42965.105000000003</v>
      </c>
      <c r="N4" s="303">
        <v>42929</v>
      </c>
      <c r="O4" s="298">
        <v>42910.9</v>
      </c>
      <c r="P4" s="299" t="s">
        <v>280</v>
      </c>
      <c r="Q4" s="299" t="s">
        <v>281</v>
      </c>
      <c r="R4" s="300" t="s">
        <v>282</v>
      </c>
      <c r="S4" s="299" t="s">
        <v>283</v>
      </c>
      <c r="T4" s="300" t="s">
        <v>284</v>
      </c>
      <c r="U4" s="304" t="s">
        <v>285</v>
      </c>
      <c r="V4" s="305" t="s">
        <v>309</v>
      </c>
      <c r="W4" s="302" t="s">
        <v>27</v>
      </c>
      <c r="X4" s="306">
        <f>U4/T4*100-100</f>
        <v>-2.1016399797318286E-2</v>
      </c>
      <c r="Y4" s="307">
        <v>-0.4</v>
      </c>
    </row>
    <row r="5" spans="1:26" ht="18" customHeight="1">
      <c r="A5" s="309" t="s">
        <v>167</v>
      </c>
      <c r="B5" s="310" t="s">
        <v>23</v>
      </c>
      <c r="C5" s="311">
        <v>10.358599999999999</v>
      </c>
      <c r="D5" s="312">
        <v>9.9577000000000009</v>
      </c>
      <c r="E5" s="313">
        <v>9.5655999999999999</v>
      </c>
      <c r="F5" s="314">
        <v>9.5340000000000007</v>
      </c>
      <c r="G5" s="314">
        <v>9.5341000000000005</v>
      </c>
      <c r="H5" s="314">
        <v>9.4734999999999996</v>
      </c>
      <c r="I5" s="314">
        <v>9.4062999999999999</v>
      </c>
      <c r="J5" s="314">
        <v>9.3680000000000003</v>
      </c>
      <c r="K5" s="314" t="s">
        <v>286</v>
      </c>
      <c r="L5" s="315" t="s">
        <v>286</v>
      </c>
      <c r="M5" s="316">
        <v>8.8000000000000007</v>
      </c>
      <c r="N5" s="317">
        <v>8.3927999999999994</v>
      </c>
      <c r="O5" s="313">
        <v>8.1</v>
      </c>
      <c r="P5" s="314">
        <v>8.1228999999999996</v>
      </c>
      <c r="Q5" s="314">
        <v>8.1318999999999999</v>
      </c>
      <c r="R5" s="314">
        <v>8.0753000000000004</v>
      </c>
      <c r="S5" s="314">
        <v>8.0393000000000008</v>
      </c>
      <c r="T5" s="314">
        <v>8.0329999999999995</v>
      </c>
      <c r="U5" s="314">
        <v>7.9909999999999997</v>
      </c>
      <c r="V5" s="315">
        <v>7.9539999999999997</v>
      </c>
      <c r="W5" s="316">
        <v>7.9509999999999996</v>
      </c>
      <c r="X5" s="318">
        <f>W5/V5*100-100</f>
        <v>-3.7716872014087244E-2</v>
      </c>
      <c r="Y5" s="319">
        <f>W5/M5*100-100</f>
        <v>-9.6477272727272805</v>
      </c>
    </row>
    <row r="6" spans="1:26" ht="15.75">
      <c r="A6" s="320" t="s">
        <v>168</v>
      </c>
      <c r="B6" s="310" t="s">
        <v>24</v>
      </c>
      <c r="C6" s="311">
        <v>1.8</v>
      </c>
      <c r="D6" s="312">
        <v>1.8</v>
      </c>
      <c r="E6" s="313">
        <v>1.9</v>
      </c>
      <c r="F6" s="314">
        <v>1.9</v>
      </c>
      <c r="G6" s="314">
        <v>1.8</v>
      </c>
      <c r="H6" s="314">
        <v>1.8</v>
      </c>
      <c r="I6" s="314">
        <v>1.7</v>
      </c>
      <c r="J6" s="314">
        <v>1.7</v>
      </c>
      <c r="K6" s="314">
        <v>1.6</v>
      </c>
      <c r="L6" s="315">
        <v>1.6</v>
      </c>
      <c r="M6" s="316">
        <v>1.6</v>
      </c>
      <c r="N6" s="317">
        <v>1.9</v>
      </c>
      <c r="O6" s="313">
        <v>2</v>
      </c>
      <c r="P6" s="314">
        <v>2</v>
      </c>
      <c r="Q6" s="314">
        <v>1.9</v>
      </c>
      <c r="R6" s="314">
        <v>1.8</v>
      </c>
      <c r="S6" s="314">
        <v>1.8</v>
      </c>
      <c r="T6" s="314">
        <v>1.7</v>
      </c>
      <c r="U6" s="314">
        <v>1.6</v>
      </c>
      <c r="V6" s="315">
        <v>1.6</v>
      </c>
      <c r="W6" s="316">
        <v>1.5</v>
      </c>
      <c r="X6" s="321" t="s">
        <v>310</v>
      </c>
      <c r="Y6" s="322" t="s">
        <v>310</v>
      </c>
      <c r="Z6" s="308"/>
    </row>
    <row r="7" spans="1:26">
      <c r="A7" s="320" t="s">
        <v>33</v>
      </c>
      <c r="B7" s="310" t="s">
        <v>22</v>
      </c>
      <c r="C7" s="323">
        <v>506.8</v>
      </c>
      <c r="D7" s="324">
        <v>487.7</v>
      </c>
      <c r="E7" s="325">
        <v>504.9</v>
      </c>
      <c r="F7" s="326">
        <v>515.70000000000005</v>
      </c>
      <c r="G7" s="326">
        <v>492.3</v>
      </c>
      <c r="H7" s="326">
        <v>474.7</v>
      </c>
      <c r="I7" s="326">
        <v>456.1</v>
      </c>
      <c r="J7" s="326">
        <v>437.5</v>
      </c>
      <c r="K7" s="326">
        <v>433.5</v>
      </c>
      <c r="L7" s="327">
        <v>426.1</v>
      </c>
      <c r="M7" s="328">
        <v>418</v>
      </c>
      <c r="N7" s="329">
        <v>512</v>
      </c>
      <c r="O7" s="325">
        <v>524</v>
      </c>
      <c r="P7" s="326">
        <v>523</v>
      </c>
      <c r="Q7" s="326">
        <v>506.8</v>
      </c>
      <c r="R7" s="326">
        <v>486.4</v>
      </c>
      <c r="S7" s="326">
        <v>469.4</v>
      </c>
      <c r="T7" s="326">
        <v>443.9</v>
      </c>
      <c r="U7" s="326">
        <v>427.5</v>
      </c>
      <c r="V7" s="327">
        <v>414.7</v>
      </c>
      <c r="W7" s="328">
        <v>407</v>
      </c>
      <c r="X7" s="318">
        <f>W7/V7*100-100</f>
        <v>-1.8567639257294388</v>
      </c>
      <c r="Y7" s="319">
        <f>W7/M7*100-100</f>
        <v>-2.6315789473684248</v>
      </c>
    </row>
    <row r="8" spans="1:26" ht="25.5">
      <c r="A8" s="320" t="s">
        <v>287</v>
      </c>
      <c r="B8" s="310" t="s">
        <v>24</v>
      </c>
      <c r="C8" s="311">
        <v>7.5</v>
      </c>
      <c r="D8" s="312">
        <v>7.2</v>
      </c>
      <c r="E8" s="325" t="s">
        <v>27</v>
      </c>
      <c r="F8" s="326" t="s">
        <v>27</v>
      </c>
      <c r="G8" s="314">
        <v>9</v>
      </c>
      <c r="H8" s="326" t="s">
        <v>27</v>
      </c>
      <c r="I8" s="326" t="s">
        <v>27</v>
      </c>
      <c r="J8" s="314">
        <v>8.1999999999999993</v>
      </c>
      <c r="K8" s="326" t="s">
        <v>27</v>
      </c>
      <c r="L8" s="327" t="s">
        <v>27</v>
      </c>
      <c r="M8" s="316">
        <v>9.5</v>
      </c>
      <c r="N8" s="317">
        <v>9.3000000000000007</v>
      </c>
      <c r="O8" s="325" t="s">
        <v>27</v>
      </c>
      <c r="P8" s="326" t="s">
        <v>27</v>
      </c>
      <c r="Q8" s="314" t="s">
        <v>288</v>
      </c>
      <c r="R8" s="326" t="s">
        <v>27</v>
      </c>
      <c r="S8" s="326" t="s">
        <v>27</v>
      </c>
      <c r="T8" s="314" t="s">
        <v>289</v>
      </c>
      <c r="U8" s="326" t="s">
        <v>27</v>
      </c>
      <c r="V8" s="327" t="s">
        <v>27</v>
      </c>
      <c r="W8" s="328" t="s">
        <v>27</v>
      </c>
      <c r="X8" s="318" t="s">
        <v>27</v>
      </c>
      <c r="Y8" s="316" t="s">
        <v>27</v>
      </c>
    </row>
    <row r="9" spans="1:26" ht="15.75">
      <c r="A9" s="320" t="s">
        <v>25</v>
      </c>
      <c r="B9" s="310" t="s">
        <v>26</v>
      </c>
      <c r="C9" s="323">
        <v>3377</v>
      </c>
      <c r="D9" s="324">
        <v>3619</v>
      </c>
      <c r="E9" s="325">
        <v>3167</v>
      </c>
      <c r="F9" s="326">
        <v>3209</v>
      </c>
      <c r="G9" s="326">
        <v>3415</v>
      </c>
      <c r="H9" s="326">
        <v>3432</v>
      </c>
      <c r="I9" s="326">
        <v>3430</v>
      </c>
      <c r="J9" s="326">
        <v>3601</v>
      </c>
      <c r="K9" s="326">
        <v>3537</v>
      </c>
      <c r="L9" s="327">
        <v>3370</v>
      </c>
      <c r="M9" s="328">
        <v>3481</v>
      </c>
      <c r="N9" s="329">
        <v>4012</v>
      </c>
      <c r="O9" s="325" t="s">
        <v>183</v>
      </c>
      <c r="P9" s="326" t="s">
        <v>184</v>
      </c>
      <c r="Q9" s="326" t="s">
        <v>235</v>
      </c>
      <c r="R9" s="326" t="s">
        <v>249</v>
      </c>
      <c r="S9" s="326" t="s">
        <v>252</v>
      </c>
      <c r="T9" s="326" t="s">
        <v>264</v>
      </c>
      <c r="U9" s="326" t="s">
        <v>290</v>
      </c>
      <c r="V9" s="327" t="s">
        <v>291</v>
      </c>
      <c r="W9" s="330" t="s">
        <v>311</v>
      </c>
      <c r="X9" s="331">
        <v>3.3</v>
      </c>
      <c r="Y9" s="332">
        <v>24.8</v>
      </c>
    </row>
    <row r="10" spans="1:26" ht="25.5">
      <c r="A10" s="320" t="s">
        <v>185</v>
      </c>
      <c r="B10" s="310" t="s">
        <v>26</v>
      </c>
      <c r="C10" s="323">
        <v>3025</v>
      </c>
      <c r="D10" s="324">
        <v>3265</v>
      </c>
      <c r="E10" s="325">
        <v>3167</v>
      </c>
      <c r="F10" s="326">
        <f>(E9+F9)/2</f>
        <v>3188</v>
      </c>
      <c r="G10" s="326">
        <v>3263</v>
      </c>
      <c r="H10" s="326">
        <v>3302</v>
      </c>
      <c r="I10" s="326">
        <v>3328</v>
      </c>
      <c r="J10" s="326">
        <v>3368</v>
      </c>
      <c r="K10" s="326">
        <v>3395</v>
      </c>
      <c r="L10" s="327">
        <v>3399</v>
      </c>
      <c r="M10" s="328">
        <v>3424</v>
      </c>
      <c r="N10" s="329">
        <v>3480</v>
      </c>
      <c r="O10" s="325">
        <v>3455</v>
      </c>
      <c r="P10" s="326">
        <v>3536</v>
      </c>
      <c r="Q10" s="326">
        <v>3641</v>
      </c>
      <c r="R10" s="326">
        <v>3728</v>
      </c>
      <c r="S10" s="326">
        <v>3788</v>
      </c>
      <c r="T10" s="326">
        <v>3870</v>
      </c>
      <c r="U10" s="326">
        <v>3944</v>
      </c>
      <c r="V10" s="327">
        <v>3975</v>
      </c>
      <c r="W10" s="328">
        <v>4012</v>
      </c>
      <c r="X10" s="318" t="s">
        <v>27</v>
      </c>
      <c r="Y10" s="333" t="s">
        <v>27</v>
      </c>
    </row>
    <row r="11" spans="1:26" s="335" customFormat="1" ht="25.5">
      <c r="A11" s="320" t="s">
        <v>186</v>
      </c>
      <c r="B11" s="310" t="s">
        <v>24</v>
      </c>
      <c r="C11" s="311">
        <v>14.4</v>
      </c>
      <c r="D11" s="312">
        <v>8.1999999999999993</v>
      </c>
      <c r="E11" s="313">
        <v>4.5999999999999996</v>
      </c>
      <c r="F11" s="314">
        <v>3.6</v>
      </c>
      <c r="G11" s="314">
        <v>2.4</v>
      </c>
      <c r="H11" s="314">
        <v>-1.3</v>
      </c>
      <c r="I11" s="314">
        <v>-5.4</v>
      </c>
      <c r="J11" s="314">
        <v>-5.4</v>
      </c>
      <c r="K11" s="314">
        <v>-8.9</v>
      </c>
      <c r="L11" s="315">
        <v>-12.7</v>
      </c>
      <c r="M11" s="316">
        <v>-11.4</v>
      </c>
      <c r="N11" s="317">
        <f>93.5-100</f>
        <v>-6.5</v>
      </c>
      <c r="O11" s="313">
        <f>82.7-100</f>
        <v>-17.299999999999997</v>
      </c>
      <c r="P11" s="314">
        <f>81.8-100</f>
        <v>-18.200000000000003</v>
      </c>
      <c r="Q11" s="314">
        <v>-24.6</v>
      </c>
      <c r="R11" s="314">
        <v>-29.6</v>
      </c>
      <c r="S11" s="314">
        <v>-27.6</v>
      </c>
      <c r="T11" s="314">
        <v>-26.3</v>
      </c>
      <c r="U11" s="314">
        <v>-22.2</v>
      </c>
      <c r="V11" s="315">
        <v>-19.2</v>
      </c>
      <c r="W11" s="316">
        <v>-18.600000000000001</v>
      </c>
      <c r="X11" s="331">
        <v>1</v>
      </c>
      <c r="Y11" s="322" t="s">
        <v>27</v>
      </c>
      <c r="Z11" s="334"/>
    </row>
    <row r="12" spans="1:26" ht="25.5">
      <c r="A12" s="320" t="s">
        <v>28</v>
      </c>
      <c r="B12" s="310" t="s">
        <v>24</v>
      </c>
      <c r="C12" s="311">
        <v>33.58010068107788</v>
      </c>
      <c r="D12" s="312">
        <v>33.65570599613153</v>
      </c>
      <c r="E12" s="313">
        <f>E19/E9*100</f>
        <v>38.459109567413954</v>
      </c>
      <c r="F12" s="314">
        <f>F19/F9*100</f>
        <v>37.955749454658772</v>
      </c>
      <c r="G12" s="314">
        <v>35.700000000000003</v>
      </c>
      <c r="H12" s="314">
        <v>35.5</v>
      </c>
      <c r="I12" s="314">
        <v>35.5</v>
      </c>
      <c r="J12" s="314">
        <v>33.799999999999997</v>
      </c>
      <c r="K12" s="314">
        <v>34.4</v>
      </c>
      <c r="L12" s="315">
        <v>36.1</v>
      </c>
      <c r="M12" s="316">
        <v>35</v>
      </c>
      <c r="N12" s="317">
        <v>30.4</v>
      </c>
      <c r="O12" s="313">
        <v>35.299999999999997</v>
      </c>
      <c r="P12" s="314">
        <v>33.5</v>
      </c>
      <c r="Q12" s="314">
        <v>31.5</v>
      </c>
      <c r="R12" s="314">
        <v>30.5</v>
      </c>
      <c r="S12" s="314">
        <v>30.1</v>
      </c>
      <c r="T12" s="314">
        <v>28.3</v>
      </c>
      <c r="U12" s="314">
        <v>27.7</v>
      </c>
      <c r="V12" s="315">
        <v>29</v>
      </c>
      <c r="W12" s="316">
        <v>31.7</v>
      </c>
      <c r="X12" s="336" t="s">
        <v>312</v>
      </c>
      <c r="Y12" s="337" t="s">
        <v>313</v>
      </c>
    </row>
    <row r="13" spans="1:26" ht="25.5">
      <c r="A13" s="320" t="s">
        <v>29</v>
      </c>
      <c r="B13" s="310" t="s">
        <v>179</v>
      </c>
      <c r="C13" s="311">
        <v>893.702</v>
      </c>
      <c r="D13" s="312">
        <v>808.16700000000003</v>
      </c>
      <c r="E13" s="313">
        <v>748.2</v>
      </c>
      <c r="F13" s="314">
        <v>930.2</v>
      </c>
      <c r="G13" s="314">
        <v>1046.9000000000001</v>
      </c>
      <c r="H13" s="314">
        <v>1008.5</v>
      </c>
      <c r="I13" s="314">
        <v>999.3</v>
      </c>
      <c r="J13" s="314">
        <v>970.7</v>
      </c>
      <c r="K13" s="338">
        <v>1084.8</v>
      </c>
      <c r="L13" s="315">
        <v>1424.4</v>
      </c>
      <c r="M13" s="316">
        <v>1927.7</v>
      </c>
      <c r="N13" s="317">
        <v>2436.8000000000002</v>
      </c>
      <c r="O13" s="313" t="s">
        <v>30</v>
      </c>
      <c r="P13" s="314" t="s">
        <v>187</v>
      </c>
      <c r="Q13" s="314" t="s">
        <v>236</v>
      </c>
      <c r="R13" s="314" t="s">
        <v>250</v>
      </c>
      <c r="S13" s="314" t="s">
        <v>253</v>
      </c>
      <c r="T13" s="314" t="s">
        <v>265</v>
      </c>
      <c r="U13" s="338" t="s">
        <v>292</v>
      </c>
      <c r="V13" s="315" t="s">
        <v>293</v>
      </c>
      <c r="W13" s="322" t="s">
        <v>314</v>
      </c>
      <c r="X13" s="331">
        <v>-4.8</v>
      </c>
      <c r="Y13" s="316" t="s">
        <v>27</v>
      </c>
    </row>
    <row r="14" spans="1:26" ht="15.75">
      <c r="A14" s="320" t="s">
        <v>31</v>
      </c>
      <c r="B14" s="310" t="s">
        <v>179</v>
      </c>
      <c r="C14" s="311">
        <v>2.581</v>
      </c>
      <c r="D14" s="312">
        <v>0.503</v>
      </c>
      <c r="E14" s="313">
        <v>0.219</v>
      </c>
      <c r="F14" s="314">
        <v>6.3E-2</v>
      </c>
      <c r="G14" s="314">
        <v>0.1</v>
      </c>
      <c r="H14" s="314">
        <v>0.2</v>
      </c>
      <c r="I14" s="314">
        <v>2.8</v>
      </c>
      <c r="J14" s="314">
        <v>3</v>
      </c>
      <c r="K14" s="314">
        <v>17.399999999999999</v>
      </c>
      <c r="L14" s="315">
        <v>126.2</v>
      </c>
      <c r="M14" s="316">
        <v>298.10000000000002</v>
      </c>
      <c r="N14" s="317">
        <v>463.7</v>
      </c>
      <c r="O14" s="313" t="s">
        <v>32</v>
      </c>
      <c r="P14" s="314" t="s">
        <v>188</v>
      </c>
      <c r="Q14" s="314" t="s">
        <v>237</v>
      </c>
      <c r="R14" s="314" t="s">
        <v>251</v>
      </c>
      <c r="S14" s="314" t="s">
        <v>254</v>
      </c>
      <c r="T14" s="314" t="s">
        <v>266</v>
      </c>
      <c r="U14" s="314" t="s">
        <v>294</v>
      </c>
      <c r="V14" s="315" t="s">
        <v>295</v>
      </c>
      <c r="W14" s="322" t="s">
        <v>315</v>
      </c>
      <c r="X14" s="331">
        <v>-24.5</v>
      </c>
      <c r="Y14" s="316" t="s">
        <v>27</v>
      </c>
    </row>
    <row r="15" spans="1:26" ht="28.5">
      <c r="A15" s="320" t="s">
        <v>189</v>
      </c>
      <c r="B15" s="310" t="s">
        <v>180</v>
      </c>
      <c r="C15" s="311">
        <v>292.39999999999998</v>
      </c>
      <c r="D15" s="339">
        <v>272.5</v>
      </c>
      <c r="E15" s="313">
        <v>12.3</v>
      </c>
      <c r="F15" s="314">
        <v>7.8</v>
      </c>
      <c r="G15" s="314">
        <v>5</v>
      </c>
      <c r="H15" s="314">
        <v>3.9</v>
      </c>
      <c r="I15" s="314">
        <v>8.6</v>
      </c>
      <c r="J15" s="314">
        <v>8.4</v>
      </c>
      <c r="K15" s="314">
        <v>3.8</v>
      </c>
      <c r="L15" s="315">
        <v>4.5</v>
      </c>
      <c r="M15" s="316">
        <v>2.6</v>
      </c>
      <c r="N15" s="340">
        <v>348.8</v>
      </c>
      <c r="O15" s="313">
        <v>63.4</v>
      </c>
      <c r="P15" s="314">
        <v>37.299999999999997</v>
      </c>
      <c r="Q15" s="314">
        <v>27</v>
      </c>
      <c r="R15" s="314">
        <v>40.5</v>
      </c>
      <c r="S15" s="314">
        <v>66.7</v>
      </c>
      <c r="T15" s="314">
        <v>141</v>
      </c>
      <c r="U15" s="314">
        <v>144.9</v>
      </c>
      <c r="V15" s="315">
        <v>104.8</v>
      </c>
      <c r="W15" s="316">
        <v>79.599999999999994</v>
      </c>
      <c r="X15" s="318">
        <f>W15/V15*100-100</f>
        <v>-24.045801526717554</v>
      </c>
      <c r="Y15" s="319">
        <f>W15/M15*100-100</f>
        <v>2961.5384615384614</v>
      </c>
    </row>
    <row r="16" spans="1:26" ht="18.75" customHeight="1">
      <c r="A16" s="320" t="s">
        <v>169</v>
      </c>
      <c r="B16" s="341" t="s">
        <v>26</v>
      </c>
      <c r="C16" s="342">
        <v>142.5</v>
      </c>
      <c r="D16" s="339">
        <v>124</v>
      </c>
      <c r="E16" s="343">
        <v>203</v>
      </c>
      <c r="F16" s="344">
        <v>135.4</v>
      </c>
      <c r="G16" s="344">
        <v>88.4</v>
      </c>
      <c r="H16" s="344">
        <v>71.599999999999994</v>
      </c>
      <c r="I16" s="344">
        <v>66.7</v>
      </c>
      <c r="J16" s="344">
        <v>71.7</v>
      </c>
      <c r="K16" s="344">
        <v>72.900000000000006</v>
      </c>
      <c r="L16" s="345">
        <v>75.2</v>
      </c>
      <c r="M16" s="319">
        <v>84.7</v>
      </c>
      <c r="N16" s="340">
        <v>144.6</v>
      </c>
      <c r="O16" s="343">
        <v>354.2</v>
      </c>
      <c r="P16" s="344">
        <v>326.39999999999998</v>
      </c>
      <c r="Q16" s="344">
        <v>273.89999999999998</v>
      </c>
      <c r="R16" s="344">
        <v>335.2</v>
      </c>
      <c r="S16" s="344">
        <v>267.60000000000002</v>
      </c>
      <c r="T16" s="344">
        <v>205.2</v>
      </c>
      <c r="U16" s="344">
        <v>212.8</v>
      </c>
      <c r="V16" s="345">
        <v>190.9</v>
      </c>
      <c r="W16" s="319">
        <v>143.80000000000001</v>
      </c>
      <c r="X16" s="318">
        <f>W16/V16*100-100</f>
        <v>-24.672603457307488</v>
      </c>
      <c r="Y16" s="319">
        <f>W16/M16*100-100</f>
        <v>69.775678866587981</v>
      </c>
    </row>
    <row r="17" spans="1:25" ht="25.5">
      <c r="A17" s="320" t="s">
        <v>34</v>
      </c>
      <c r="B17" s="310" t="s">
        <v>26</v>
      </c>
      <c r="C17" s="346">
        <v>966.8</v>
      </c>
      <c r="D17" s="347">
        <v>1124.9000000000001</v>
      </c>
      <c r="E17" s="325">
        <v>1154</v>
      </c>
      <c r="F17" s="326">
        <v>1128</v>
      </c>
      <c r="G17" s="326">
        <v>1252</v>
      </c>
      <c r="H17" s="326">
        <v>1150</v>
      </c>
      <c r="I17" s="326">
        <v>1161</v>
      </c>
      <c r="J17" s="326">
        <v>1145</v>
      </c>
      <c r="K17" s="326">
        <v>1201</v>
      </c>
      <c r="L17" s="327">
        <v>1185</v>
      </c>
      <c r="M17" s="328">
        <v>1154</v>
      </c>
      <c r="N17" s="348">
        <v>1178.5999999999999</v>
      </c>
      <c r="O17" s="325">
        <v>1252</v>
      </c>
      <c r="P17" s="326">
        <v>1206</v>
      </c>
      <c r="Q17" s="326">
        <v>1288</v>
      </c>
      <c r="R17" s="326">
        <v>1196</v>
      </c>
      <c r="S17" s="326">
        <v>1219</v>
      </c>
      <c r="T17" s="326">
        <v>1221</v>
      </c>
      <c r="U17" s="326">
        <v>1270</v>
      </c>
      <c r="V17" s="327">
        <v>1260</v>
      </c>
      <c r="W17" s="328">
        <v>1378</v>
      </c>
      <c r="X17" s="318">
        <f>W17/V17*100-100</f>
        <v>9.3650793650793531</v>
      </c>
      <c r="Y17" s="319">
        <f>W17/M17*100-100</f>
        <v>19.410745233968797</v>
      </c>
    </row>
    <row r="18" spans="1:25" ht="15.75">
      <c r="A18" s="320" t="s">
        <v>170</v>
      </c>
      <c r="B18" s="310" t="s">
        <v>26</v>
      </c>
      <c r="C18" s="346">
        <v>1095</v>
      </c>
      <c r="D18" s="349">
        <v>1176</v>
      </c>
      <c r="E18" s="325">
        <v>1176</v>
      </c>
      <c r="F18" s="326">
        <v>1176</v>
      </c>
      <c r="G18" s="326">
        <v>1176</v>
      </c>
      <c r="H18" s="326">
        <v>1176</v>
      </c>
      <c r="I18" s="326">
        <v>1176</v>
      </c>
      <c r="J18" s="326">
        <v>1176</v>
      </c>
      <c r="K18" s="326">
        <v>1176</v>
      </c>
      <c r="L18" s="327">
        <v>1176</v>
      </c>
      <c r="M18" s="328">
        <v>1176</v>
      </c>
      <c r="N18" s="329">
        <v>1176</v>
      </c>
      <c r="O18" s="325">
        <v>1176</v>
      </c>
      <c r="P18" s="326">
        <v>1176</v>
      </c>
      <c r="Q18" s="326">
        <v>1176</v>
      </c>
      <c r="R18" s="326">
        <v>1176</v>
      </c>
      <c r="S18" s="326">
        <v>1176</v>
      </c>
      <c r="T18" s="326">
        <v>1176</v>
      </c>
      <c r="U18" s="326">
        <v>1176</v>
      </c>
      <c r="V18" s="327">
        <v>1176</v>
      </c>
      <c r="W18" s="328">
        <v>1330</v>
      </c>
      <c r="X18" s="318">
        <f>W18/V18*100-100</f>
        <v>13.095238095238088</v>
      </c>
      <c r="Y18" s="316">
        <f>W18/M18*100-100</f>
        <v>13.095238095238088</v>
      </c>
    </row>
    <row r="19" spans="1:25" ht="15.75" thickBot="1">
      <c r="A19" s="350" t="s">
        <v>35</v>
      </c>
      <c r="B19" s="351" t="s">
        <v>26</v>
      </c>
      <c r="C19" s="352">
        <v>1134</v>
      </c>
      <c r="D19" s="353">
        <v>1218</v>
      </c>
      <c r="E19" s="354">
        <v>1218</v>
      </c>
      <c r="F19" s="355">
        <v>1218</v>
      </c>
      <c r="G19" s="355">
        <v>1218</v>
      </c>
      <c r="H19" s="355">
        <v>1218</v>
      </c>
      <c r="I19" s="355">
        <v>1218</v>
      </c>
      <c r="J19" s="355">
        <v>1218</v>
      </c>
      <c r="K19" s="355">
        <v>1218</v>
      </c>
      <c r="L19" s="356">
        <v>1218</v>
      </c>
      <c r="M19" s="357">
        <v>1218</v>
      </c>
      <c r="N19" s="358">
        <v>1218</v>
      </c>
      <c r="O19" s="354">
        <v>1218</v>
      </c>
      <c r="P19" s="355">
        <v>1218</v>
      </c>
      <c r="Q19" s="355">
        <v>1218</v>
      </c>
      <c r="R19" s="355">
        <v>1218</v>
      </c>
      <c r="S19" s="355">
        <v>1218</v>
      </c>
      <c r="T19" s="355">
        <v>1218</v>
      </c>
      <c r="U19" s="355">
        <v>1218</v>
      </c>
      <c r="V19" s="356">
        <v>1218</v>
      </c>
      <c r="W19" s="357">
        <v>1378</v>
      </c>
      <c r="X19" s="359">
        <f>W19/V19*100-100</f>
        <v>13.136288998357969</v>
      </c>
      <c r="Y19" s="360">
        <f>W19/M19*100-100</f>
        <v>13.136288998357969</v>
      </c>
    </row>
    <row r="20" spans="1:25" ht="3" customHeight="1">
      <c r="A20" s="361"/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</row>
    <row r="21" spans="1:25">
      <c r="A21" s="432" t="s">
        <v>36</v>
      </c>
      <c r="B21" s="415"/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286"/>
      <c r="R21" s="286"/>
      <c r="S21" s="286"/>
      <c r="T21" s="286"/>
      <c r="U21" s="286"/>
      <c r="V21" s="286"/>
      <c r="W21" s="286"/>
      <c r="X21" s="362"/>
      <c r="Y21" s="362"/>
    </row>
    <row r="22" spans="1:25" ht="4.5" customHeight="1">
      <c r="A22" s="362"/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</row>
    <row r="23" spans="1:25" ht="16.5">
      <c r="A23" s="433" t="s">
        <v>171</v>
      </c>
      <c r="B23" s="433"/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363"/>
      <c r="R23" s="363"/>
      <c r="S23" s="363"/>
      <c r="T23" s="363"/>
      <c r="U23" s="363"/>
      <c r="V23" s="363"/>
      <c r="W23" s="363"/>
      <c r="X23" s="364"/>
      <c r="Y23" s="364"/>
    </row>
    <row r="24" spans="1:25" ht="16.5">
      <c r="A24" s="434" t="s">
        <v>172</v>
      </c>
      <c r="B24" s="434"/>
      <c r="C24" s="434"/>
      <c r="D24" s="434"/>
      <c r="E24" s="434"/>
      <c r="F24" s="434"/>
      <c r="G24" s="365"/>
      <c r="H24" s="365"/>
      <c r="I24" s="365"/>
      <c r="J24" s="365"/>
      <c r="K24" s="365"/>
      <c r="L24" s="365"/>
      <c r="M24" s="365"/>
      <c r="N24" s="366"/>
      <c r="O24" s="366"/>
      <c r="P24" s="366"/>
      <c r="Q24" s="366"/>
      <c r="R24" s="366"/>
      <c r="S24" s="366"/>
      <c r="T24" s="366"/>
      <c r="U24" s="366"/>
      <c r="V24" s="366"/>
      <c r="W24" s="366"/>
      <c r="X24" s="366"/>
      <c r="Y24" s="366"/>
    </row>
    <row r="25" spans="1:25" ht="16.5">
      <c r="A25" s="434" t="s">
        <v>316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</row>
    <row r="26" spans="1:25" ht="16.5">
      <c r="A26" s="436" t="s">
        <v>173</v>
      </c>
      <c r="B26" s="434"/>
      <c r="C26" s="434"/>
      <c r="D26" s="434"/>
      <c r="E26" s="434"/>
      <c r="F26" s="365"/>
      <c r="G26" s="365"/>
      <c r="H26" s="365"/>
      <c r="I26" s="365"/>
      <c r="J26" s="365"/>
      <c r="K26" s="365"/>
      <c r="L26" s="365"/>
      <c r="M26" s="365"/>
      <c r="N26" s="366"/>
      <c r="O26" s="366"/>
      <c r="P26" s="366"/>
      <c r="Q26" s="366"/>
      <c r="R26" s="366"/>
      <c r="S26" s="366"/>
      <c r="T26" s="366"/>
      <c r="U26" s="366"/>
      <c r="V26" s="366"/>
      <c r="W26" s="366"/>
      <c r="X26" s="366"/>
      <c r="Y26" s="366"/>
    </row>
    <row r="27" spans="1:25" ht="16.5">
      <c r="A27" s="414" t="s">
        <v>317</v>
      </c>
      <c r="B27" s="415"/>
      <c r="C27" s="415"/>
      <c r="D27" s="415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  <c r="S27" s="362"/>
      <c r="T27" s="362"/>
      <c r="U27" s="362"/>
      <c r="V27" s="362"/>
      <c r="W27" s="362"/>
      <c r="X27" s="362"/>
      <c r="Y27" s="362"/>
    </row>
    <row r="28" spans="1:25" ht="16.5">
      <c r="A28" s="367" t="s">
        <v>318</v>
      </c>
      <c r="B28" s="362"/>
      <c r="C28" s="362"/>
      <c r="D28" s="362"/>
      <c r="E28" s="362"/>
      <c r="F28" s="362"/>
      <c r="G28" s="362"/>
      <c r="H28" s="362"/>
      <c r="I28" s="362"/>
      <c r="J28" s="362"/>
      <c r="K28" s="362"/>
      <c r="L28" s="362"/>
      <c r="M28" s="362"/>
      <c r="N28" s="362"/>
      <c r="O28" s="362"/>
      <c r="P28" s="362"/>
      <c r="Q28" s="362"/>
      <c r="R28" s="362"/>
      <c r="S28" s="362"/>
      <c r="T28" s="362"/>
      <c r="U28" s="362"/>
      <c r="V28" s="362"/>
      <c r="W28" s="362"/>
      <c r="X28" s="362"/>
      <c r="Y28" s="362"/>
    </row>
    <row r="29" spans="1:25" ht="16.5">
      <c r="A29" s="368" t="s">
        <v>238</v>
      </c>
    </row>
  </sheetData>
  <mergeCells count="15">
    <mergeCell ref="A27:D27"/>
    <mergeCell ref="A1:Y1"/>
    <mergeCell ref="A2:A3"/>
    <mergeCell ref="B2:B3"/>
    <mergeCell ref="C2:C3"/>
    <mergeCell ref="D2:D3"/>
    <mergeCell ref="E2:M2"/>
    <mergeCell ref="N2:N3"/>
    <mergeCell ref="O2:W2"/>
    <mergeCell ref="X2:Y2"/>
    <mergeCell ref="A21:P21"/>
    <mergeCell ref="A23:P23"/>
    <mergeCell ref="A24:F24"/>
    <mergeCell ref="A25:Y25"/>
    <mergeCell ref="A26:E26"/>
  </mergeCells>
  <pageMargins left="0.7" right="0.7" top="0.78333333333333333" bottom="0.93971631205673756" header="0.49404761904761907" footer="0.49202127659574468"/>
  <pageSetup paperSize="9" scale="86" orientation="landscape" horizontalDpi="4294967294" r:id="rId1"/>
  <headerFooter>
    <oddHeader>&amp;L&amp;"Times New Roman,звичайний"&amp;12&amp;K8CBA97Макроекономічний та монетарний огляд  &amp;R&amp;"Times New Roman,звичайний"&amp;12&amp;K8CBA97Жовтень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colBreaks count="1" manualBreakCount="1">
    <brk id="14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68"/>
  <sheetViews>
    <sheetView showGridLines="0" view="pageLayout" zoomScale="112" zoomScaleNormal="115" zoomScaleSheetLayoutView="100" zoomScalePageLayoutView="112" workbookViewId="0">
      <selection activeCell="N50" sqref="N50"/>
    </sheetView>
  </sheetViews>
  <sheetFormatPr defaultColWidth="9.140625" defaultRowHeight="11.25"/>
  <cols>
    <col min="1" max="1" width="1.42578125" style="86" customWidth="1"/>
    <col min="2" max="2" width="41" style="86" customWidth="1"/>
    <col min="3" max="5" width="6.28515625" style="86" customWidth="1"/>
    <col min="6" max="10" width="6.42578125" style="86" customWidth="1"/>
    <col min="11" max="11" width="5.140625" style="88" customWidth="1"/>
    <col min="12" max="13" width="9.140625" style="87"/>
    <col min="14" max="14" width="9.5703125" style="87" bestFit="1" customWidth="1"/>
    <col min="15" max="49" width="9.140625" style="87"/>
    <col min="50" max="16384" width="9.140625" style="86"/>
  </cols>
  <sheetData>
    <row r="1" spans="1:49" ht="3" customHeight="1"/>
    <row r="2" spans="1:49" ht="21.75" customHeight="1">
      <c r="A2" s="124"/>
      <c r="B2" s="442" t="s">
        <v>223</v>
      </c>
      <c r="C2" s="443"/>
      <c r="D2" s="443"/>
      <c r="E2" s="443"/>
      <c r="F2" s="443"/>
      <c r="G2" s="443"/>
      <c r="H2" s="443"/>
      <c r="I2" s="443"/>
      <c r="J2" s="444"/>
      <c r="K2" s="129"/>
    </row>
    <row r="3" spans="1:49" s="127" customFormat="1" ht="2.25" customHeight="1">
      <c r="B3" s="155"/>
      <c r="J3" s="154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</row>
    <row r="4" spans="1:49" s="94" customFormat="1" ht="11.25" customHeight="1">
      <c r="A4" s="124"/>
      <c r="B4" s="448" t="s">
        <v>93</v>
      </c>
      <c r="C4" s="451">
        <v>2013</v>
      </c>
      <c r="D4" s="453">
        <v>2014</v>
      </c>
      <c r="E4" s="455" t="s">
        <v>297</v>
      </c>
      <c r="F4" s="456"/>
      <c r="G4" s="456"/>
      <c r="H4" s="456"/>
      <c r="I4" s="456"/>
      <c r="J4" s="457"/>
      <c r="K4" s="95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</row>
    <row r="5" spans="1:49" s="94" customFormat="1" ht="11.25" customHeight="1">
      <c r="A5" s="124"/>
      <c r="B5" s="449"/>
      <c r="C5" s="452"/>
      <c r="D5" s="454"/>
      <c r="E5" s="126">
        <v>2014</v>
      </c>
      <c r="F5" s="125">
        <v>2015</v>
      </c>
      <c r="G5" s="125">
        <v>2014</v>
      </c>
      <c r="H5" s="125">
        <v>2015</v>
      </c>
      <c r="I5" s="125">
        <v>2014</v>
      </c>
      <c r="J5" s="153">
        <v>2015</v>
      </c>
      <c r="K5" s="95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</row>
    <row r="6" spans="1:49" s="94" customFormat="1" ht="12" customHeight="1">
      <c r="A6" s="124"/>
      <c r="B6" s="450"/>
      <c r="C6" s="437" t="s">
        <v>221</v>
      </c>
      <c r="D6" s="438"/>
      <c r="E6" s="439" t="s">
        <v>221</v>
      </c>
      <c r="F6" s="438"/>
      <c r="G6" s="123" t="s">
        <v>220</v>
      </c>
      <c r="H6" s="122"/>
      <c r="I6" s="440" t="s">
        <v>40</v>
      </c>
      <c r="J6" s="441"/>
      <c r="K6" s="121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49" s="94" customFormat="1" ht="12.75">
      <c r="A7" s="86"/>
      <c r="B7" s="152" t="s">
        <v>219</v>
      </c>
      <c r="C7" s="110">
        <v>442.78868929069</v>
      </c>
      <c r="D7" s="111">
        <v>456.06732354627997</v>
      </c>
      <c r="E7" s="110">
        <v>333.41511919444997</v>
      </c>
      <c r="F7" s="111">
        <v>467.89652744821996</v>
      </c>
      <c r="G7" s="192">
        <f>G8+G14+G15</f>
        <v>100</v>
      </c>
      <c r="H7" s="241">
        <f>H8+H14+H15</f>
        <v>99.999999999999986</v>
      </c>
      <c r="I7" s="110">
        <v>2.304468914207817</v>
      </c>
      <c r="J7" s="151">
        <f t="shared" ref="J7:J15" si="0">F7/E7*100-100</f>
        <v>40.33452609428295</v>
      </c>
      <c r="K7" s="118"/>
      <c r="L7" s="373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</row>
    <row r="8" spans="1:49" s="94" customFormat="1" ht="12.75">
      <c r="A8" s="86"/>
      <c r="B8" s="150" t="s">
        <v>229</v>
      </c>
      <c r="C8" s="112">
        <v>353.96812170214997</v>
      </c>
      <c r="D8" s="113">
        <v>367.51193112837001</v>
      </c>
      <c r="E8" s="112">
        <v>260.99285397826003</v>
      </c>
      <c r="F8" s="113">
        <v>359.33637402412</v>
      </c>
      <c r="G8" s="99">
        <f t="shared" ref="G8:H11" si="1">E8/E$7*100</f>
        <v>78.278649933102528</v>
      </c>
      <c r="H8" s="113">
        <f t="shared" si="1"/>
        <v>76.798256226401719</v>
      </c>
      <c r="I8" s="112">
        <v>-0.52754500583913</v>
      </c>
      <c r="J8" s="149">
        <f t="shared" si="0"/>
        <v>37.680541266486841</v>
      </c>
      <c r="K8" s="118"/>
      <c r="L8" s="373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</row>
    <row r="9" spans="1:49" s="94" customFormat="1" ht="12.75">
      <c r="A9" s="86"/>
      <c r="B9" s="148" t="s">
        <v>218</v>
      </c>
      <c r="C9" s="112">
        <v>72.151072383040002</v>
      </c>
      <c r="D9" s="113">
        <v>75.202945342389995</v>
      </c>
      <c r="E9" s="112">
        <v>52.777005703449994</v>
      </c>
      <c r="F9" s="113">
        <v>70.115251224869994</v>
      </c>
      <c r="G9" s="99">
        <f t="shared" si="1"/>
        <v>15.829217892386602</v>
      </c>
      <c r="H9" s="113">
        <f t="shared" si="1"/>
        <v>14.985204444080713</v>
      </c>
      <c r="I9" s="112">
        <v>0.68566152605598063</v>
      </c>
      <c r="J9" s="149">
        <f t="shared" si="0"/>
        <v>32.851893149911319</v>
      </c>
      <c r="K9" s="120"/>
      <c r="L9" s="373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</row>
    <row r="10" spans="1:49" s="94" customFormat="1" ht="12.75">
      <c r="A10" s="86"/>
      <c r="B10" s="148" t="s">
        <v>217</v>
      </c>
      <c r="C10" s="112">
        <v>54.993846384390011</v>
      </c>
      <c r="D10" s="113">
        <v>40.201485679200005</v>
      </c>
      <c r="E10" s="112">
        <v>33.306341562660002</v>
      </c>
      <c r="F10" s="113">
        <v>31.512456172009994</v>
      </c>
      <c r="G10" s="99">
        <f t="shared" si="1"/>
        <v>9.9894514811236022</v>
      </c>
      <c r="H10" s="113">
        <f t="shared" si="1"/>
        <v>6.7349198644132562</v>
      </c>
      <c r="I10" s="112">
        <v>-22.113683625484981</v>
      </c>
      <c r="J10" s="149">
        <f t="shared" si="0"/>
        <v>-5.3860175164394093</v>
      </c>
      <c r="K10" s="119"/>
      <c r="L10" s="373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</row>
    <row r="11" spans="1:49" s="94" customFormat="1" ht="12.75">
      <c r="A11" s="86"/>
      <c r="B11" s="148" t="s">
        <v>216</v>
      </c>
      <c r="C11" s="112">
        <v>128.26930791498</v>
      </c>
      <c r="D11" s="113">
        <v>139.02425885480002</v>
      </c>
      <c r="E11" s="112">
        <v>94.02100232765001</v>
      </c>
      <c r="F11" s="113">
        <v>130.20472465671</v>
      </c>
      <c r="G11" s="99">
        <f t="shared" si="1"/>
        <v>28.199381766132902</v>
      </c>
      <c r="H11" s="113">
        <f t="shared" si="1"/>
        <v>27.827674927790351</v>
      </c>
      <c r="I11" s="112">
        <v>0.24854833837379431</v>
      </c>
      <c r="J11" s="149">
        <f t="shared" si="0"/>
        <v>38.484723022803763</v>
      </c>
      <c r="K11" s="119"/>
      <c r="L11" s="373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</row>
    <row r="12" spans="1:49" s="94" customFormat="1" ht="12.75">
      <c r="A12" s="86"/>
      <c r="B12" s="148" t="s">
        <v>215</v>
      </c>
      <c r="C12" s="112">
        <v>-53.447576662279999</v>
      </c>
      <c r="D12" s="113">
        <v>-50.216250269029999</v>
      </c>
      <c r="E12" s="112">
        <v>-40.757116237429997</v>
      </c>
      <c r="F12" s="113">
        <v>-45.544417747600001</v>
      </c>
      <c r="G12" s="99" t="s">
        <v>27</v>
      </c>
      <c r="H12" s="113" t="s">
        <v>27</v>
      </c>
      <c r="I12" s="112">
        <v>-4.9211742753243897</v>
      </c>
      <c r="J12" s="149">
        <f t="shared" si="0"/>
        <v>11.745927955946755</v>
      </c>
      <c r="K12" s="119"/>
      <c r="L12" s="373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</row>
    <row r="13" spans="1:49" s="94" customFormat="1" ht="12.75">
      <c r="A13" s="86"/>
      <c r="B13" s="148" t="s">
        <v>214</v>
      </c>
      <c r="C13" s="112">
        <v>36.668186774410003</v>
      </c>
      <c r="D13" s="113">
        <v>45.099574891519993</v>
      </c>
      <c r="E13" s="112">
        <v>32.673065444400002</v>
      </c>
      <c r="F13" s="113">
        <v>50.589061390410002</v>
      </c>
      <c r="G13" s="99">
        <f t="shared" ref="G13:H15" si="2">E13/E$7*100</f>
        <v>9.7995152479407661</v>
      </c>
      <c r="H13" s="113">
        <f t="shared" si="2"/>
        <v>10.8120189876828</v>
      </c>
      <c r="I13" s="112">
        <v>18.226604031605149</v>
      </c>
      <c r="J13" s="149">
        <f t="shared" si="0"/>
        <v>54.83414458462056</v>
      </c>
      <c r="K13" s="119"/>
      <c r="L13" s="373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</row>
    <row r="14" spans="1:49" s="94" customFormat="1" ht="12.75">
      <c r="A14" s="86"/>
      <c r="B14" s="150" t="s">
        <v>213</v>
      </c>
      <c r="C14" s="112">
        <v>84.981018896669994</v>
      </c>
      <c r="D14" s="113">
        <v>80.612762657990004</v>
      </c>
      <c r="E14" s="112">
        <v>65.246246930170003</v>
      </c>
      <c r="F14" s="113">
        <v>105.33699512610001</v>
      </c>
      <c r="G14" s="99">
        <f t="shared" si="2"/>
        <v>19.569072658675069</v>
      </c>
      <c r="H14" s="113">
        <f t="shared" si="2"/>
        <v>22.512882431630608</v>
      </c>
      <c r="I14" s="112">
        <v>6.1473250810487343</v>
      </c>
      <c r="J14" s="149">
        <f t="shared" si="0"/>
        <v>61.445293916809106</v>
      </c>
      <c r="K14" s="118"/>
      <c r="L14" s="373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</row>
    <row r="15" spans="1:49" s="94" customFormat="1" ht="12.75">
      <c r="A15" s="86"/>
      <c r="B15" s="150" t="s">
        <v>212</v>
      </c>
      <c r="C15" s="112">
        <f>C7-C8-C14</f>
        <v>3.8395486918700357</v>
      </c>
      <c r="D15" s="113">
        <f>D7-D8-D14</f>
        <v>7.9426297599199529</v>
      </c>
      <c r="E15" s="112">
        <f>(E7-E8-E14)</f>
        <v>7.1760182860199393</v>
      </c>
      <c r="F15" s="113">
        <f>(F7-F8-F14)</f>
        <v>3.2231582979999445</v>
      </c>
      <c r="G15" s="99">
        <f t="shared" si="2"/>
        <v>2.1522774082224019</v>
      </c>
      <c r="H15" s="113">
        <f t="shared" si="2"/>
        <v>0.68886134196767201</v>
      </c>
      <c r="I15" s="112">
        <v>248.33297521977221</v>
      </c>
      <c r="J15" s="149">
        <f t="shared" si="0"/>
        <v>-55.084307626707343</v>
      </c>
      <c r="K15" s="99"/>
      <c r="L15" s="112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</row>
    <row r="16" spans="1:49" s="94" customFormat="1" ht="3.75" customHeight="1">
      <c r="A16" s="86"/>
      <c r="B16" s="150"/>
      <c r="C16" s="112"/>
      <c r="D16" s="113"/>
      <c r="E16" s="112"/>
      <c r="F16" s="113"/>
      <c r="G16" s="99"/>
      <c r="H16" s="113"/>
      <c r="I16" s="112"/>
      <c r="J16" s="149"/>
      <c r="K16" s="99"/>
      <c r="L16" s="373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</row>
    <row r="17" spans="1:49" s="94" customFormat="1" ht="12.75">
      <c r="A17" s="86"/>
      <c r="B17" s="152" t="s">
        <v>211</v>
      </c>
      <c r="C17" s="110">
        <v>505.84380962140006</v>
      </c>
      <c r="D17" s="111">
        <v>523.12569783725996</v>
      </c>
      <c r="E17" s="110">
        <v>364.06862125448998</v>
      </c>
      <c r="F17" s="111">
        <v>433.15983267222998</v>
      </c>
      <c r="G17" s="192">
        <f>G19+G20+G21+G23+G24+G25+G26+G22</f>
        <v>99.999999999999986</v>
      </c>
      <c r="H17" s="193">
        <f>H19+H20+H21+H23+H24+H25+H26+H22</f>
        <v>100</v>
      </c>
      <c r="I17" s="110">
        <v>1.3985843110908718</v>
      </c>
      <c r="J17" s="376">
        <f>F17/E17*100-100</f>
        <v>18.977524396271477</v>
      </c>
      <c r="K17" s="117"/>
      <c r="L17" s="373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</row>
    <row r="18" spans="1:49" s="94" customFormat="1" ht="12.75">
      <c r="A18" s="86"/>
      <c r="B18" s="147" t="s">
        <v>210</v>
      </c>
      <c r="C18" s="116"/>
      <c r="D18" s="115"/>
      <c r="E18" s="116"/>
      <c r="F18" s="115"/>
      <c r="G18" s="96"/>
      <c r="H18" s="101"/>
      <c r="I18" s="375"/>
      <c r="J18" s="146"/>
      <c r="K18" s="96"/>
      <c r="L18" s="37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</row>
    <row r="19" spans="1:49" s="94" customFormat="1" ht="12.75">
      <c r="A19" s="86"/>
      <c r="B19" s="148" t="s">
        <v>209</v>
      </c>
      <c r="C19" s="112">
        <v>61.702225567749998</v>
      </c>
      <c r="D19" s="113">
        <v>76.845869046000018</v>
      </c>
      <c r="E19" s="112">
        <v>51.62892089468</v>
      </c>
      <c r="F19" s="113">
        <v>81.613761225060003</v>
      </c>
      <c r="G19" s="99">
        <f t="shared" ref="G19:H26" si="3">E19/E$17*100</f>
        <v>14.18109605732556</v>
      </c>
      <c r="H19" s="113">
        <f t="shared" si="3"/>
        <v>18.841488769069858</v>
      </c>
      <c r="I19" s="112">
        <v>19.075975865735188</v>
      </c>
      <c r="J19" s="149">
        <f t="shared" ref="J19:J26" si="4">F19/E19*100-100</f>
        <v>58.077604200845769</v>
      </c>
      <c r="K19" s="114"/>
      <c r="L19" s="373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</row>
    <row r="20" spans="1:49" s="94" customFormat="1" ht="12.75">
      <c r="A20" s="86"/>
      <c r="B20" s="148" t="s">
        <v>208</v>
      </c>
      <c r="C20" s="112">
        <v>14.84436156608</v>
      </c>
      <c r="D20" s="113">
        <v>27.365463997920003</v>
      </c>
      <c r="E20" s="112">
        <v>14.750322750859999</v>
      </c>
      <c r="F20" s="113">
        <v>32.637514005259995</v>
      </c>
      <c r="G20" s="99">
        <f t="shared" si="3"/>
        <v>4.0515226772453099</v>
      </c>
      <c r="H20" s="113">
        <f t="shared" si="3"/>
        <v>7.534750811014522</v>
      </c>
      <c r="I20" s="112">
        <v>51.251991059240083</v>
      </c>
      <c r="J20" s="149">
        <f t="shared" si="4"/>
        <v>121.26643976896781</v>
      </c>
      <c r="K20" s="114"/>
      <c r="L20" s="373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</row>
    <row r="21" spans="1:49" s="94" customFormat="1" ht="13.5" customHeight="1">
      <c r="A21" s="86"/>
      <c r="B21" s="148" t="s">
        <v>207</v>
      </c>
      <c r="C21" s="112">
        <v>39.409249484199997</v>
      </c>
      <c r="D21" s="113">
        <v>44.864567287569983</v>
      </c>
      <c r="E21" s="112">
        <v>28.273240339719997</v>
      </c>
      <c r="F21" s="113">
        <v>35.165407467449995</v>
      </c>
      <c r="G21" s="99">
        <f t="shared" si="3"/>
        <v>7.7659096909526122</v>
      </c>
      <c r="H21" s="113">
        <f t="shared" si="3"/>
        <v>8.1183445035771573</v>
      </c>
      <c r="I21" s="112">
        <v>4.1164356146687453</v>
      </c>
      <c r="J21" s="149">
        <f t="shared" si="4"/>
        <v>24.37699763067998</v>
      </c>
      <c r="K21" s="114"/>
      <c r="L21" s="373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</row>
    <row r="22" spans="1:49" s="94" customFormat="1" ht="13.5" customHeight="1">
      <c r="A22" s="86"/>
      <c r="B22" s="148" t="s">
        <v>206</v>
      </c>
      <c r="C22" s="112">
        <v>50.757829192559996</v>
      </c>
      <c r="D22" s="113">
        <v>43.637572596489996</v>
      </c>
      <c r="E22" s="112">
        <v>30.525354063739996</v>
      </c>
      <c r="F22" s="113">
        <v>32.031532953000003</v>
      </c>
      <c r="G22" s="99">
        <f t="shared" si="3"/>
        <v>8.3845056348325802</v>
      </c>
      <c r="H22" s="113">
        <f t="shared" si="3"/>
        <v>7.3948530165857074</v>
      </c>
      <c r="I22" s="112">
        <v>-13.165562523077995</v>
      </c>
      <c r="J22" s="149">
        <f t="shared" si="4"/>
        <v>4.9341897431065149</v>
      </c>
      <c r="K22" s="114"/>
      <c r="L22" s="373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</row>
    <row r="23" spans="1:49" s="94" customFormat="1" ht="12.75">
      <c r="A23" s="86"/>
      <c r="B23" s="148" t="s">
        <v>205</v>
      </c>
      <c r="C23" s="112">
        <v>61.568770900609998</v>
      </c>
      <c r="D23" s="113">
        <v>57.150071128659995</v>
      </c>
      <c r="E23" s="112">
        <v>39.216070038730003</v>
      </c>
      <c r="F23" s="113">
        <v>45.098879024379997</v>
      </c>
      <c r="G23" s="99">
        <f t="shared" si="3"/>
        <v>10.771614950940064</v>
      </c>
      <c r="H23" s="113">
        <f t="shared" si="3"/>
        <v>10.411602282270275</v>
      </c>
      <c r="I23" s="112">
        <v>-7.8839748014351301</v>
      </c>
      <c r="J23" s="149">
        <f t="shared" si="4"/>
        <v>15.001016113649584</v>
      </c>
      <c r="K23" s="99"/>
      <c r="L23" s="373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</row>
    <row r="24" spans="1:49" s="94" customFormat="1" ht="12.75">
      <c r="A24" s="86"/>
      <c r="B24" s="148" t="s">
        <v>204</v>
      </c>
      <c r="C24" s="112">
        <v>105.53870162811002</v>
      </c>
      <c r="D24" s="113">
        <v>100.10953396687</v>
      </c>
      <c r="E24" s="112">
        <v>71.76648588015</v>
      </c>
      <c r="F24" s="113">
        <v>75.907042538339994</v>
      </c>
      <c r="G24" s="99">
        <f t="shared" si="3"/>
        <v>19.712351378391393</v>
      </c>
      <c r="H24" s="113">
        <f t="shared" si="3"/>
        <v>17.524026193762637</v>
      </c>
      <c r="I24" s="112">
        <v>-5.5100836321776967</v>
      </c>
      <c r="J24" s="149">
        <f t="shared" si="4"/>
        <v>5.7694850282967991</v>
      </c>
      <c r="K24" s="99"/>
      <c r="L24" s="373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</row>
    <row r="25" spans="1:49" s="94" customFormat="1" ht="14.25" customHeight="1">
      <c r="A25" s="86"/>
      <c r="B25" s="148" t="s">
        <v>203</v>
      </c>
      <c r="C25" s="112">
        <v>145.06260670796001</v>
      </c>
      <c r="D25" s="113">
        <v>138.00468334570002</v>
      </c>
      <c r="E25" s="112">
        <v>107.65388108376</v>
      </c>
      <c r="F25" s="113">
        <v>110.33800595756001</v>
      </c>
      <c r="G25" s="99">
        <f t="shared" si="3"/>
        <v>29.569667584317337</v>
      </c>
      <c r="H25" s="113">
        <f t="shared" si="3"/>
        <v>25.472815721824389</v>
      </c>
      <c r="I25" s="112">
        <v>0.17869611290169019</v>
      </c>
      <c r="J25" s="149">
        <f t="shared" si="4"/>
        <v>2.4932913210176082</v>
      </c>
      <c r="K25" s="99"/>
      <c r="L25" s="373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</row>
    <row r="26" spans="1:49" s="94" customFormat="1" ht="12.75">
      <c r="A26" s="86"/>
      <c r="B26" s="148" t="s">
        <v>202</v>
      </c>
      <c r="C26" s="112">
        <f>C17-C19-C20-C21-C23-C24-C25-C22</f>
        <v>26.960064574130001</v>
      </c>
      <c r="D26" s="113">
        <f>D17-D19-D20-D21-D23-D24-D25-D22</f>
        <v>35.147936468049956</v>
      </c>
      <c r="E26" s="112">
        <f>(E17-E19-E20-E21-E23-E24-E25-E22)</f>
        <v>20.254346202849987</v>
      </c>
      <c r="F26" s="113">
        <f>(F17-F19-F20-F21-F23-F24-F25-F22)</f>
        <v>20.367689501179989</v>
      </c>
      <c r="G26" s="99">
        <f t="shared" si="3"/>
        <v>5.5633320259951393</v>
      </c>
      <c r="H26" s="113">
        <f t="shared" si="3"/>
        <v>4.702118701895456</v>
      </c>
      <c r="I26" s="112">
        <v>14.806161856533919</v>
      </c>
      <c r="J26" s="149">
        <f t="shared" si="4"/>
        <v>0.55959988633971136</v>
      </c>
      <c r="K26" s="99"/>
      <c r="L26" s="113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</row>
    <row r="27" spans="1:49" s="94" customFormat="1" ht="12.75">
      <c r="A27" s="86"/>
      <c r="B27" s="147" t="s">
        <v>201</v>
      </c>
      <c r="C27" s="112"/>
      <c r="D27" s="113"/>
      <c r="E27" s="112"/>
      <c r="F27" s="113"/>
      <c r="G27" s="99"/>
      <c r="H27" s="113"/>
      <c r="I27" s="112"/>
      <c r="J27" s="146"/>
      <c r="K27" s="99"/>
      <c r="L27" s="373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</row>
    <row r="28" spans="1:49" s="94" customFormat="1" ht="12.75">
      <c r="A28" s="86"/>
      <c r="B28" s="148" t="s">
        <v>200</v>
      </c>
      <c r="C28" s="112">
        <v>476.46360723644</v>
      </c>
      <c r="D28" s="113">
        <v>502.92603543213005</v>
      </c>
      <c r="E28" s="112">
        <v>352.55389096589005</v>
      </c>
      <c r="F28" s="113">
        <v>409.19418648775996</v>
      </c>
      <c r="G28" s="99">
        <f t="shared" ref="G28:H30" si="5">E28/E$17*100</f>
        <v>96.837208807250946</v>
      </c>
      <c r="H28" s="113">
        <f t="shared" si="5"/>
        <v>94.467251029112688</v>
      </c>
      <c r="I28" s="112">
        <v>3.3957757738360357</v>
      </c>
      <c r="J28" s="149">
        <f>F28/E28*100-100</f>
        <v>16.065712781297876</v>
      </c>
      <c r="K28" s="99"/>
      <c r="L28" s="373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</row>
    <row r="29" spans="1:49" s="94" customFormat="1" ht="12.75">
      <c r="A29" s="86"/>
      <c r="B29" s="145" t="s">
        <v>199</v>
      </c>
      <c r="C29" s="112">
        <v>35.904198689319998</v>
      </c>
      <c r="D29" s="113">
        <v>52.483508752220004</v>
      </c>
      <c r="E29" s="112">
        <v>34.433112756839996</v>
      </c>
      <c r="F29" s="113">
        <v>63.693623104629999</v>
      </c>
      <c r="G29" s="99">
        <f t="shared" si="5"/>
        <v>9.4578633660302955</v>
      </c>
      <c r="H29" s="113">
        <f t="shared" si="5"/>
        <v>14.704415853079958</v>
      </c>
      <c r="I29" s="112">
        <v>36.24665583207647</v>
      </c>
      <c r="J29" s="149">
        <f>F29/E29*100-100</f>
        <v>84.977825137164018</v>
      </c>
      <c r="K29" s="99"/>
      <c r="L29" s="373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</row>
    <row r="30" spans="1:49" s="94" customFormat="1" ht="12.75">
      <c r="A30" s="86"/>
      <c r="B30" s="148" t="s">
        <v>198</v>
      </c>
      <c r="C30" s="112">
        <v>29.38020238496</v>
      </c>
      <c r="D30" s="113">
        <v>20.199662405130002</v>
      </c>
      <c r="E30" s="112">
        <v>11.514730288600001</v>
      </c>
      <c r="F30" s="113">
        <v>23.965646184469996</v>
      </c>
      <c r="G30" s="99">
        <f t="shared" si="5"/>
        <v>3.1627911927490766</v>
      </c>
      <c r="H30" s="113">
        <f t="shared" si="5"/>
        <v>5.532748970887309</v>
      </c>
      <c r="I30" s="112">
        <v>-36.283807604271331</v>
      </c>
      <c r="J30" s="149">
        <f>F30/E30*100-100</f>
        <v>108.13033031435268</v>
      </c>
      <c r="K30" s="99"/>
      <c r="L30" s="373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</row>
    <row r="31" spans="1:49" s="94" customFormat="1" ht="3.75" customHeight="1">
      <c r="A31" s="86"/>
      <c r="B31" s="148"/>
      <c r="C31" s="112"/>
      <c r="D31" s="113"/>
      <c r="E31" s="112"/>
      <c r="F31" s="113"/>
      <c r="G31" s="99"/>
      <c r="H31" s="113"/>
      <c r="I31" s="112"/>
      <c r="J31" s="149"/>
      <c r="K31" s="99"/>
      <c r="L31" s="373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</row>
    <row r="32" spans="1:49" s="94" customFormat="1" ht="12.75">
      <c r="A32" s="86"/>
      <c r="B32" s="152" t="s">
        <v>197</v>
      </c>
      <c r="C32" s="110">
        <v>0.53517793699999905</v>
      </c>
      <c r="D32" s="111">
        <v>4.9720847222199991</v>
      </c>
      <c r="E32" s="110">
        <v>2.2406626522800002</v>
      </c>
      <c r="F32" s="111">
        <v>2.2356474659099987</v>
      </c>
      <c r="G32" s="104" t="s">
        <v>190</v>
      </c>
      <c r="H32" s="105" t="s">
        <v>190</v>
      </c>
      <c r="I32" s="110" t="s">
        <v>190</v>
      </c>
      <c r="J32" s="144" t="s">
        <v>190</v>
      </c>
      <c r="K32" s="96"/>
      <c r="L32" s="373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</row>
    <row r="33" spans="1:49" s="94" customFormat="1" ht="3.75" customHeight="1">
      <c r="A33" s="86"/>
      <c r="B33" s="143"/>
      <c r="C33" s="108"/>
      <c r="D33" s="109"/>
      <c r="E33" s="108"/>
      <c r="F33" s="109"/>
      <c r="G33" s="96"/>
      <c r="H33" s="101"/>
      <c r="I33" s="108"/>
      <c r="J33" s="142"/>
      <c r="K33" s="96"/>
      <c r="L33" s="373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</row>
    <row r="34" spans="1:49" ht="12.75">
      <c r="B34" s="152" t="s">
        <v>196</v>
      </c>
      <c r="C34" s="106">
        <f>C7-C17-C32</f>
        <v>-63.590298267710054</v>
      </c>
      <c r="D34" s="107">
        <f>(D7-D17-D32)</f>
        <v>-72.030459013200002</v>
      </c>
      <c r="E34" s="106">
        <f>(E7-E17-E32)</f>
        <v>-32.894164712320013</v>
      </c>
      <c r="F34" s="107">
        <f>(F7-F17-F32)</f>
        <v>32.501047310079976</v>
      </c>
      <c r="G34" s="104" t="s">
        <v>190</v>
      </c>
      <c r="H34" s="105" t="s">
        <v>190</v>
      </c>
      <c r="I34" s="106" t="s">
        <v>190</v>
      </c>
      <c r="J34" s="144" t="s">
        <v>190</v>
      </c>
      <c r="K34" s="96"/>
      <c r="L34" s="374"/>
    </row>
    <row r="35" spans="1:49" ht="12.75">
      <c r="B35" s="148" t="s">
        <v>195</v>
      </c>
      <c r="C35" s="221">
        <v>160.88866040344001</v>
      </c>
      <c r="D35" s="222">
        <v>325.03877821283004</v>
      </c>
      <c r="E35" s="221">
        <v>226.35108605050999</v>
      </c>
      <c r="F35" s="222">
        <v>210.31589980063001</v>
      </c>
      <c r="G35" s="99" t="s">
        <v>190</v>
      </c>
      <c r="H35" s="113" t="s">
        <v>190</v>
      </c>
      <c r="I35" s="221">
        <v>111.5523720921301</v>
      </c>
      <c r="J35" s="223">
        <f>F35/E35*100-100</f>
        <v>-7.0842099897421065</v>
      </c>
      <c r="K35" s="103"/>
      <c r="L35" s="373"/>
    </row>
    <row r="36" spans="1:49" ht="12.75">
      <c r="B36" s="148" t="s">
        <v>194</v>
      </c>
      <c r="C36" s="221">
        <v>-80.408901910309993</v>
      </c>
      <c r="D36" s="222">
        <v>-124.09596073202998</v>
      </c>
      <c r="E36" s="221">
        <v>-71.253561678860009</v>
      </c>
      <c r="F36" s="222">
        <v>-99.400289096250006</v>
      </c>
      <c r="G36" s="99" t="s">
        <v>190</v>
      </c>
      <c r="H36" s="113" t="s">
        <v>190</v>
      </c>
      <c r="I36" s="221">
        <v>28.783924604731681</v>
      </c>
      <c r="J36" s="223">
        <f>F36/E36*100-100</f>
        <v>39.502204176469604</v>
      </c>
      <c r="K36" s="102"/>
      <c r="L36" s="373"/>
    </row>
    <row r="37" spans="1:49" ht="12.75">
      <c r="B37" s="148" t="s">
        <v>193</v>
      </c>
      <c r="C37" s="221">
        <v>1.4799686751300001</v>
      </c>
      <c r="D37" s="222">
        <v>0.46692072691999997</v>
      </c>
      <c r="E37" s="221">
        <v>5.8456670609999997E-2</v>
      </c>
      <c r="F37" s="222">
        <v>0.12684241031000001</v>
      </c>
      <c r="G37" s="99" t="s">
        <v>190</v>
      </c>
      <c r="H37" s="113" t="s">
        <v>190</v>
      </c>
      <c r="I37" s="221">
        <v>-93.618579461802938</v>
      </c>
      <c r="J37" s="223">
        <f>F37/E37*100-100</f>
        <v>116.98534826973452</v>
      </c>
      <c r="K37" s="100"/>
      <c r="L37" s="373"/>
    </row>
    <row r="38" spans="1:49" ht="12.75">
      <c r="B38" s="148" t="s">
        <v>192</v>
      </c>
      <c r="C38" s="221">
        <v>-18.369428900550002</v>
      </c>
      <c r="D38" s="222">
        <v>-129.37927919452</v>
      </c>
      <c r="E38" s="221">
        <v>-122.26181632994</v>
      </c>
      <c r="F38" s="222">
        <v>-143.54350042477</v>
      </c>
      <c r="G38" s="99" t="s">
        <v>190</v>
      </c>
      <c r="H38" s="113" t="s">
        <v>190</v>
      </c>
      <c r="I38" s="221" t="s">
        <v>27</v>
      </c>
      <c r="J38" s="223" t="s">
        <v>190</v>
      </c>
      <c r="K38" s="100"/>
      <c r="L38" s="374"/>
    </row>
    <row r="39" spans="1:49" ht="12.75">
      <c r="B39" s="141" t="s">
        <v>191</v>
      </c>
      <c r="C39" s="97">
        <f>C7-(C17-C29)-C32</f>
        <v>-27.686099578390085</v>
      </c>
      <c r="D39" s="98">
        <f>D7-(D17-D29)-D32</f>
        <v>-19.54695026097998</v>
      </c>
      <c r="E39" s="97">
        <f>E7-(E17-E29)-E32</f>
        <v>1.5389480445199775</v>
      </c>
      <c r="F39" s="98">
        <f>F7-(F17-F29)-F32</f>
        <v>96.194670414709947</v>
      </c>
      <c r="G39" s="220" t="s">
        <v>190</v>
      </c>
      <c r="H39" s="98" t="s">
        <v>190</v>
      </c>
      <c r="I39" s="97" t="s">
        <v>190</v>
      </c>
      <c r="J39" s="140" t="s">
        <v>190</v>
      </c>
      <c r="K39" s="96"/>
      <c r="L39" s="374"/>
    </row>
    <row r="40" spans="1:49" s="92" customFormat="1" ht="25.15" customHeight="1">
      <c r="A40" s="91"/>
      <c r="B40" s="445" t="s">
        <v>224</v>
      </c>
      <c r="C40" s="446"/>
      <c r="D40" s="446"/>
      <c r="E40" s="446"/>
      <c r="F40" s="446"/>
      <c r="G40" s="446"/>
      <c r="H40" s="446"/>
      <c r="I40" s="446"/>
      <c r="J40" s="447"/>
    </row>
    <row r="41" spans="1:49" s="92" customFormat="1" ht="12.75" customHeight="1">
      <c r="A41" s="91"/>
      <c r="B41" s="448" t="s">
        <v>93</v>
      </c>
      <c r="C41" s="464">
        <v>2013</v>
      </c>
      <c r="D41" s="466">
        <v>2014</v>
      </c>
      <c r="E41" s="461" t="s">
        <v>297</v>
      </c>
      <c r="F41" s="462"/>
      <c r="G41" s="462"/>
      <c r="H41" s="462"/>
      <c r="I41" s="462"/>
      <c r="J41" s="463"/>
      <c r="K41" s="93"/>
    </row>
    <row r="42" spans="1:49" s="92" customFormat="1" ht="11.25" customHeight="1">
      <c r="A42" s="91"/>
      <c r="B42" s="449"/>
      <c r="C42" s="465"/>
      <c r="D42" s="467"/>
      <c r="E42" s="156">
        <v>2014</v>
      </c>
      <c r="F42" s="157">
        <v>2015</v>
      </c>
      <c r="G42" s="157">
        <v>2014</v>
      </c>
      <c r="H42" s="157">
        <v>2015</v>
      </c>
      <c r="I42" s="157">
        <v>2014</v>
      </c>
      <c r="J42" s="139">
        <v>2015</v>
      </c>
      <c r="K42" s="93"/>
    </row>
    <row r="43" spans="1:49" s="92" customFormat="1" ht="12.75">
      <c r="A43" s="91"/>
      <c r="B43" s="450"/>
      <c r="C43" s="458" t="s">
        <v>221</v>
      </c>
      <c r="D43" s="459"/>
      <c r="E43" s="458" t="s">
        <v>221</v>
      </c>
      <c r="F43" s="460"/>
      <c r="G43" s="158" t="s">
        <v>220</v>
      </c>
      <c r="H43" s="159"/>
      <c r="I43" s="440" t="s">
        <v>40</v>
      </c>
      <c r="J43" s="441"/>
    </row>
    <row r="44" spans="1:49" s="92" customFormat="1" ht="12.75">
      <c r="A44" s="91"/>
      <c r="B44" s="138" t="s">
        <v>219</v>
      </c>
      <c r="C44" s="110">
        <v>339.22690166771997</v>
      </c>
      <c r="D44" s="111">
        <v>357.08424366495001</v>
      </c>
      <c r="E44" s="110">
        <v>260.86943575474004</v>
      </c>
      <c r="F44" s="111">
        <v>384.32284956352999</v>
      </c>
      <c r="G44" s="110">
        <v>100</v>
      </c>
      <c r="H44" s="111">
        <v>100</v>
      </c>
      <c r="I44" s="110">
        <v>4.0375729581367636</v>
      </c>
      <c r="J44" s="151">
        <f>F44/E44*100-100</f>
        <v>47.323832112266444</v>
      </c>
    </row>
    <row r="45" spans="1:49" s="92" customFormat="1" ht="12.75">
      <c r="A45" s="91"/>
      <c r="B45" s="137" t="s">
        <v>229</v>
      </c>
      <c r="C45" s="112">
        <v>262.77705160587004</v>
      </c>
      <c r="D45" s="113">
        <v>280.17826146755999</v>
      </c>
      <c r="E45" s="112">
        <v>196.89020386024001</v>
      </c>
      <c r="F45" s="113">
        <v>289.87601815329998</v>
      </c>
      <c r="G45" s="112">
        <f>E45/E$44*100</f>
        <v>75.474615602476717</v>
      </c>
      <c r="H45" s="113">
        <f>F45/F$44*100</f>
        <v>75.425132406909469</v>
      </c>
      <c r="I45" s="112">
        <v>0.5374830606906329</v>
      </c>
      <c r="J45" s="149">
        <f t="shared" ref="J45:J52" si="6">F45/E45*100-100</f>
        <v>47.227242630651517</v>
      </c>
    </row>
    <row r="46" spans="1:49" s="92" customFormat="1" ht="12.75">
      <c r="A46" s="91"/>
      <c r="B46" s="135" t="s">
        <v>218</v>
      </c>
      <c r="C46" s="112">
        <v>7.5650373456399995</v>
      </c>
      <c r="D46" s="113">
        <v>12.645767212990002</v>
      </c>
      <c r="E46" s="112">
        <v>7.1674365462000011</v>
      </c>
      <c r="F46" s="113">
        <v>31.915118726900001</v>
      </c>
      <c r="G46" s="112">
        <f>E46/E$44*100</f>
        <v>2.7475187062307156</v>
      </c>
      <c r="H46" s="113">
        <f>F46/F$44*100</f>
        <v>8.3042470056478699</v>
      </c>
      <c r="I46" s="112">
        <v>30.462363545555945</v>
      </c>
      <c r="J46" s="149">
        <f t="shared" si="6"/>
        <v>345.27940388702302</v>
      </c>
    </row>
    <row r="47" spans="1:49" s="92" customFormat="1" ht="12.75">
      <c r="A47" s="91"/>
      <c r="B47" s="135" t="s">
        <v>217</v>
      </c>
      <c r="C47" s="112">
        <v>54.318415474480005</v>
      </c>
      <c r="D47" s="113">
        <v>39.941946519420007</v>
      </c>
      <c r="E47" s="112">
        <v>33.08863699338</v>
      </c>
      <c r="F47" s="113">
        <v>28.06831310990999</v>
      </c>
      <c r="G47" s="112">
        <f t="shared" ref="G47:G52" si="7">E47/E$44*100</f>
        <v>12.683983808853993</v>
      </c>
      <c r="H47" s="113">
        <f>F47/F$44*100</f>
        <v>7.3033162461682348</v>
      </c>
      <c r="I47" s="112">
        <v>-21.600372770201218</v>
      </c>
      <c r="J47" s="149">
        <f t="shared" si="6"/>
        <v>-15.172350207336791</v>
      </c>
    </row>
    <row r="48" spans="1:49" s="92" customFormat="1" ht="12.75">
      <c r="A48" s="91"/>
      <c r="B48" s="135" t="s">
        <v>216</v>
      </c>
      <c r="C48" s="112">
        <v>128.26930791498</v>
      </c>
      <c r="D48" s="113">
        <v>139.02425885480002</v>
      </c>
      <c r="E48" s="112">
        <v>94.02100232765001</v>
      </c>
      <c r="F48" s="113">
        <v>130.20472465671</v>
      </c>
      <c r="G48" s="112">
        <f t="shared" si="7"/>
        <v>36.041402111991815</v>
      </c>
      <c r="H48" s="113">
        <f>F48/F$44*100</f>
        <v>33.878996475120246</v>
      </c>
      <c r="I48" s="112">
        <v>0.24854833837379431</v>
      </c>
      <c r="J48" s="149">
        <f t="shared" si="6"/>
        <v>38.484723022803763</v>
      </c>
    </row>
    <row r="49" spans="1:11" s="92" customFormat="1" ht="12.75">
      <c r="A49" s="91"/>
      <c r="B49" s="135" t="s">
        <v>215</v>
      </c>
      <c r="C49" s="112">
        <v>-53.447576662279999</v>
      </c>
      <c r="D49" s="113">
        <v>-50.216250269029999</v>
      </c>
      <c r="E49" s="112">
        <v>-40.757116237429997</v>
      </c>
      <c r="F49" s="113">
        <v>-45.544417747599994</v>
      </c>
      <c r="G49" s="112" t="s">
        <v>27</v>
      </c>
      <c r="H49" s="113" t="s">
        <v>27</v>
      </c>
      <c r="I49" s="112">
        <v>-4.9211742753243897</v>
      </c>
      <c r="J49" s="149">
        <f t="shared" si="6"/>
        <v>11.74592795594674</v>
      </c>
    </row>
    <row r="50" spans="1:11" s="92" customFormat="1" ht="12.75">
      <c r="A50" s="91"/>
      <c r="B50" s="135" t="s">
        <v>214</v>
      </c>
      <c r="C50" s="112">
        <v>35.309490539949998</v>
      </c>
      <c r="D50" s="113">
        <v>44.940844349229998</v>
      </c>
      <c r="E50" s="112">
        <v>32.514334902110001</v>
      </c>
      <c r="F50" s="113">
        <v>45.014075171190001</v>
      </c>
      <c r="G50" s="112">
        <f t="shared" si="7"/>
        <v>12.463834564612926</v>
      </c>
      <c r="H50" s="113">
        <f>F50/F$44*100</f>
        <v>11.712568019911345</v>
      </c>
      <c r="I50" s="112">
        <v>21.242762070620373</v>
      </c>
      <c r="J50" s="149">
        <f t="shared" si="6"/>
        <v>38.44378273986726</v>
      </c>
    </row>
    <row r="51" spans="1:11" s="92" customFormat="1" ht="12.75">
      <c r="A51" s="91"/>
      <c r="B51" s="137" t="s">
        <v>213</v>
      </c>
      <c r="C51" s="112">
        <v>72.853174209049996</v>
      </c>
      <c r="D51" s="113">
        <v>68.355242477339999</v>
      </c>
      <c r="E51" s="112">
        <v>56.327078292229999</v>
      </c>
      <c r="F51" s="113">
        <v>90.312849221480008</v>
      </c>
      <c r="G51" s="112">
        <f t="shared" si="7"/>
        <v>21.592057394253985</v>
      </c>
      <c r="H51" s="113">
        <f>F51/F$44*100</f>
        <v>23.499214091498079</v>
      </c>
      <c r="I51" s="112">
        <v>6.5211797939054321</v>
      </c>
      <c r="J51" s="149">
        <f t="shared" si="6"/>
        <v>60.336470414688904</v>
      </c>
    </row>
    <row r="52" spans="1:11" s="92" customFormat="1" ht="12.75">
      <c r="A52" s="91"/>
      <c r="B52" s="137" t="s">
        <v>212</v>
      </c>
      <c r="C52" s="112">
        <v>3.5966758527999332</v>
      </c>
      <c r="D52" s="113">
        <v>8.5507397200500179</v>
      </c>
      <c r="E52" s="112">
        <f>E44-E45-E51</f>
        <v>7.6521536022700332</v>
      </c>
      <c r="F52" s="113">
        <f>F44-F45-F51</f>
        <v>4.1339821887499966</v>
      </c>
      <c r="G52" s="112">
        <f t="shared" si="7"/>
        <v>2.9333270032692944</v>
      </c>
      <c r="H52" s="113">
        <f>F52/F$44*100</f>
        <v>1.0756535015924507</v>
      </c>
      <c r="I52" s="112">
        <v>277.13213577602784</v>
      </c>
      <c r="J52" s="149">
        <f t="shared" si="6"/>
        <v>-45.976225731751661</v>
      </c>
    </row>
    <row r="53" spans="1:11" s="92" customFormat="1" ht="12.75">
      <c r="A53" s="91"/>
      <c r="B53" s="137"/>
      <c r="C53" s="112"/>
      <c r="D53" s="113"/>
      <c r="E53" s="112"/>
      <c r="F53" s="113"/>
      <c r="G53" s="161"/>
      <c r="H53" s="162"/>
      <c r="I53" s="112"/>
      <c r="J53" s="136"/>
    </row>
    <row r="54" spans="1:11" s="92" customFormat="1" ht="12.75">
      <c r="A54" s="91"/>
      <c r="B54" s="138" t="s">
        <v>211</v>
      </c>
      <c r="C54" s="110">
        <v>403.45607339062002</v>
      </c>
      <c r="D54" s="111">
        <v>430.21778452593009</v>
      </c>
      <c r="E54" s="110">
        <v>298.76642114226001</v>
      </c>
      <c r="F54" s="111">
        <v>373.35109464784995</v>
      </c>
      <c r="G54" s="163" t="s">
        <v>190</v>
      </c>
      <c r="H54" s="164" t="s">
        <v>190</v>
      </c>
      <c r="I54" s="110">
        <v>4.7150343319248122</v>
      </c>
      <c r="J54" s="134">
        <f>F54/E54*100-100</f>
        <v>24.964208902872613</v>
      </c>
    </row>
    <row r="55" spans="1:11" s="92" customFormat="1" ht="12.75">
      <c r="A55" s="91"/>
      <c r="B55" s="135"/>
      <c r="C55" s="112"/>
      <c r="D55" s="113"/>
      <c r="E55" s="112"/>
      <c r="F55" s="113"/>
      <c r="G55" s="161"/>
      <c r="H55" s="162"/>
      <c r="I55" s="112"/>
      <c r="J55" s="136"/>
    </row>
    <row r="56" spans="1:11" s="92" customFormat="1" ht="12.75">
      <c r="A56" s="91"/>
      <c r="B56" s="138" t="s">
        <v>197</v>
      </c>
      <c r="C56" s="110">
        <v>0.47749704163000012</v>
      </c>
      <c r="D56" s="111">
        <v>4.9192643647099992</v>
      </c>
      <c r="E56" s="110">
        <v>2.2081414604400007</v>
      </c>
      <c r="F56" s="111">
        <v>2.1751078823199999</v>
      </c>
      <c r="G56" s="163" t="s">
        <v>190</v>
      </c>
      <c r="H56" s="164" t="s">
        <v>190</v>
      </c>
      <c r="I56" s="110" t="s">
        <v>190</v>
      </c>
      <c r="J56" s="133" t="s">
        <v>190</v>
      </c>
    </row>
    <row r="57" spans="1:11" s="92" customFormat="1" ht="12.75">
      <c r="A57" s="91"/>
      <c r="B57" s="132"/>
      <c r="C57" s="112"/>
      <c r="D57" s="113"/>
      <c r="E57" s="112"/>
      <c r="F57" s="113"/>
      <c r="G57" s="165"/>
      <c r="H57" s="166"/>
      <c r="I57" s="112"/>
      <c r="J57" s="131"/>
    </row>
    <row r="58" spans="1:11" s="91" customFormat="1" ht="12.75">
      <c r="B58" s="138" t="s">
        <v>196</v>
      </c>
      <c r="C58" s="106">
        <v>-64.70666876453005</v>
      </c>
      <c r="D58" s="107">
        <v>-78.052805225690079</v>
      </c>
      <c r="E58" s="106">
        <f>E44-E54-E56</f>
        <v>-40.10512684795998</v>
      </c>
      <c r="F58" s="107">
        <f>F44-F54-F56</f>
        <v>8.7966470333600384</v>
      </c>
      <c r="G58" s="163" t="s">
        <v>190</v>
      </c>
      <c r="H58" s="164" t="s">
        <v>190</v>
      </c>
      <c r="I58" s="106" t="s">
        <v>190</v>
      </c>
      <c r="J58" s="133" t="s">
        <v>190</v>
      </c>
      <c r="K58" s="92"/>
    </row>
    <row r="59" spans="1:11" s="91" customFormat="1" ht="12.75">
      <c r="B59" s="135" t="s">
        <v>195</v>
      </c>
      <c r="C59" s="221">
        <v>160.87581306484998</v>
      </c>
      <c r="D59" s="222">
        <v>227.62117760865002</v>
      </c>
      <c r="E59" s="221">
        <v>226.34563264854998</v>
      </c>
      <c r="F59" s="222">
        <v>210.30903861873</v>
      </c>
      <c r="G59" s="161" t="s">
        <v>190</v>
      </c>
      <c r="H59" s="162" t="s">
        <v>190</v>
      </c>
      <c r="I59" s="221">
        <v>111.55955618980599</v>
      </c>
      <c r="J59" s="130">
        <f>F59/E59*100-100</f>
        <v>-7.0850026316700507</v>
      </c>
      <c r="K59" s="92"/>
    </row>
    <row r="60" spans="1:11" s="91" customFormat="1" ht="12.75">
      <c r="B60" s="135" t="s">
        <v>194</v>
      </c>
      <c r="C60" s="221">
        <v>-79.837000011010005</v>
      </c>
      <c r="D60" s="222">
        <v>-120.81978430644999</v>
      </c>
      <c r="E60" s="221">
        <v>-70.786111355900005</v>
      </c>
      <c r="F60" s="222">
        <v>-97.946314089470008</v>
      </c>
      <c r="G60" s="161" t="s">
        <v>190</v>
      </c>
      <c r="H60" s="162" t="s">
        <v>190</v>
      </c>
      <c r="I60" s="221">
        <v>29.091424097329764</v>
      </c>
      <c r="J60" s="130">
        <f t="shared" ref="J60:J61" si="8">F60/E60*100-100</f>
        <v>38.369395087990256</v>
      </c>
      <c r="K60" s="92"/>
    </row>
    <row r="61" spans="1:11" ht="12.75">
      <c r="B61" s="135" t="s">
        <v>193</v>
      </c>
      <c r="C61" s="221">
        <v>1.4799686751300001</v>
      </c>
      <c r="D61" s="222">
        <v>0.46692072691999997</v>
      </c>
      <c r="E61" s="221">
        <v>5.8456670609999997E-2</v>
      </c>
      <c r="F61" s="222">
        <v>0.12684241031000001</v>
      </c>
      <c r="G61" s="161" t="s">
        <v>190</v>
      </c>
      <c r="H61" s="162" t="s">
        <v>190</v>
      </c>
      <c r="I61" s="221">
        <v>-93.618579461802938</v>
      </c>
      <c r="J61" s="130">
        <f t="shared" si="8"/>
        <v>116.98534826973452</v>
      </c>
    </row>
    <row r="62" spans="1:11" ht="12.75">
      <c r="B62" s="168" t="s">
        <v>192</v>
      </c>
      <c r="C62" s="226">
        <v>-17.812112964440004</v>
      </c>
      <c r="D62" s="227">
        <v>-124.24776773235001</v>
      </c>
      <c r="E62" s="226">
        <v>-115.51285111530001</v>
      </c>
      <c r="F62" s="227">
        <v>-121.28621397293001</v>
      </c>
      <c r="G62" s="224" t="s">
        <v>190</v>
      </c>
      <c r="H62" s="225" t="s">
        <v>190</v>
      </c>
      <c r="I62" s="226" t="s">
        <v>190</v>
      </c>
      <c r="J62" s="169" t="s">
        <v>190</v>
      </c>
    </row>
    <row r="63" spans="1:11" ht="12.75">
      <c r="B63" s="160"/>
      <c r="C63" s="167"/>
      <c r="D63" s="167"/>
      <c r="E63" s="167"/>
      <c r="F63" s="167"/>
      <c r="G63" s="165"/>
      <c r="H63" s="165"/>
      <c r="I63" s="165"/>
      <c r="J63" s="165"/>
    </row>
    <row r="64" spans="1:11" ht="12">
      <c r="B64" s="90"/>
    </row>
    <row r="65" spans="2:2" ht="12">
      <c r="B65" s="90"/>
    </row>
    <row r="66" spans="2:2" ht="12">
      <c r="B66" s="90"/>
    </row>
    <row r="67" spans="2:2" ht="12">
      <c r="B67" s="90"/>
    </row>
    <row r="68" spans="2:2" ht="12">
      <c r="B68" s="90"/>
    </row>
    <row r="69" spans="2:2" ht="12">
      <c r="B69" s="90"/>
    </row>
    <row r="70" spans="2:2" ht="12">
      <c r="B70" s="90"/>
    </row>
    <row r="71" spans="2:2" ht="12">
      <c r="B71" s="90"/>
    </row>
    <row r="72" spans="2:2" ht="12">
      <c r="B72" s="90"/>
    </row>
    <row r="73" spans="2:2" ht="12">
      <c r="B73" s="90"/>
    </row>
    <row r="74" spans="2:2" ht="12">
      <c r="B74" s="90"/>
    </row>
    <row r="75" spans="2:2" ht="12">
      <c r="B75" s="90"/>
    </row>
    <row r="76" spans="2:2" ht="12">
      <c r="B76" s="90"/>
    </row>
    <row r="77" spans="2:2" ht="12">
      <c r="B77" s="90"/>
    </row>
    <row r="78" spans="2:2" ht="12">
      <c r="B78" s="90"/>
    </row>
    <row r="79" spans="2:2" ht="12">
      <c r="B79" s="90"/>
    </row>
    <row r="80" spans="2:2" ht="12">
      <c r="B80" s="90"/>
    </row>
    <row r="81" spans="2:2" ht="12">
      <c r="B81" s="90"/>
    </row>
    <row r="82" spans="2:2" ht="12">
      <c r="B82" s="90"/>
    </row>
    <row r="83" spans="2:2" ht="12">
      <c r="B83" s="90"/>
    </row>
    <row r="84" spans="2:2" ht="12">
      <c r="B84" s="90"/>
    </row>
    <row r="85" spans="2:2" ht="12">
      <c r="B85" s="90"/>
    </row>
    <row r="86" spans="2:2" ht="12">
      <c r="B86" s="90"/>
    </row>
    <row r="87" spans="2:2" ht="12">
      <c r="B87" s="90"/>
    </row>
    <row r="88" spans="2:2" ht="12">
      <c r="B88" s="90"/>
    </row>
    <row r="89" spans="2:2" ht="12">
      <c r="B89" s="90"/>
    </row>
    <row r="90" spans="2:2" ht="12">
      <c r="B90" s="89"/>
    </row>
    <row r="91" spans="2:2" ht="12">
      <c r="B91" s="89"/>
    </row>
    <row r="92" spans="2:2" ht="12">
      <c r="B92" s="89"/>
    </row>
    <row r="93" spans="2:2" ht="12">
      <c r="B93" s="89"/>
    </row>
    <row r="94" spans="2:2" ht="12">
      <c r="B94" s="89"/>
    </row>
    <row r="95" spans="2:2" ht="12">
      <c r="B95" s="89"/>
    </row>
    <row r="96" spans="2:2" ht="12">
      <c r="B96" s="89"/>
    </row>
    <row r="97" spans="2:2" ht="12">
      <c r="B97" s="89"/>
    </row>
    <row r="98" spans="2:2" ht="12">
      <c r="B98" s="89"/>
    </row>
    <row r="99" spans="2:2" ht="12">
      <c r="B99" s="89"/>
    </row>
    <row r="100" spans="2:2" ht="12">
      <c r="B100" s="89"/>
    </row>
    <row r="101" spans="2:2" ht="12">
      <c r="B101" s="89"/>
    </row>
    <row r="102" spans="2:2" ht="12">
      <c r="B102" s="89"/>
    </row>
    <row r="103" spans="2:2" ht="12">
      <c r="B103" s="89"/>
    </row>
    <row r="104" spans="2:2" ht="12">
      <c r="B104" s="89"/>
    </row>
    <row r="105" spans="2:2" ht="12">
      <c r="B105" s="89"/>
    </row>
    <row r="106" spans="2:2" ht="12">
      <c r="B106" s="89"/>
    </row>
    <row r="107" spans="2:2" ht="12">
      <c r="B107" s="89"/>
    </row>
    <row r="108" spans="2:2" ht="12">
      <c r="B108" s="89"/>
    </row>
    <row r="109" spans="2:2" ht="12">
      <c r="B109" s="89"/>
    </row>
    <row r="110" spans="2:2" ht="12">
      <c r="B110" s="89"/>
    </row>
    <row r="111" spans="2:2" ht="12">
      <c r="B111" s="89"/>
    </row>
    <row r="112" spans="2:2" ht="12">
      <c r="B112" s="89"/>
    </row>
    <row r="113" spans="2:2" ht="12">
      <c r="B113" s="89"/>
    </row>
    <row r="114" spans="2:2" ht="12">
      <c r="B114" s="89"/>
    </row>
    <row r="115" spans="2:2" ht="12">
      <c r="B115" s="89"/>
    </row>
    <row r="116" spans="2:2" ht="12">
      <c r="B116" s="89"/>
    </row>
    <row r="117" spans="2:2" ht="12">
      <c r="B117" s="89"/>
    </row>
    <row r="118" spans="2:2" ht="12">
      <c r="B118" s="89"/>
    </row>
    <row r="119" spans="2:2" ht="12">
      <c r="B119" s="89"/>
    </row>
    <row r="120" spans="2:2" ht="12">
      <c r="B120" s="89"/>
    </row>
    <row r="121" spans="2:2" ht="12">
      <c r="B121" s="89"/>
    </row>
    <row r="122" spans="2:2" ht="12">
      <c r="B122" s="89"/>
    </row>
    <row r="123" spans="2:2" ht="12">
      <c r="B123" s="89"/>
    </row>
    <row r="124" spans="2:2" ht="12">
      <c r="B124" s="89"/>
    </row>
    <row r="125" spans="2:2" ht="12">
      <c r="B125" s="89"/>
    </row>
    <row r="126" spans="2:2" ht="12">
      <c r="B126" s="89"/>
    </row>
    <row r="127" spans="2:2" ht="12">
      <c r="B127" s="89"/>
    </row>
    <row r="128" spans="2:2" ht="12">
      <c r="B128" s="89"/>
    </row>
    <row r="129" spans="2:2" ht="12">
      <c r="B129" s="89"/>
    </row>
    <row r="130" spans="2:2" ht="12">
      <c r="B130" s="89"/>
    </row>
    <row r="131" spans="2:2" ht="12">
      <c r="B131" s="89"/>
    </row>
    <row r="132" spans="2:2" ht="12">
      <c r="B132" s="89"/>
    </row>
    <row r="133" spans="2:2" ht="12">
      <c r="B133" s="89"/>
    </row>
    <row r="134" spans="2:2" ht="12">
      <c r="B134" s="89"/>
    </row>
    <row r="135" spans="2:2" ht="12">
      <c r="B135" s="89"/>
    </row>
    <row r="136" spans="2:2" ht="12">
      <c r="B136" s="89"/>
    </row>
    <row r="137" spans="2:2" ht="12">
      <c r="B137" s="89"/>
    </row>
    <row r="138" spans="2:2" ht="12">
      <c r="B138" s="89"/>
    </row>
    <row r="139" spans="2:2" ht="12">
      <c r="B139" s="89"/>
    </row>
    <row r="140" spans="2:2" ht="12">
      <c r="B140" s="89"/>
    </row>
    <row r="141" spans="2:2" ht="12">
      <c r="B141" s="89"/>
    </row>
    <row r="142" spans="2:2" ht="12">
      <c r="B142" s="89"/>
    </row>
    <row r="143" spans="2:2" ht="12">
      <c r="B143" s="89"/>
    </row>
    <row r="144" spans="2:2" ht="12">
      <c r="B144" s="89"/>
    </row>
    <row r="145" spans="2:2" ht="12">
      <c r="B145" s="89"/>
    </row>
    <row r="146" spans="2:2" ht="12">
      <c r="B146" s="89"/>
    </row>
    <row r="147" spans="2:2" ht="12">
      <c r="B147" s="89"/>
    </row>
    <row r="148" spans="2:2" ht="12">
      <c r="B148" s="89"/>
    </row>
    <row r="149" spans="2:2" ht="12">
      <c r="B149" s="89"/>
    </row>
    <row r="150" spans="2:2" ht="12">
      <c r="B150" s="89"/>
    </row>
    <row r="151" spans="2:2" ht="12">
      <c r="B151" s="89"/>
    </row>
    <row r="152" spans="2:2" ht="12">
      <c r="B152" s="89"/>
    </row>
    <row r="153" spans="2:2" ht="12">
      <c r="B153" s="89"/>
    </row>
    <row r="154" spans="2:2" ht="12">
      <c r="B154" s="89"/>
    </row>
    <row r="155" spans="2:2" ht="12">
      <c r="B155" s="89"/>
    </row>
    <row r="156" spans="2:2" ht="12">
      <c r="B156" s="89"/>
    </row>
    <row r="157" spans="2:2" ht="12">
      <c r="B157" s="89"/>
    </row>
    <row r="158" spans="2:2" ht="12">
      <c r="B158" s="89"/>
    </row>
    <row r="159" spans="2:2" ht="12">
      <c r="B159" s="89"/>
    </row>
    <row r="160" spans="2:2" ht="12">
      <c r="B160" s="89"/>
    </row>
    <row r="161" spans="2:2" ht="12">
      <c r="B161" s="89"/>
    </row>
    <row r="162" spans="2:2" ht="12">
      <c r="B162" s="89"/>
    </row>
    <row r="163" spans="2:2" ht="12">
      <c r="B163" s="89"/>
    </row>
    <row r="164" spans="2:2" ht="12">
      <c r="B164" s="89"/>
    </row>
    <row r="165" spans="2:2" ht="12">
      <c r="B165" s="89"/>
    </row>
    <row r="166" spans="2:2" ht="12">
      <c r="B166" s="89"/>
    </row>
    <row r="167" spans="2:2" ht="12">
      <c r="B167" s="89"/>
    </row>
    <row r="168" spans="2:2" ht="12">
      <c r="B168" s="89"/>
    </row>
    <row r="169" spans="2:2" ht="12">
      <c r="B169" s="89"/>
    </row>
    <row r="170" spans="2:2" ht="12">
      <c r="B170" s="89"/>
    </row>
    <row r="171" spans="2:2" ht="12">
      <c r="B171" s="89"/>
    </row>
    <row r="172" spans="2:2" ht="12">
      <c r="B172" s="89"/>
    </row>
    <row r="173" spans="2:2" ht="12">
      <c r="B173" s="89"/>
    </row>
    <row r="174" spans="2:2" ht="12">
      <c r="B174" s="89"/>
    </row>
    <row r="175" spans="2:2" ht="12">
      <c r="B175" s="89"/>
    </row>
    <row r="176" spans="2:2" ht="12">
      <c r="B176" s="89"/>
    </row>
    <row r="177" spans="2:2" ht="12">
      <c r="B177" s="89"/>
    </row>
    <row r="178" spans="2:2" ht="12">
      <c r="B178" s="89"/>
    </row>
    <row r="179" spans="2:2" ht="12">
      <c r="B179" s="89"/>
    </row>
    <row r="180" spans="2:2" ht="12">
      <c r="B180" s="89"/>
    </row>
    <row r="181" spans="2:2" ht="12">
      <c r="B181" s="89"/>
    </row>
    <row r="182" spans="2:2" ht="12">
      <c r="B182" s="89"/>
    </row>
    <row r="183" spans="2:2" ht="12">
      <c r="B183" s="89"/>
    </row>
    <row r="184" spans="2:2" ht="12">
      <c r="B184" s="89"/>
    </row>
    <row r="185" spans="2:2" ht="12">
      <c r="B185" s="89"/>
    </row>
    <row r="186" spans="2:2" ht="12">
      <c r="B186" s="89"/>
    </row>
    <row r="187" spans="2:2" ht="12">
      <c r="B187" s="89"/>
    </row>
    <row r="188" spans="2:2" ht="12">
      <c r="B188" s="89"/>
    </row>
    <row r="189" spans="2:2" ht="12">
      <c r="B189" s="89"/>
    </row>
    <row r="190" spans="2:2" ht="12">
      <c r="B190" s="89"/>
    </row>
    <row r="191" spans="2:2" ht="12">
      <c r="B191" s="89"/>
    </row>
    <row r="192" spans="2:2" ht="12">
      <c r="B192" s="89"/>
    </row>
    <row r="193" spans="2:2" ht="12">
      <c r="B193" s="89"/>
    </row>
    <row r="194" spans="2:2" ht="12">
      <c r="B194" s="89"/>
    </row>
    <row r="195" spans="2:2" ht="12">
      <c r="B195" s="89"/>
    </row>
    <row r="196" spans="2:2" ht="12">
      <c r="B196" s="89"/>
    </row>
    <row r="197" spans="2:2" ht="12">
      <c r="B197" s="89"/>
    </row>
    <row r="198" spans="2:2" ht="12">
      <c r="B198" s="89"/>
    </row>
    <row r="199" spans="2:2" ht="12">
      <c r="B199" s="89"/>
    </row>
    <row r="200" spans="2:2" ht="12">
      <c r="B200" s="89"/>
    </row>
    <row r="201" spans="2:2" ht="12">
      <c r="B201" s="89"/>
    </row>
    <row r="202" spans="2:2" ht="12">
      <c r="B202" s="89"/>
    </row>
    <row r="203" spans="2:2" ht="12">
      <c r="B203" s="89"/>
    </row>
    <row r="204" spans="2:2" ht="12">
      <c r="B204" s="89"/>
    </row>
    <row r="205" spans="2:2" ht="12">
      <c r="B205" s="89"/>
    </row>
    <row r="206" spans="2:2" ht="12">
      <c r="B206" s="89"/>
    </row>
    <row r="207" spans="2:2" ht="12">
      <c r="B207" s="89"/>
    </row>
    <row r="208" spans="2:2" ht="12">
      <c r="B208" s="89"/>
    </row>
    <row r="209" spans="2:2" ht="12">
      <c r="B209" s="89"/>
    </row>
    <row r="210" spans="2:2" ht="12">
      <c r="B210" s="89"/>
    </row>
    <row r="211" spans="2:2" ht="12">
      <c r="B211" s="89"/>
    </row>
    <row r="212" spans="2:2" ht="12">
      <c r="B212" s="89"/>
    </row>
    <row r="213" spans="2:2" ht="12">
      <c r="B213" s="89"/>
    </row>
    <row r="214" spans="2:2" ht="12">
      <c r="B214" s="89"/>
    </row>
    <row r="215" spans="2:2" ht="12">
      <c r="B215" s="89"/>
    </row>
    <row r="216" spans="2:2" ht="12">
      <c r="B216" s="89"/>
    </row>
    <row r="217" spans="2:2" ht="12">
      <c r="B217" s="89"/>
    </row>
    <row r="218" spans="2:2" ht="12">
      <c r="B218" s="89"/>
    </row>
    <row r="219" spans="2:2" ht="12">
      <c r="B219" s="89"/>
    </row>
    <row r="220" spans="2:2" ht="12">
      <c r="B220" s="89"/>
    </row>
    <row r="221" spans="2:2" ht="12">
      <c r="B221" s="89"/>
    </row>
    <row r="222" spans="2:2" ht="12">
      <c r="B222" s="89"/>
    </row>
    <row r="223" spans="2:2" ht="12">
      <c r="B223" s="89"/>
    </row>
    <row r="224" spans="2:2" ht="12">
      <c r="B224" s="89"/>
    </row>
    <row r="225" spans="2:2" ht="12">
      <c r="B225" s="89"/>
    </row>
    <row r="226" spans="2:2" ht="12">
      <c r="B226" s="89"/>
    </row>
    <row r="227" spans="2:2" ht="12">
      <c r="B227" s="89"/>
    </row>
    <row r="228" spans="2:2" ht="12">
      <c r="B228" s="89"/>
    </row>
    <row r="229" spans="2:2" ht="12">
      <c r="B229" s="89"/>
    </row>
    <row r="230" spans="2:2" ht="12">
      <c r="B230" s="89"/>
    </row>
    <row r="231" spans="2:2" ht="12">
      <c r="B231" s="89"/>
    </row>
    <row r="232" spans="2:2" ht="12">
      <c r="B232" s="89"/>
    </row>
    <row r="233" spans="2:2" ht="12">
      <c r="B233" s="89"/>
    </row>
    <row r="234" spans="2:2" ht="12">
      <c r="B234" s="89"/>
    </row>
    <row r="235" spans="2:2" ht="12">
      <c r="B235" s="89"/>
    </row>
    <row r="236" spans="2:2" ht="12">
      <c r="B236" s="89"/>
    </row>
    <row r="237" spans="2:2" ht="12">
      <c r="B237" s="89"/>
    </row>
    <row r="238" spans="2:2" ht="12">
      <c r="B238" s="89"/>
    </row>
    <row r="239" spans="2:2" ht="12">
      <c r="B239" s="89"/>
    </row>
    <row r="240" spans="2:2" ht="12">
      <c r="B240" s="89"/>
    </row>
    <row r="241" spans="2:2" ht="12">
      <c r="B241" s="89"/>
    </row>
    <row r="242" spans="2:2" ht="12">
      <c r="B242" s="89"/>
    </row>
    <row r="243" spans="2:2" ht="12">
      <c r="B243" s="89"/>
    </row>
    <row r="244" spans="2:2" ht="12">
      <c r="B244" s="89"/>
    </row>
    <row r="245" spans="2:2" ht="12">
      <c r="B245" s="89"/>
    </row>
    <row r="246" spans="2:2" ht="12">
      <c r="B246" s="89"/>
    </row>
    <row r="247" spans="2:2" ht="12">
      <c r="B247" s="89"/>
    </row>
    <row r="248" spans="2:2" ht="12">
      <c r="B248" s="89"/>
    </row>
    <row r="249" spans="2:2" ht="12">
      <c r="B249" s="89"/>
    </row>
    <row r="250" spans="2:2" ht="12">
      <c r="B250" s="89"/>
    </row>
    <row r="251" spans="2:2" ht="12">
      <c r="B251" s="89"/>
    </row>
    <row r="252" spans="2:2" ht="12">
      <c r="B252" s="89"/>
    </row>
    <row r="253" spans="2:2" ht="12">
      <c r="B253" s="89"/>
    </row>
    <row r="254" spans="2:2" ht="12">
      <c r="B254" s="89"/>
    </row>
    <row r="255" spans="2:2" ht="12">
      <c r="B255" s="89"/>
    </row>
    <row r="256" spans="2:2" ht="12">
      <c r="B256" s="89"/>
    </row>
    <row r="257" spans="2:2" ht="12">
      <c r="B257" s="89"/>
    </row>
    <row r="258" spans="2:2" ht="12">
      <c r="B258" s="89"/>
    </row>
    <row r="259" spans="2:2" ht="12">
      <c r="B259" s="89"/>
    </row>
    <row r="260" spans="2:2" ht="12">
      <c r="B260" s="89"/>
    </row>
    <row r="261" spans="2:2" ht="12">
      <c r="B261" s="89"/>
    </row>
    <row r="262" spans="2:2" ht="12">
      <c r="B262" s="89"/>
    </row>
    <row r="263" spans="2:2" ht="12">
      <c r="B263" s="89"/>
    </row>
    <row r="264" spans="2:2" ht="12">
      <c r="B264" s="89"/>
    </row>
    <row r="265" spans="2:2" ht="12">
      <c r="B265" s="89"/>
    </row>
    <row r="266" spans="2:2" ht="12">
      <c r="B266" s="89"/>
    </row>
    <row r="267" spans="2:2" ht="12">
      <c r="B267" s="89"/>
    </row>
    <row r="268" spans="2:2" ht="12">
      <c r="B268" s="89"/>
    </row>
  </sheetData>
  <mergeCells count="16">
    <mergeCell ref="B41:B43"/>
    <mergeCell ref="C43:D43"/>
    <mergeCell ref="E43:F43"/>
    <mergeCell ref="E41:J41"/>
    <mergeCell ref="C41:C42"/>
    <mergeCell ref="D41:D42"/>
    <mergeCell ref="I43:J43"/>
    <mergeCell ref="C6:D6"/>
    <mergeCell ref="E6:F6"/>
    <mergeCell ref="I6:J6"/>
    <mergeCell ref="B2:J2"/>
    <mergeCell ref="B40:J40"/>
    <mergeCell ref="B4:B6"/>
    <mergeCell ref="C4:C5"/>
    <mergeCell ref="D4:D5"/>
    <mergeCell ref="E4:J4"/>
  </mergeCells>
  <pageMargins left="1.1811023622047245" right="0.39370078740157483" top="0.78740157480314965" bottom="0.78740157480314965" header="0.15748031496062992" footer="0.19685039370078741"/>
  <pageSetup paperSize="9" scale="88" orientation="portrait" r:id="rId1"/>
  <headerFooter alignWithMargins="0">
    <oddHeader>&amp;L&amp;"Times New Roman,звичайний"&amp;12&amp;K8CBA97Макроекономічний та монетарний огляд  &amp;R&amp;"Times New Roman,звичайний"&amp;12&amp;K8CBA97Жовтень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view="pageLayout" zoomScale="70" zoomScaleNormal="100" zoomScalePageLayoutView="70" workbookViewId="0">
      <selection activeCell="A2" sqref="A2:A3"/>
    </sheetView>
  </sheetViews>
  <sheetFormatPr defaultRowHeight="12.75" outlineLevelRow="1"/>
  <cols>
    <col min="1" max="1" width="87.28515625" customWidth="1"/>
    <col min="2" max="3" width="11.7109375" customWidth="1"/>
    <col min="4" max="13" width="11.5703125" customWidth="1"/>
    <col min="14" max="14" width="13.85546875" customWidth="1"/>
    <col min="15" max="15" width="18.140625" customWidth="1"/>
    <col min="16" max="16" width="13.42578125" customWidth="1"/>
    <col min="17" max="17" width="13.85546875" customWidth="1"/>
  </cols>
  <sheetData>
    <row r="1" spans="1:18" ht="15.75">
      <c r="A1" s="470" t="s">
        <v>174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06"/>
      <c r="Q1" s="406"/>
    </row>
    <row r="2" spans="1:18">
      <c r="A2" s="471" t="s">
        <v>93</v>
      </c>
      <c r="B2" s="473">
        <v>41275</v>
      </c>
      <c r="C2" s="475">
        <v>41640</v>
      </c>
      <c r="D2" s="475">
        <v>42005</v>
      </c>
      <c r="E2" s="477">
        <v>42036</v>
      </c>
      <c r="F2" s="475">
        <v>42064</v>
      </c>
      <c r="G2" s="479">
        <v>42095</v>
      </c>
      <c r="H2" s="475">
        <v>42125</v>
      </c>
      <c r="I2" s="479">
        <v>42156</v>
      </c>
      <c r="J2" s="475">
        <v>42186</v>
      </c>
      <c r="K2" s="475">
        <v>42217</v>
      </c>
      <c r="L2" s="475">
        <v>42248</v>
      </c>
      <c r="M2" s="481" t="s">
        <v>296</v>
      </c>
      <c r="N2" s="468" t="s">
        <v>94</v>
      </c>
      <c r="O2" s="469"/>
      <c r="P2" s="468" t="s">
        <v>181</v>
      </c>
      <c r="Q2" s="469"/>
    </row>
    <row r="3" spans="1:18" ht="69.75" customHeight="1">
      <c r="A3" s="472"/>
      <c r="B3" s="474"/>
      <c r="C3" s="476"/>
      <c r="D3" s="476"/>
      <c r="E3" s="478"/>
      <c r="F3" s="476"/>
      <c r="G3" s="480"/>
      <c r="H3" s="476"/>
      <c r="I3" s="480"/>
      <c r="J3" s="476"/>
      <c r="K3" s="476"/>
      <c r="L3" s="476"/>
      <c r="M3" s="482"/>
      <c r="N3" s="29" t="s">
        <v>95</v>
      </c>
      <c r="O3" s="30" t="s">
        <v>96</v>
      </c>
      <c r="P3" s="29" t="s">
        <v>95</v>
      </c>
      <c r="Q3" s="30" t="s">
        <v>96</v>
      </c>
    </row>
    <row r="4" spans="1:18">
      <c r="A4" s="31" t="s">
        <v>97</v>
      </c>
      <c r="B4" s="32">
        <v>255283.3805496</v>
      </c>
      <c r="C4" s="33">
        <v>307138.76896850998</v>
      </c>
      <c r="D4" s="33">
        <v>333194.23173366999</v>
      </c>
      <c r="E4" s="33">
        <v>326731.86610556999</v>
      </c>
      <c r="F4" s="33">
        <v>331607.83463517</v>
      </c>
      <c r="G4" s="171">
        <v>331991.32964554999</v>
      </c>
      <c r="H4" s="33">
        <v>330359.08956698998</v>
      </c>
      <c r="I4" s="171">
        <v>329619.79473000998</v>
      </c>
      <c r="J4" s="33">
        <v>330379.08319171</v>
      </c>
      <c r="K4" s="33">
        <v>332327.08399999997</v>
      </c>
      <c r="L4" s="33">
        <v>328775.57400000002</v>
      </c>
      <c r="M4" s="171">
        <v>321206.45</v>
      </c>
      <c r="N4" s="35">
        <v>-7569.1240000000107</v>
      </c>
      <c r="O4" s="34">
        <v>-30225.205991919967</v>
      </c>
      <c r="P4" s="36">
        <v>-2.3022160399300304</v>
      </c>
      <c r="Q4" s="37">
        <v>-8.6005928824507691</v>
      </c>
    </row>
    <row r="5" spans="1:18">
      <c r="A5" s="38" t="s">
        <v>98</v>
      </c>
      <c r="B5" s="39">
        <v>773198.63114842004</v>
      </c>
      <c r="C5" s="40">
        <v>908994.28726828995</v>
      </c>
      <c r="D5" s="40">
        <v>956727.72384662996</v>
      </c>
      <c r="E5" s="40">
        <v>936216.31157585001</v>
      </c>
      <c r="F5" s="40">
        <v>1136132.6618111399</v>
      </c>
      <c r="G5" s="172">
        <v>1024941.90434101</v>
      </c>
      <c r="H5" s="40">
        <v>980233.19119716994</v>
      </c>
      <c r="I5" s="172">
        <v>963833.80929580994</v>
      </c>
      <c r="J5" s="40">
        <v>975119.04025687999</v>
      </c>
      <c r="K5" s="40">
        <v>968356.04</v>
      </c>
      <c r="L5" s="40">
        <v>948322.39399999997</v>
      </c>
      <c r="M5" s="172">
        <v>964736.63300000003</v>
      </c>
      <c r="N5" s="42">
        <v>16414.23900000006</v>
      </c>
      <c r="O5" s="41">
        <v>-29593.736909199972</v>
      </c>
      <c r="P5" s="43">
        <v>1.7308711788155904</v>
      </c>
      <c r="Q5" s="44">
        <v>-2.976247915660295</v>
      </c>
      <c r="R5" s="240"/>
    </row>
    <row r="6" spans="1:18">
      <c r="A6" s="45" t="s">
        <v>99</v>
      </c>
      <c r="B6" s="46">
        <v>203245.00996706999</v>
      </c>
      <c r="C6" s="47">
        <v>237776.61807714999</v>
      </c>
      <c r="D6" s="47">
        <v>282947.10859040997</v>
      </c>
      <c r="E6" s="47">
        <v>274365.5933904</v>
      </c>
      <c r="F6" s="47">
        <v>283871.68865257001</v>
      </c>
      <c r="G6" s="173">
        <v>284826.18851854</v>
      </c>
      <c r="H6" s="47">
        <v>285980.09082436998</v>
      </c>
      <c r="I6" s="173">
        <v>283413.86372422997</v>
      </c>
      <c r="J6" s="47">
        <v>286124.86082846002</v>
      </c>
      <c r="K6" s="47">
        <v>284071.20799999998</v>
      </c>
      <c r="L6" s="47">
        <v>276317.07900000003</v>
      </c>
      <c r="M6" s="173">
        <v>271145.42</v>
      </c>
      <c r="N6" s="49">
        <v>-5171.6590000000433</v>
      </c>
      <c r="O6" s="48">
        <v>-17824.756834889995</v>
      </c>
      <c r="P6" s="50">
        <v>-1.8716392843744671</v>
      </c>
      <c r="Q6" s="51">
        <v>-6.1683724701717608</v>
      </c>
    </row>
    <row r="7" spans="1:18">
      <c r="A7" s="31" t="s">
        <v>100</v>
      </c>
      <c r="B7" s="39">
        <v>24691.192447950001</v>
      </c>
      <c r="C7" s="40">
        <v>33040.584776329997</v>
      </c>
      <c r="D7" s="40">
        <v>27223.579507620001</v>
      </c>
      <c r="E7" s="40">
        <v>33868.088535789997</v>
      </c>
      <c r="F7" s="40">
        <v>27467.888952910002</v>
      </c>
      <c r="G7" s="172">
        <v>26660.883682560001</v>
      </c>
      <c r="H7" s="40">
        <v>23206.356147229999</v>
      </c>
      <c r="I7" s="172">
        <v>25631.316840290001</v>
      </c>
      <c r="J7" s="40">
        <v>22372.78282955</v>
      </c>
      <c r="K7" s="40">
        <v>27787.65</v>
      </c>
      <c r="L7" s="40">
        <v>30817.271000000001</v>
      </c>
      <c r="M7" s="172">
        <v>30892.080999999998</v>
      </c>
      <c r="N7" s="42">
        <v>74.809999999997672</v>
      </c>
      <c r="O7" s="41">
        <v>-7424.0253201500018</v>
      </c>
      <c r="P7" s="43">
        <v>0.24275348715983114</v>
      </c>
      <c r="Q7" s="44">
        <v>-19.375730034045219</v>
      </c>
    </row>
    <row r="8" spans="1:18">
      <c r="A8" s="38" t="s">
        <v>101</v>
      </c>
      <c r="B8" s="39">
        <v>567881.27132608998</v>
      </c>
      <c r="C8" s="40">
        <v>668459.83903468004</v>
      </c>
      <c r="D8" s="40">
        <v>672401.51507922006</v>
      </c>
      <c r="E8" s="40">
        <v>660727.92424540001</v>
      </c>
      <c r="F8" s="40">
        <v>851340.93078897998</v>
      </c>
      <c r="G8" s="172">
        <v>739548.35429761</v>
      </c>
      <c r="H8" s="40">
        <v>693859.71654314001</v>
      </c>
      <c r="I8" s="172">
        <v>680059.71275715996</v>
      </c>
      <c r="J8" s="40">
        <v>688683.03973644995</v>
      </c>
      <c r="K8" s="40">
        <v>683974.38199999998</v>
      </c>
      <c r="L8" s="40">
        <v>671757.71200000006</v>
      </c>
      <c r="M8" s="172">
        <v>693317.26500000001</v>
      </c>
      <c r="N8" s="42">
        <v>21559.552999999956</v>
      </c>
      <c r="O8" s="41">
        <v>-9763.6847041099099</v>
      </c>
      <c r="P8" s="43">
        <v>3.209423965645513</v>
      </c>
      <c r="Q8" s="44">
        <v>-1.3886999367880577</v>
      </c>
    </row>
    <row r="9" spans="1:18">
      <c r="A9" s="52" t="s">
        <v>102</v>
      </c>
      <c r="B9" s="46">
        <v>319828.46589970996</v>
      </c>
      <c r="C9" s="47">
        <v>422351.04912688001</v>
      </c>
      <c r="D9" s="47">
        <v>365890.01433290995</v>
      </c>
      <c r="E9" s="47">
        <v>358708.39954876003</v>
      </c>
      <c r="F9" s="47">
        <v>352300.41180614999</v>
      </c>
      <c r="G9" s="173">
        <v>346086.18558445002</v>
      </c>
      <c r="H9" s="47">
        <v>347828.34267322998</v>
      </c>
      <c r="I9" s="173">
        <v>346380.60127608001</v>
      </c>
      <c r="J9" s="47">
        <v>359099.55344453</v>
      </c>
      <c r="K9" s="47">
        <v>355926.52500000002</v>
      </c>
      <c r="L9" s="47">
        <v>355617.08199999999</v>
      </c>
      <c r="M9" s="173">
        <v>367703.44400000002</v>
      </c>
      <c r="N9" s="49">
        <v>12086.362000000023</v>
      </c>
      <c r="O9" s="48">
        <v>-22886.315127409995</v>
      </c>
      <c r="P9" s="50">
        <v>3.3987011906250473</v>
      </c>
      <c r="Q9" s="51">
        <v>-5.8594252902428252</v>
      </c>
    </row>
    <row r="10" spans="1:18">
      <c r="A10" s="52" t="s">
        <v>103</v>
      </c>
      <c r="B10" s="46">
        <v>248052.80542638001</v>
      </c>
      <c r="C10" s="47">
        <v>246108.78990779998</v>
      </c>
      <c r="D10" s="47">
        <v>306511.50074630999</v>
      </c>
      <c r="E10" s="47">
        <v>302019.52469663997</v>
      </c>
      <c r="F10" s="47">
        <v>499040.51898282999</v>
      </c>
      <c r="G10" s="173">
        <v>393462.16871315998</v>
      </c>
      <c r="H10" s="47">
        <v>346031.37386991002</v>
      </c>
      <c r="I10" s="173">
        <v>333679.11148108001</v>
      </c>
      <c r="J10" s="47">
        <v>329583.48629192001</v>
      </c>
      <c r="K10" s="47">
        <v>328047.85700000002</v>
      </c>
      <c r="L10" s="47">
        <v>316140.63099999999</v>
      </c>
      <c r="M10" s="173">
        <v>325613.821</v>
      </c>
      <c r="N10" s="49">
        <v>9473.1900000000023</v>
      </c>
      <c r="O10" s="48">
        <v>13122.630423299968</v>
      </c>
      <c r="P10" s="50">
        <v>2.9965113848336813</v>
      </c>
      <c r="Q10" s="51">
        <v>4.199360116066714</v>
      </c>
    </row>
    <row r="11" spans="1:18">
      <c r="A11" s="52" t="s">
        <v>104</v>
      </c>
      <c r="B11" s="46">
        <v>31033.755214109849</v>
      </c>
      <c r="C11" s="47">
        <v>30790.540461378707</v>
      </c>
      <c r="D11" s="47">
        <v>19438.146444500686</v>
      </c>
      <c r="E11" s="47">
        <v>18691.852042676306</v>
      </c>
      <c r="F11" s="47">
        <v>17974.94370167438</v>
      </c>
      <c r="G11" s="173">
        <v>16784.049086361276</v>
      </c>
      <c r="H11" s="47">
        <v>16441.019430853539</v>
      </c>
      <c r="I11" s="173">
        <v>15853.07453597303</v>
      </c>
      <c r="J11" s="47">
        <v>15682.982240508107</v>
      </c>
      <c r="K11" s="47">
        <v>15179.126055125043</v>
      </c>
      <c r="L11" s="47">
        <v>14922.54190035506</v>
      </c>
      <c r="M11" s="173">
        <v>15125.451421676342</v>
      </c>
      <c r="N11" s="49">
        <v>202.90952132128223</v>
      </c>
      <c r="O11" s="48">
        <v>-9006.6611843834253</v>
      </c>
      <c r="P11" s="50">
        <v>1.3597517277968052</v>
      </c>
      <c r="Q11" s="51">
        <v>-37.322307132454625</v>
      </c>
    </row>
    <row r="12" spans="1:18">
      <c r="A12" s="45" t="s">
        <v>105</v>
      </c>
      <c r="B12" s="46">
        <v>202027.01658209</v>
      </c>
      <c r="C12" s="47">
        <v>231278.63314727999</v>
      </c>
      <c r="D12" s="47">
        <v>260137.90744718001</v>
      </c>
      <c r="E12" s="47">
        <v>256027.09346872001</v>
      </c>
      <c r="F12" s="47">
        <v>321582.92642422998</v>
      </c>
      <c r="G12" s="173">
        <v>290907.84519296</v>
      </c>
      <c r="H12" s="47">
        <v>273601.44624358002</v>
      </c>
      <c r="I12" s="173">
        <v>274893.72277604003</v>
      </c>
      <c r="J12" s="47">
        <v>285303.77544100001</v>
      </c>
      <c r="K12" s="47">
        <v>288133.85200000001</v>
      </c>
      <c r="L12" s="47">
        <v>283125.05900000001</v>
      </c>
      <c r="M12" s="173">
        <v>301232.37900000002</v>
      </c>
      <c r="N12" s="49">
        <v>18107.320000000007</v>
      </c>
      <c r="O12" s="48">
        <v>2827.978588780039</v>
      </c>
      <c r="P12" s="50">
        <v>6.3955200800505594</v>
      </c>
      <c r="Q12" s="51">
        <v>0.9477000288477484</v>
      </c>
    </row>
    <row r="13" spans="1:18">
      <c r="A13" s="52" t="s">
        <v>106</v>
      </c>
      <c r="B13" s="46">
        <v>136042.13911374999</v>
      </c>
      <c r="C13" s="47">
        <v>168796.72751244</v>
      </c>
      <c r="D13" s="47">
        <v>169875.41397031999</v>
      </c>
      <c r="E13" s="47">
        <v>167228.25901872001</v>
      </c>
      <c r="F13" s="47">
        <v>168519.27896147</v>
      </c>
      <c r="G13" s="173">
        <v>169648.78412806999</v>
      </c>
      <c r="H13" s="47">
        <v>167175.45084385001</v>
      </c>
      <c r="I13" s="173">
        <v>168965.16193939999</v>
      </c>
      <c r="J13" s="47">
        <v>179148.86321901999</v>
      </c>
      <c r="K13" s="47">
        <v>180822.764</v>
      </c>
      <c r="L13" s="47">
        <v>181632.351</v>
      </c>
      <c r="M13" s="173">
        <v>191674.65400000001</v>
      </c>
      <c r="N13" s="49">
        <v>10042.303000000014</v>
      </c>
      <c r="O13" s="48">
        <v>9178.5456483000016</v>
      </c>
      <c r="P13" s="50">
        <v>5.5289175880347585</v>
      </c>
      <c r="Q13" s="51">
        <v>5.0294473296994511</v>
      </c>
    </row>
    <row r="14" spans="1:18">
      <c r="A14" s="52" t="s">
        <v>107</v>
      </c>
      <c r="B14" s="46">
        <v>65984.877468339997</v>
      </c>
      <c r="C14" s="47">
        <v>62481.905634839997</v>
      </c>
      <c r="D14" s="47">
        <v>90262.493476860007</v>
      </c>
      <c r="E14" s="47">
        <v>88798.834449999995</v>
      </c>
      <c r="F14" s="47">
        <v>153063.64746276001</v>
      </c>
      <c r="G14" s="173">
        <v>121259.06106489</v>
      </c>
      <c r="H14" s="47">
        <v>106425.99539973</v>
      </c>
      <c r="I14" s="173">
        <v>105928.56083664</v>
      </c>
      <c r="J14" s="47">
        <v>106154.91222198</v>
      </c>
      <c r="K14" s="47">
        <v>107311.088</v>
      </c>
      <c r="L14" s="47">
        <v>101492.708</v>
      </c>
      <c r="M14" s="173">
        <v>109557.72500000001</v>
      </c>
      <c r="N14" s="49">
        <v>8065.0170000000071</v>
      </c>
      <c r="O14" s="48">
        <v>-6350.5670595199917</v>
      </c>
      <c r="P14" s="50">
        <v>7.9464004448477397</v>
      </c>
      <c r="Q14" s="51">
        <v>-5.4789583615457929</v>
      </c>
    </row>
    <row r="15" spans="1:18">
      <c r="A15" s="52" t="s">
        <v>108</v>
      </c>
      <c r="B15" s="46">
        <v>8255.3331000050039</v>
      </c>
      <c r="C15" s="47">
        <v>7817.078147734268</v>
      </c>
      <c r="D15" s="47">
        <v>5724.2079412255634</v>
      </c>
      <c r="E15" s="47">
        <v>5495.7197776159974</v>
      </c>
      <c r="F15" s="47">
        <v>5513.2005143067499</v>
      </c>
      <c r="G15" s="173">
        <v>5172.5888660032742</v>
      </c>
      <c r="H15" s="47">
        <v>5056.6277813083707</v>
      </c>
      <c r="I15" s="173">
        <v>5032.6595601919344</v>
      </c>
      <c r="J15" s="47">
        <v>5051.3016348320116</v>
      </c>
      <c r="K15" s="47">
        <v>4965.3990937810531</v>
      </c>
      <c r="L15" s="47">
        <v>4790.6818649656616</v>
      </c>
      <c r="M15" s="173">
        <v>5089.1882975596291</v>
      </c>
      <c r="N15" s="49">
        <v>298.50643259396747</v>
      </c>
      <c r="O15" s="48">
        <v>-3861.8222918728334</v>
      </c>
      <c r="P15" s="50">
        <v>6.2309800777411226</v>
      </c>
      <c r="Q15" s="51">
        <v>-43.14398081968632</v>
      </c>
    </row>
    <row r="16" spans="1:18">
      <c r="A16" s="45" t="s">
        <v>109</v>
      </c>
      <c r="B16" s="46">
        <v>365854.25474399998</v>
      </c>
      <c r="C16" s="47">
        <v>437181.20588740002</v>
      </c>
      <c r="D16" s="47">
        <v>412263.60763203999</v>
      </c>
      <c r="E16" s="47">
        <v>404700.83077668003</v>
      </c>
      <c r="F16" s="47">
        <v>529758.00436475</v>
      </c>
      <c r="G16" s="173">
        <v>448640.50910465</v>
      </c>
      <c r="H16" s="47">
        <v>420258.27029955998</v>
      </c>
      <c r="I16" s="173">
        <v>405165.98998111999</v>
      </c>
      <c r="J16" s="47">
        <v>403379.26429545</v>
      </c>
      <c r="K16" s="47">
        <v>395840.53</v>
      </c>
      <c r="L16" s="47">
        <v>388632.65299999999</v>
      </c>
      <c r="M16" s="173">
        <v>392084.886</v>
      </c>
      <c r="N16" s="49">
        <v>3452.2330000000075</v>
      </c>
      <c r="O16" s="48">
        <v>-12591.663292890007</v>
      </c>
      <c r="P16" s="50">
        <v>0.88830235271043989</v>
      </c>
      <c r="Q16" s="51">
        <v>-3.1115376749386741</v>
      </c>
    </row>
    <row r="17" spans="1:17">
      <c r="A17" s="52" t="s">
        <v>106</v>
      </c>
      <c r="B17" s="46">
        <v>183786.32678596</v>
      </c>
      <c r="C17" s="47">
        <v>253554.32161444001</v>
      </c>
      <c r="D17" s="47">
        <v>196014.60036258999</v>
      </c>
      <c r="E17" s="47">
        <v>191480.14053003999</v>
      </c>
      <c r="F17" s="47">
        <v>183781.13284467999</v>
      </c>
      <c r="G17" s="173">
        <v>176437.40145638</v>
      </c>
      <c r="H17" s="47">
        <v>180652.89182938001</v>
      </c>
      <c r="I17" s="173">
        <v>177415.43933667999</v>
      </c>
      <c r="J17" s="47">
        <v>179950.69022551001</v>
      </c>
      <c r="K17" s="47">
        <v>175103.761</v>
      </c>
      <c r="L17" s="47">
        <v>173984.731</v>
      </c>
      <c r="M17" s="173">
        <v>176028.79</v>
      </c>
      <c r="N17" s="49">
        <v>2044.0590000000084</v>
      </c>
      <c r="O17" s="48">
        <v>-32064.860775709996</v>
      </c>
      <c r="P17" s="50">
        <v>1.1748496481567656</v>
      </c>
      <c r="Q17" s="51">
        <v>-15.40886070102664</v>
      </c>
    </row>
    <row r="18" spans="1:17">
      <c r="A18" s="52" t="s">
        <v>107</v>
      </c>
      <c r="B18" s="46">
        <v>182067.92795804</v>
      </c>
      <c r="C18" s="47">
        <v>183626.88427295999</v>
      </c>
      <c r="D18" s="47">
        <v>216249.00726945</v>
      </c>
      <c r="E18" s="47">
        <v>213220.69024664001</v>
      </c>
      <c r="F18" s="47">
        <v>345976.87152007001</v>
      </c>
      <c r="G18" s="173">
        <v>272203.10764826997</v>
      </c>
      <c r="H18" s="47">
        <v>239605.37847018</v>
      </c>
      <c r="I18" s="173">
        <v>227750.55064443999</v>
      </c>
      <c r="J18" s="47">
        <v>223428.57406993999</v>
      </c>
      <c r="K18" s="47">
        <v>220736.769</v>
      </c>
      <c r="L18" s="47">
        <v>214647.92300000001</v>
      </c>
      <c r="M18" s="173">
        <v>216056.09599999999</v>
      </c>
      <c r="N18" s="49">
        <v>1408.1729999999807</v>
      </c>
      <c r="O18" s="48">
        <v>19473.197482819989</v>
      </c>
      <c r="P18" s="50">
        <v>0.65603849332379127</v>
      </c>
      <c r="Q18" s="51">
        <v>9.9058451318531979</v>
      </c>
    </row>
    <row r="19" spans="1:17">
      <c r="A19" s="52" t="s">
        <v>108</v>
      </c>
      <c r="B19" s="46">
        <v>22778.422114104844</v>
      </c>
      <c r="C19" s="47">
        <v>22973.462313644439</v>
      </c>
      <c r="D19" s="47">
        <v>13713.938503275125</v>
      </c>
      <c r="E19" s="47">
        <v>13196.132265060311</v>
      </c>
      <c r="F19" s="47">
        <v>12461.743187367631</v>
      </c>
      <c r="G19" s="173">
        <v>11611.460220358002</v>
      </c>
      <c r="H19" s="47">
        <v>11384.391649545169</v>
      </c>
      <c r="I19" s="173">
        <v>10820.414975781096</v>
      </c>
      <c r="J19" s="47">
        <v>10631.680605676094</v>
      </c>
      <c r="K19" s="47">
        <v>10213.726961343991</v>
      </c>
      <c r="L19" s="47">
        <v>10131.860035389398</v>
      </c>
      <c r="M19" s="173">
        <v>10036.263124116713</v>
      </c>
      <c r="N19" s="49">
        <v>-95.596911272685247</v>
      </c>
      <c r="O19" s="48">
        <v>-5144.8388925105883</v>
      </c>
      <c r="P19" s="50">
        <v>-0.94352775244404086</v>
      </c>
      <c r="Q19" s="51">
        <v>-33.889759036436459</v>
      </c>
    </row>
    <row r="20" spans="1:17">
      <c r="A20" s="31" t="s">
        <v>110</v>
      </c>
      <c r="B20" s="39">
        <v>809339.22215058003</v>
      </c>
      <c r="C20" s="40">
        <v>904874.0467522</v>
      </c>
      <c r="D20" s="40">
        <v>1015741.19913338</v>
      </c>
      <c r="E20" s="40">
        <v>1014688.27605232</v>
      </c>
      <c r="F20" s="40">
        <v>1327506.4340897</v>
      </c>
      <c r="G20" s="172">
        <v>1176033.9251760801</v>
      </c>
      <c r="H20" s="40">
        <v>1098941.2457024502</v>
      </c>
      <c r="I20" s="172">
        <v>1038997.3728198099</v>
      </c>
      <c r="J20" s="40">
        <v>1034988.5368452399</v>
      </c>
      <c r="K20" s="40">
        <v>1042509.047</v>
      </c>
      <c r="L20" s="40">
        <v>1031199.7370000001</v>
      </c>
      <c r="M20" s="172">
        <v>1041260.027</v>
      </c>
      <c r="N20" s="42">
        <v>10060.289999999921</v>
      </c>
      <c r="O20" s="41">
        <v>55097.636749000056</v>
      </c>
      <c r="P20" s="43">
        <v>0.97559082290572974</v>
      </c>
      <c r="Q20" s="44">
        <v>5.5870754445397637</v>
      </c>
    </row>
    <row r="21" spans="1:17">
      <c r="A21" s="52" t="s">
        <v>102</v>
      </c>
      <c r="B21" s="46">
        <v>509776.99422020995</v>
      </c>
      <c r="C21" s="47">
        <v>596868.00023010001</v>
      </c>
      <c r="D21" s="47">
        <v>543060.83955178002</v>
      </c>
      <c r="E21" s="47">
        <v>539584.47644034994</v>
      </c>
      <c r="F21" s="47">
        <v>530792.30650631001</v>
      </c>
      <c r="G21" s="173">
        <v>516055.44531048997</v>
      </c>
      <c r="H21" s="47">
        <v>513845.83004769997</v>
      </c>
      <c r="I21" s="173">
        <v>490569.65546356002</v>
      </c>
      <c r="J21" s="47">
        <v>488596.25469424995</v>
      </c>
      <c r="K21" s="47">
        <v>484957.90300000005</v>
      </c>
      <c r="L21" s="47">
        <v>489771.09900000005</v>
      </c>
      <c r="M21" s="173">
        <v>492280.31999999995</v>
      </c>
      <c r="N21" s="49">
        <v>2509.2209999999031</v>
      </c>
      <c r="O21" s="48">
        <v>-54235.988419890055</v>
      </c>
      <c r="P21" s="50">
        <v>0.512325248493255</v>
      </c>
      <c r="Q21" s="51">
        <v>-9.9239469315562303</v>
      </c>
    </row>
    <row r="22" spans="1:17">
      <c r="A22" s="52" t="s">
        <v>103</v>
      </c>
      <c r="B22" s="46">
        <v>299562.22793036996</v>
      </c>
      <c r="C22" s="47">
        <v>308006.04652209999</v>
      </c>
      <c r="D22" s="47">
        <v>472680.35958159994</v>
      </c>
      <c r="E22" s="47">
        <v>475103.79961196997</v>
      </c>
      <c r="F22" s="47">
        <v>796714.11758338998</v>
      </c>
      <c r="G22" s="173">
        <v>659978.47986559011</v>
      </c>
      <c r="H22" s="47">
        <v>585095.41565474996</v>
      </c>
      <c r="I22" s="173">
        <v>548427.71735624992</v>
      </c>
      <c r="J22" s="47">
        <v>546392.28215098998</v>
      </c>
      <c r="K22" s="47">
        <v>557551.14400000009</v>
      </c>
      <c r="L22" s="47">
        <v>541428.63899999997</v>
      </c>
      <c r="M22" s="173">
        <v>548979.70700000005</v>
      </c>
      <c r="N22" s="49">
        <v>7551.0680000000866</v>
      </c>
      <c r="O22" s="48">
        <v>109333.62516889005</v>
      </c>
      <c r="P22" s="50">
        <v>1.394656184783031</v>
      </c>
      <c r="Q22" s="51">
        <v>24.868554432128562</v>
      </c>
    </row>
    <row r="23" spans="1:17">
      <c r="A23" s="52" t="s">
        <v>104</v>
      </c>
      <c r="B23" s="46">
        <v>37478.071804124855</v>
      </c>
      <c r="C23" s="47">
        <v>38534.473479557113</v>
      </c>
      <c r="D23" s="47">
        <v>29976.134757145799</v>
      </c>
      <c r="E23" s="47">
        <v>29403.959681680386</v>
      </c>
      <c r="F23" s="47">
        <v>28696.850987331032</v>
      </c>
      <c r="G23" s="173">
        <v>28152.925701178519</v>
      </c>
      <c r="H23" s="47">
        <v>27799.690502340211</v>
      </c>
      <c r="I23" s="173">
        <v>26055.767897041871</v>
      </c>
      <c r="J23" s="47">
        <v>25999.665680260594</v>
      </c>
      <c r="K23" s="47">
        <v>25798.489203223711</v>
      </c>
      <c r="L23" s="47">
        <v>25556.637645635979</v>
      </c>
      <c r="M23" s="173">
        <v>25501.269768627582</v>
      </c>
      <c r="N23" s="49">
        <v>-55.367877008397045</v>
      </c>
      <c r="O23" s="48">
        <v>-8450.3713447791706</v>
      </c>
      <c r="P23" s="50">
        <v>-0.21664773659242087</v>
      </c>
      <c r="Q23" s="51">
        <v>-24.889434111749921</v>
      </c>
    </row>
    <row r="24" spans="1:17">
      <c r="A24" s="52" t="s">
        <v>111</v>
      </c>
      <c r="B24" s="46">
        <v>626222.65991729009</v>
      </c>
      <c r="C24" s="47">
        <v>716341.09793141996</v>
      </c>
      <c r="D24" s="47">
        <v>809059.86206188996</v>
      </c>
      <c r="E24" s="47">
        <v>807312.69971195003</v>
      </c>
      <c r="F24" s="47">
        <v>1051611.70134285</v>
      </c>
      <c r="G24" s="173">
        <v>931404.26704335993</v>
      </c>
      <c r="H24" s="47">
        <v>870133.97319455992</v>
      </c>
      <c r="I24" s="173">
        <v>839447.70002022001</v>
      </c>
      <c r="J24" s="47">
        <v>836269.64488420996</v>
      </c>
      <c r="K24" s="47">
        <v>843557.56</v>
      </c>
      <c r="L24" s="47">
        <v>835118.74400000006</v>
      </c>
      <c r="M24" s="173">
        <v>845840.19099999999</v>
      </c>
      <c r="N24" s="49">
        <v>10721.446999999927</v>
      </c>
      <c r="O24" s="48">
        <v>62767.094672660111</v>
      </c>
      <c r="P24" s="50">
        <v>1.2838230583410279</v>
      </c>
      <c r="Q24" s="51">
        <v>8.015483480027811</v>
      </c>
    </row>
    <row r="25" spans="1:17">
      <c r="A25" s="52" t="s">
        <v>106</v>
      </c>
      <c r="B25" s="46">
        <v>410296.98830818996</v>
      </c>
      <c r="C25" s="47">
        <v>475089.86348245997</v>
      </c>
      <c r="D25" s="47">
        <v>436079.31704222003</v>
      </c>
      <c r="E25" s="47">
        <v>433212.81983281998</v>
      </c>
      <c r="F25" s="47">
        <v>425256.72117739997</v>
      </c>
      <c r="G25" s="173">
        <v>411463.95326980995</v>
      </c>
      <c r="H25" s="47">
        <v>409586.04568573</v>
      </c>
      <c r="I25" s="173">
        <v>390419.99068004003</v>
      </c>
      <c r="J25" s="47">
        <v>388882.52932847996</v>
      </c>
      <c r="K25" s="47">
        <v>386578.45400000003</v>
      </c>
      <c r="L25" s="47">
        <v>391519.53100000002</v>
      </c>
      <c r="M25" s="173">
        <v>394875.05099999998</v>
      </c>
      <c r="N25" s="49">
        <v>3355.5199999999604</v>
      </c>
      <c r="O25" s="48">
        <v>-38435.675167220004</v>
      </c>
      <c r="P25" s="50">
        <v>0.8570504749608574</v>
      </c>
      <c r="Q25" s="51">
        <v>-8.8702339559411598</v>
      </c>
    </row>
    <row r="26" spans="1:17">
      <c r="A26" s="52" t="s">
        <v>107</v>
      </c>
      <c r="B26" s="46">
        <v>215925.67160909998</v>
      </c>
      <c r="C26" s="47">
        <v>241251.23444895999</v>
      </c>
      <c r="D26" s="47">
        <v>372980.54501966998</v>
      </c>
      <c r="E26" s="47">
        <v>374099.87987912999</v>
      </c>
      <c r="F26" s="47">
        <v>626355.03016544995</v>
      </c>
      <c r="G26" s="173">
        <v>519940.31377355003</v>
      </c>
      <c r="H26" s="47">
        <v>460547.92750882998</v>
      </c>
      <c r="I26" s="173">
        <v>449027.70934017998</v>
      </c>
      <c r="J26" s="47">
        <v>447387.11555573001</v>
      </c>
      <c r="K26" s="47">
        <v>456979.10600000003</v>
      </c>
      <c r="L26" s="47">
        <v>443599.21299999999</v>
      </c>
      <c r="M26" s="173">
        <v>450965.14</v>
      </c>
      <c r="N26" s="49">
        <v>7365.9270000000251</v>
      </c>
      <c r="O26" s="48">
        <v>101202.76983988</v>
      </c>
      <c r="P26" s="50">
        <v>1.6604914490684735</v>
      </c>
      <c r="Q26" s="51">
        <v>28.934722106769158</v>
      </c>
    </row>
    <row r="27" spans="1:17">
      <c r="A27" s="52" t="s">
        <v>108</v>
      </c>
      <c r="B27" s="46">
        <v>27014.346504328787</v>
      </c>
      <c r="C27" s="47">
        <v>30182.814268605031</v>
      </c>
      <c r="D27" s="47">
        <v>23653.436942461311</v>
      </c>
      <c r="E27" s="47">
        <v>23152.872685656112</v>
      </c>
      <c r="F27" s="47">
        <v>22560.685908696498</v>
      </c>
      <c r="G27" s="173">
        <v>22179.270187257189</v>
      </c>
      <c r="H27" s="47">
        <v>21882.054625077541</v>
      </c>
      <c r="I27" s="173">
        <v>21333.279489060049</v>
      </c>
      <c r="J27" s="47">
        <v>21288.579312126396</v>
      </c>
      <c r="K27" s="47">
        <v>21144.913178117025</v>
      </c>
      <c r="L27" s="47">
        <v>20938.870850033283</v>
      </c>
      <c r="M27" s="173">
        <v>20948.285600995638</v>
      </c>
      <c r="N27" s="49">
        <v>9.4147509623544465</v>
      </c>
      <c r="O27" s="48">
        <v>-6062.0915123223058</v>
      </c>
      <c r="P27" s="50">
        <v>4.4963030861524089E-2</v>
      </c>
      <c r="Q27" s="51">
        <v>-22.443564882081134</v>
      </c>
    </row>
    <row r="28" spans="1:17">
      <c r="A28" s="52" t="s">
        <v>112</v>
      </c>
      <c r="B28" s="46">
        <v>183116.56223328999</v>
      </c>
      <c r="C28" s="47">
        <v>188532.94882078</v>
      </c>
      <c r="D28" s="47">
        <v>206681.33707149001</v>
      </c>
      <c r="E28" s="47">
        <v>207375.57634037</v>
      </c>
      <c r="F28" s="47">
        <v>275894.67274685</v>
      </c>
      <c r="G28" s="173">
        <v>244629.65813271998</v>
      </c>
      <c r="H28" s="47">
        <v>228807.27250788998</v>
      </c>
      <c r="I28" s="173">
        <v>199549.67279959001</v>
      </c>
      <c r="J28" s="47">
        <v>198718.89196102999</v>
      </c>
      <c r="K28" s="47">
        <v>198951.486</v>
      </c>
      <c r="L28" s="47">
        <v>196080.995</v>
      </c>
      <c r="M28" s="173">
        <v>195419.83600000001</v>
      </c>
      <c r="N28" s="49">
        <v>-661.1589999999851</v>
      </c>
      <c r="O28" s="48">
        <v>-7669.4579236599966</v>
      </c>
      <c r="P28" s="50">
        <v>-0.3371866814527209</v>
      </c>
      <c r="Q28" s="51">
        <v>-3.776396960906709</v>
      </c>
    </row>
    <row r="29" spans="1:17">
      <c r="A29" s="52" t="s">
        <v>113</v>
      </c>
      <c r="B29" s="46">
        <v>99480.005912020002</v>
      </c>
      <c r="C29" s="47">
        <v>121778.13674764</v>
      </c>
      <c r="D29" s="47">
        <v>106981.52250956</v>
      </c>
      <c r="E29" s="47">
        <v>106371.65660752999</v>
      </c>
      <c r="F29" s="47">
        <v>105535.58532890999</v>
      </c>
      <c r="G29" s="173">
        <v>104591.49204067999</v>
      </c>
      <c r="H29" s="47">
        <v>104259.78436197</v>
      </c>
      <c r="I29" s="173">
        <v>100149.66478352</v>
      </c>
      <c r="J29" s="47">
        <v>99713.725365769991</v>
      </c>
      <c r="K29" s="47">
        <v>98379.449000000008</v>
      </c>
      <c r="L29" s="47">
        <v>98251.567999999999</v>
      </c>
      <c r="M29" s="173">
        <v>97405.269</v>
      </c>
      <c r="N29" s="49">
        <v>-846.29899999999907</v>
      </c>
      <c r="O29" s="48">
        <v>-15800.313252670006</v>
      </c>
      <c r="P29" s="50">
        <v>-0.861359281309376</v>
      </c>
      <c r="Q29" s="51">
        <v>-13.957185624825797</v>
      </c>
    </row>
    <row r="30" spans="1:17">
      <c r="A30" s="52" t="s">
        <v>107</v>
      </c>
      <c r="B30" s="46">
        <v>83636.556321269993</v>
      </c>
      <c r="C30" s="47">
        <v>66754.812073139998</v>
      </c>
      <c r="D30" s="47">
        <v>99699.81456192999</v>
      </c>
      <c r="E30" s="47">
        <v>101003.91973284</v>
      </c>
      <c r="F30" s="47">
        <v>170359.08741794</v>
      </c>
      <c r="G30" s="173">
        <v>140038.16609204002</v>
      </c>
      <c r="H30" s="47">
        <v>124547.48814592</v>
      </c>
      <c r="I30" s="173">
        <v>99400.008016070002</v>
      </c>
      <c r="J30" s="47">
        <v>99005.166595260001</v>
      </c>
      <c r="K30" s="47">
        <v>100572.038</v>
      </c>
      <c r="L30" s="47">
        <v>97829.426000000007</v>
      </c>
      <c r="M30" s="173">
        <v>98014.566999999995</v>
      </c>
      <c r="N30" s="49">
        <v>185.14099999998871</v>
      </c>
      <c r="O30" s="48">
        <v>8130.8553290099953</v>
      </c>
      <c r="P30" s="50">
        <v>0.18924878492079245</v>
      </c>
      <c r="Q30" s="51">
        <v>9.0459719317913283</v>
      </c>
    </row>
    <row r="31" spans="1:17">
      <c r="A31" s="52" t="s">
        <v>108</v>
      </c>
      <c r="B31" s="46">
        <v>10463.725299796071</v>
      </c>
      <c r="C31" s="47">
        <v>8351.6592109520825</v>
      </c>
      <c r="D31" s="47">
        <v>6322.6978146844895</v>
      </c>
      <c r="E31" s="47">
        <v>6251.0869960242771</v>
      </c>
      <c r="F31" s="47">
        <v>6136.1650786345335</v>
      </c>
      <c r="G31" s="173">
        <v>5973.6555139213297</v>
      </c>
      <c r="H31" s="47">
        <v>5917.6358772626691</v>
      </c>
      <c r="I31" s="173">
        <v>4722.4884079818221</v>
      </c>
      <c r="J31" s="47">
        <v>4711.0863681341989</v>
      </c>
      <c r="K31" s="47">
        <v>4653.576025106684</v>
      </c>
      <c r="L31" s="47">
        <v>4617.7667956026971</v>
      </c>
      <c r="M31" s="173">
        <v>4552.984167631942</v>
      </c>
      <c r="N31" s="49">
        <v>-64.782627970755129</v>
      </c>
      <c r="O31" s="48">
        <v>-2388.2798324568666</v>
      </c>
      <c r="P31" s="50">
        <v>-1.4028995148140666</v>
      </c>
      <c r="Q31" s="51">
        <v>-34.406987436673063</v>
      </c>
    </row>
    <row r="32" spans="1:17">
      <c r="A32" s="31" t="s">
        <v>225</v>
      </c>
      <c r="B32" s="39">
        <v>334</v>
      </c>
      <c r="C32" s="40">
        <v>3126</v>
      </c>
      <c r="D32" s="40">
        <v>19594</v>
      </c>
      <c r="E32" s="40">
        <v>19132</v>
      </c>
      <c r="F32" s="40">
        <v>18115</v>
      </c>
      <c r="G32" s="172">
        <v>14124</v>
      </c>
      <c r="H32" s="40">
        <v>23239</v>
      </c>
      <c r="I32" s="172">
        <v>26063</v>
      </c>
      <c r="J32" s="40">
        <v>39224</v>
      </c>
      <c r="K32" s="40">
        <v>40333</v>
      </c>
      <c r="L32" s="40">
        <v>37785</v>
      </c>
      <c r="M32" s="172">
        <v>47240</v>
      </c>
      <c r="N32" s="42">
        <v>9455</v>
      </c>
      <c r="O32" s="41">
        <v>18822</v>
      </c>
      <c r="P32" s="43">
        <v>25.02315733756781</v>
      </c>
      <c r="Q32" s="44">
        <v>66.232669434865244</v>
      </c>
    </row>
    <row r="33" spans="1:17">
      <c r="A33" s="31" t="s">
        <v>226</v>
      </c>
      <c r="B33" s="39">
        <v>75097.629652379997</v>
      </c>
      <c r="C33" s="40">
        <v>76121.975521369997</v>
      </c>
      <c r="D33" s="40">
        <v>119144.28607364</v>
      </c>
      <c r="E33" s="40">
        <v>120401.55392388</v>
      </c>
      <c r="F33" s="40">
        <v>129266.95615627</v>
      </c>
      <c r="G33" s="172">
        <v>130260.45308631001</v>
      </c>
      <c r="H33" s="40">
        <v>136619.22240919</v>
      </c>
      <c r="I33" s="172">
        <v>131916.28375164999</v>
      </c>
      <c r="J33" s="40">
        <v>128368.91855559</v>
      </c>
      <c r="K33" s="40">
        <v>128187.095552</v>
      </c>
      <c r="L33" s="40">
        <v>128133.89461455001</v>
      </c>
      <c r="M33" s="172">
        <v>124876.55137419001</v>
      </c>
      <c r="N33" s="42">
        <v>-3257.3432403600018</v>
      </c>
      <c r="O33" s="41">
        <v>9463.2513741900038</v>
      </c>
      <c r="P33" s="43">
        <v>-2.5421401965176216</v>
      </c>
      <c r="Q33" s="44">
        <v>8.1994461419871101</v>
      </c>
    </row>
    <row r="34" spans="1:17">
      <c r="A34" s="31" t="s">
        <v>114</v>
      </c>
      <c r="B34" s="39"/>
      <c r="C34" s="40"/>
      <c r="D34" s="40"/>
      <c r="E34" s="40"/>
      <c r="F34" s="40"/>
      <c r="G34" s="172"/>
      <c r="H34" s="40"/>
      <c r="I34" s="172"/>
      <c r="J34" s="40"/>
      <c r="K34" s="40"/>
      <c r="L34" s="40"/>
      <c r="M34" s="172"/>
      <c r="N34" s="42"/>
      <c r="O34" s="41"/>
      <c r="P34" s="43"/>
      <c r="Q34" s="44"/>
    </row>
    <row r="35" spans="1:17">
      <c r="A35" s="52" t="s">
        <v>115</v>
      </c>
      <c r="B35" s="53">
        <v>43.680399046642023</v>
      </c>
      <c r="C35" s="54">
        <v>36.817288868573556</v>
      </c>
      <c r="D35" s="54">
        <v>45.584594007078913</v>
      </c>
      <c r="E35" s="54">
        <v>45.710119644416196</v>
      </c>
      <c r="F35" s="54">
        <v>58.618175273253257</v>
      </c>
      <c r="G35" s="174">
        <v>53.203034855895638</v>
      </c>
      <c r="H35" s="54">
        <v>49.870509213860068</v>
      </c>
      <c r="I35" s="174">
        <v>49.066148930988398</v>
      </c>
      <c r="J35" s="54">
        <v>47.857064465831385</v>
      </c>
      <c r="K35" s="54">
        <v>47.962009343209587</v>
      </c>
      <c r="L35" s="54">
        <v>47.061704741545263</v>
      </c>
      <c r="M35" s="174">
        <v>46.964620302654659</v>
      </c>
      <c r="N35" s="55">
        <v>-9.7084438890604474E-2</v>
      </c>
      <c r="O35" s="56">
        <v>2.5186442442489678</v>
      </c>
      <c r="P35" s="50">
        <v>-0.20629180227061283</v>
      </c>
      <c r="Q35" s="57">
        <v>5.6667542657613268</v>
      </c>
    </row>
    <row r="36" spans="1:17">
      <c r="A36" s="52" t="s">
        <v>116</v>
      </c>
      <c r="B36" s="53">
        <v>37.013185538490497</v>
      </c>
      <c r="C36" s="54">
        <v>34.038554606312793</v>
      </c>
      <c r="D36" s="54">
        <v>46.535511209438596</v>
      </c>
      <c r="E36" s="54">
        <v>46.822636155842638</v>
      </c>
      <c r="F36" s="54">
        <v>60.015838501733079</v>
      </c>
      <c r="G36" s="174">
        <v>56.119000118706246</v>
      </c>
      <c r="H36" s="54">
        <v>53.241737712806767</v>
      </c>
      <c r="I36" s="174">
        <v>52.784321857121967</v>
      </c>
      <c r="J36" s="54">
        <v>52.792109545140896</v>
      </c>
      <c r="K36" s="54">
        <v>53.481660001364006</v>
      </c>
      <c r="L36" s="54">
        <v>52.504730128727715</v>
      </c>
      <c r="M36" s="174">
        <v>52.722633421517102</v>
      </c>
      <c r="N36" s="55">
        <v>0.21790329278938714</v>
      </c>
      <c r="O36" s="56">
        <v>8.1411237049266703</v>
      </c>
      <c r="P36" s="50">
        <v>0.41501649899950621</v>
      </c>
      <c r="Q36" s="57">
        <v>18.261211333309916</v>
      </c>
    </row>
    <row r="37" spans="1:17">
      <c r="A37" s="31" t="s">
        <v>175</v>
      </c>
      <c r="B37" s="39">
        <v>24546.19</v>
      </c>
      <c r="C37" s="40">
        <v>20415.71</v>
      </c>
      <c r="D37" s="40">
        <v>7533.33</v>
      </c>
      <c r="E37" s="40">
        <v>6419.66</v>
      </c>
      <c r="F37" s="40">
        <v>5625.31</v>
      </c>
      <c r="G37" s="172">
        <v>9969.9141772020394</v>
      </c>
      <c r="H37" s="40">
        <v>9630.98</v>
      </c>
      <c r="I37" s="172">
        <v>9918.09</v>
      </c>
      <c r="J37" s="40">
        <v>10263.700000000001</v>
      </c>
      <c r="K37" s="40">
        <v>10375.392600000001</v>
      </c>
      <c r="L37" s="40">
        <v>12616.67</v>
      </c>
      <c r="M37" s="172">
        <v>12773.86</v>
      </c>
      <c r="N37" s="58">
        <v>157.19000000000051</v>
      </c>
      <c r="O37" s="59">
        <v>-3611.380000000001</v>
      </c>
      <c r="P37" s="43">
        <v>1.2458913485095593</v>
      </c>
      <c r="Q37" s="44">
        <v>-22.040446157639437</v>
      </c>
    </row>
    <row r="38" spans="1:17">
      <c r="A38" s="31" t="s">
        <v>227</v>
      </c>
      <c r="B38" s="39"/>
      <c r="C38" s="40"/>
      <c r="D38" s="40"/>
      <c r="E38" s="40"/>
      <c r="F38" s="40"/>
      <c r="G38" s="172"/>
      <c r="H38" s="40"/>
      <c r="I38" s="172"/>
      <c r="J38" s="40"/>
      <c r="K38" s="40"/>
      <c r="L38" s="40"/>
      <c r="M38" s="172"/>
      <c r="N38" s="58"/>
      <c r="O38" s="59"/>
      <c r="P38" s="43"/>
      <c r="Q38" s="44"/>
    </row>
    <row r="39" spans="1:17">
      <c r="A39" s="52" t="s">
        <v>118</v>
      </c>
      <c r="B39" s="46">
        <v>4365.6197120887009</v>
      </c>
      <c r="C39" s="47">
        <v>1114.8723985925185</v>
      </c>
      <c r="D39" s="47">
        <v>980.84494652000012</v>
      </c>
      <c r="E39" s="47">
        <v>0</v>
      </c>
      <c r="F39" s="47">
        <v>144.71043867</v>
      </c>
      <c r="G39" s="173">
        <v>581.36289913000007</v>
      </c>
      <c r="H39" s="47">
        <v>158.17691273</v>
      </c>
      <c r="I39" s="173">
        <v>168.64818160999999</v>
      </c>
      <c r="J39" s="47">
        <v>239.23360579000001</v>
      </c>
      <c r="K39" s="47">
        <v>163.20296662000001</v>
      </c>
      <c r="L39" s="47">
        <v>9.1570510300000016</v>
      </c>
      <c r="M39" s="173">
        <v>152.24849999999998</v>
      </c>
      <c r="N39" s="60">
        <v>143.09144896999999</v>
      </c>
      <c r="O39" s="61">
        <v>53.953067219999966</v>
      </c>
      <c r="P39" s="50">
        <v>1562.6367976022948</v>
      </c>
      <c r="Q39" s="51">
        <v>54.888681695674563</v>
      </c>
    </row>
    <row r="40" spans="1:17">
      <c r="A40" s="52" t="s">
        <v>117</v>
      </c>
      <c r="B40" s="46">
        <v>11864.450613556</v>
      </c>
      <c r="C40" s="47">
        <v>4260.5576229929902</v>
      </c>
      <c r="D40" s="47">
        <v>13246.1632533882</v>
      </c>
      <c r="E40" s="47">
        <v>518.19147611999995</v>
      </c>
      <c r="F40" s="47">
        <v>651.30761923723401</v>
      </c>
      <c r="G40" s="173">
        <v>372.49654547</v>
      </c>
      <c r="H40" s="47">
        <v>239.64839395999999</v>
      </c>
      <c r="I40" s="173">
        <v>100</v>
      </c>
      <c r="J40" s="47">
        <v>30</v>
      </c>
      <c r="K40" s="47">
        <v>74.349000000000004</v>
      </c>
      <c r="L40" s="47">
        <v>0</v>
      </c>
      <c r="M40" s="173">
        <v>0</v>
      </c>
      <c r="N40" s="60">
        <v>0</v>
      </c>
      <c r="O40" s="61">
        <v>-833.734833473447</v>
      </c>
      <c r="P40" s="50">
        <v>0</v>
      </c>
      <c r="Q40" s="51">
        <v>-100</v>
      </c>
    </row>
    <row r="41" spans="1:17">
      <c r="A41" s="170" t="s">
        <v>228</v>
      </c>
      <c r="B41" s="46">
        <v>1271.347</v>
      </c>
      <c r="C41" s="47">
        <v>0</v>
      </c>
      <c r="D41" s="47">
        <v>8905.6228390514007</v>
      </c>
      <c r="E41" s="47">
        <v>464.22147611999998</v>
      </c>
      <c r="F41" s="47">
        <v>560.41761923723402</v>
      </c>
      <c r="G41" s="173">
        <v>281.26900000000001</v>
      </c>
      <c r="H41" s="47">
        <v>140</v>
      </c>
      <c r="I41" s="173">
        <v>100</v>
      </c>
      <c r="J41" s="47">
        <v>30</v>
      </c>
      <c r="K41" s="47">
        <v>48.02</v>
      </c>
      <c r="L41" s="47">
        <v>0</v>
      </c>
      <c r="M41" s="173">
        <v>0</v>
      </c>
      <c r="N41" s="60">
        <v>0</v>
      </c>
      <c r="O41" s="61">
        <v>-448.799654983447</v>
      </c>
      <c r="P41" s="50">
        <v>0</v>
      </c>
      <c r="Q41" s="51">
        <v>-100</v>
      </c>
    </row>
    <row r="42" spans="1:17">
      <c r="A42" s="31" t="s">
        <v>176</v>
      </c>
      <c r="B42" s="39"/>
      <c r="C42" s="40"/>
      <c r="D42" s="40"/>
      <c r="E42" s="40"/>
      <c r="F42" s="40"/>
      <c r="G42" s="172"/>
      <c r="H42" s="40"/>
      <c r="I42" s="172"/>
      <c r="J42" s="40"/>
      <c r="K42" s="40"/>
      <c r="L42" s="40"/>
      <c r="M42" s="172"/>
      <c r="N42" s="58"/>
      <c r="O42" s="59"/>
      <c r="P42" s="43"/>
      <c r="Q42" s="44"/>
    </row>
    <row r="43" spans="1:17">
      <c r="A43" s="52" t="s">
        <v>117</v>
      </c>
      <c r="B43" s="46">
        <v>25245.173464949628</v>
      </c>
      <c r="C43" s="47">
        <v>19209.437357292383</v>
      </c>
      <c r="D43" s="47">
        <v>8023.2086365542145</v>
      </c>
      <c r="E43" s="47">
        <v>109.04206496747599</v>
      </c>
      <c r="F43" s="47">
        <v>67.905564181356951</v>
      </c>
      <c r="G43" s="173">
        <v>39.893146578831086</v>
      </c>
      <c r="H43" s="47">
        <v>32.560720363958566</v>
      </c>
      <c r="I43" s="173">
        <v>30.046594805229777</v>
      </c>
      <c r="J43" s="47">
        <v>44.344685941495015</v>
      </c>
      <c r="K43" s="47">
        <v>72.332670480008801</v>
      </c>
      <c r="L43" s="47">
        <v>49.070429454282007</v>
      </c>
      <c r="M43" s="173">
        <v>47.642436427353985</v>
      </c>
      <c r="N43" s="60">
        <v>-1.4279930269280214</v>
      </c>
      <c r="O43" s="61">
        <v>-493.16703613649582</v>
      </c>
      <c r="P43" s="50">
        <v>-2.9100887088393108</v>
      </c>
      <c r="Q43" s="51">
        <v>-91.190532184746601</v>
      </c>
    </row>
    <row r="44" spans="1:17">
      <c r="A44" s="52" t="s">
        <v>118</v>
      </c>
      <c r="B44" s="46">
        <v>15057.576169303633</v>
      </c>
      <c r="C44" s="47">
        <v>16329.603127680259</v>
      </c>
      <c r="D44" s="47">
        <v>5612.9848110371349</v>
      </c>
      <c r="E44" s="47">
        <v>89.599948450273658</v>
      </c>
      <c r="F44" s="47">
        <v>194.2764973996542</v>
      </c>
      <c r="G44" s="173">
        <v>169.09652967145018</v>
      </c>
      <c r="H44" s="47">
        <v>237.96270128889014</v>
      </c>
      <c r="I44" s="173">
        <v>207.28033282521514</v>
      </c>
      <c r="J44" s="47">
        <v>223.60610567841127</v>
      </c>
      <c r="K44" s="47">
        <v>207.8769407454549</v>
      </c>
      <c r="L44" s="47">
        <v>201.22839658964583</v>
      </c>
      <c r="M44" s="173">
        <v>214.46114224971322</v>
      </c>
      <c r="N44" s="60">
        <v>13.232745660067394</v>
      </c>
      <c r="O44" s="61">
        <v>-61.777282294545302</v>
      </c>
      <c r="P44" s="50">
        <v>6.5759832530257682</v>
      </c>
      <c r="Q44" s="51">
        <v>-22.363754208512518</v>
      </c>
    </row>
    <row r="45" spans="1:17">
      <c r="A45" s="31" t="s">
        <v>119</v>
      </c>
      <c r="B45" s="62">
        <v>7.5</v>
      </c>
      <c r="C45" s="63">
        <v>6.5</v>
      </c>
      <c r="D45" s="63">
        <v>14</v>
      </c>
      <c r="E45" s="63">
        <v>14</v>
      </c>
      <c r="F45" s="63">
        <v>19.5</v>
      </c>
      <c r="G45" s="175">
        <v>30</v>
      </c>
      <c r="H45" s="63">
        <v>30</v>
      </c>
      <c r="I45" s="175">
        <v>30</v>
      </c>
      <c r="J45" s="63">
        <v>30</v>
      </c>
      <c r="K45" s="63">
        <v>30</v>
      </c>
      <c r="L45" s="63">
        <v>27</v>
      </c>
      <c r="M45" s="175">
        <v>22</v>
      </c>
      <c r="N45" s="219">
        <v>-5</v>
      </c>
      <c r="O45" s="64">
        <v>9.5</v>
      </c>
      <c r="P45" s="65"/>
      <c r="Q45" s="66"/>
    </row>
    <row r="46" spans="1:17">
      <c r="A46" s="31" t="s">
        <v>120</v>
      </c>
      <c r="B46" s="67">
        <v>3.8109950539193194</v>
      </c>
      <c r="C46" s="68">
        <v>4.4494682257564113</v>
      </c>
      <c r="D46" s="68">
        <v>23.136396682113862</v>
      </c>
      <c r="E46" s="68">
        <v>16.231104889036946</v>
      </c>
      <c r="F46" s="68">
        <v>21.118758749513471</v>
      </c>
      <c r="G46" s="176">
        <v>24.870093308589748</v>
      </c>
      <c r="H46" s="68">
        <v>25.626353625614069</v>
      </c>
      <c r="I46" s="176">
        <v>21.154398782737733</v>
      </c>
      <c r="J46" s="68">
        <v>13.44726500371261</v>
      </c>
      <c r="K46" s="68">
        <v>4.861884456939757</v>
      </c>
      <c r="L46" s="68">
        <v>4.2170122061679995</v>
      </c>
      <c r="M46" s="176">
        <v>4.4543887653722045</v>
      </c>
      <c r="N46" s="69">
        <v>0.23737655920420497</v>
      </c>
      <c r="O46" s="70">
        <v>-8.2008160217804065</v>
      </c>
      <c r="P46" s="65"/>
      <c r="Q46" s="66"/>
    </row>
    <row r="47" spans="1:17">
      <c r="A47" s="52" t="s">
        <v>113</v>
      </c>
      <c r="B47" s="71">
        <v>8.0981322923035908</v>
      </c>
      <c r="C47" s="72">
        <v>11.052532360477301</v>
      </c>
      <c r="D47" s="72">
        <v>24.619936877576102</v>
      </c>
      <c r="E47" s="72">
        <v>17.221606173537001</v>
      </c>
      <c r="F47" s="72">
        <v>22.391140250934601</v>
      </c>
      <c r="G47" s="177">
        <v>26.007689548457101</v>
      </c>
      <c r="H47" s="72">
        <v>26.878178953786701</v>
      </c>
      <c r="I47" s="177">
        <v>24.843925666350302</v>
      </c>
      <c r="J47" s="72">
        <v>23.370024189472201</v>
      </c>
      <c r="K47" s="72">
        <v>21.831731362129901</v>
      </c>
      <c r="L47" s="72">
        <v>19.9155491020481</v>
      </c>
      <c r="M47" s="177">
        <v>21.148550660757699</v>
      </c>
      <c r="N47" s="55">
        <v>1.2330015587095993</v>
      </c>
      <c r="O47" s="73">
        <v>7.8853678388699997</v>
      </c>
      <c r="P47" s="74"/>
      <c r="Q47" s="75"/>
    </row>
    <row r="48" spans="1:17">
      <c r="A48" s="52" t="s">
        <v>107</v>
      </c>
      <c r="B48" s="71">
        <v>0.857250530819479</v>
      </c>
      <c r="C48" s="72">
        <v>0.73325614520778803</v>
      </c>
      <c r="D48" s="72">
        <v>7.2780659637307696</v>
      </c>
      <c r="E48" s="72">
        <v>5.1023935224225596</v>
      </c>
      <c r="F48" s="72">
        <v>5.1904821463943103</v>
      </c>
      <c r="G48" s="177">
        <v>4.9816638161395597</v>
      </c>
      <c r="H48" s="72">
        <v>5.3982269822871398</v>
      </c>
      <c r="I48" s="177">
        <v>6.4468327806377896</v>
      </c>
      <c r="J48" s="72">
        <v>1.9312657737189001</v>
      </c>
      <c r="K48" s="72">
        <v>0.41207250851056099</v>
      </c>
      <c r="L48" s="72">
        <v>0.45543246173750102</v>
      </c>
      <c r="M48" s="177">
        <v>0.612981004244738</v>
      </c>
      <c r="N48" s="55">
        <v>0.15754854250723699</v>
      </c>
      <c r="O48" s="73">
        <v>-5.9710408588802419</v>
      </c>
      <c r="P48" s="74"/>
      <c r="Q48" s="75"/>
    </row>
    <row r="49" spans="1:17">
      <c r="A49" s="31" t="s">
        <v>121</v>
      </c>
      <c r="B49" s="67">
        <v>17.554900916623499</v>
      </c>
      <c r="C49" s="68">
        <v>17.4645970155625</v>
      </c>
      <c r="D49" s="68">
        <v>16.63</v>
      </c>
      <c r="E49" s="68">
        <v>16.98</v>
      </c>
      <c r="F49" s="68">
        <v>18.6443106782448</v>
      </c>
      <c r="G49" s="176">
        <v>24.1556817578881</v>
      </c>
      <c r="H49" s="68">
        <v>23.896200233643</v>
      </c>
      <c r="I49" s="176">
        <v>23.559627963839901</v>
      </c>
      <c r="J49" s="68">
        <v>22.3853445223161</v>
      </c>
      <c r="K49" s="68">
        <v>21.496175631789299</v>
      </c>
      <c r="L49" s="68">
        <v>21.011898743574701</v>
      </c>
      <c r="M49" s="176">
        <v>21.058351962763901</v>
      </c>
      <c r="N49" s="69">
        <v>4.6453219189199757E-2</v>
      </c>
      <c r="O49" s="70">
        <v>4.8813941641619003</v>
      </c>
      <c r="P49" s="65"/>
      <c r="Q49" s="66"/>
    </row>
    <row r="50" spans="1:17">
      <c r="A50" s="52" t="s">
        <v>122</v>
      </c>
      <c r="B50" s="71">
        <v>27.316802479351399</v>
      </c>
      <c r="C50" s="72">
        <v>26.1075205754045</v>
      </c>
      <c r="D50" s="72">
        <v>29.829562236378202</v>
      </c>
      <c r="E50" s="72">
        <v>29.274041387302901</v>
      </c>
      <c r="F50" s="72">
        <v>28.6817794744065</v>
      </c>
      <c r="G50" s="177">
        <v>28.1581096970997</v>
      </c>
      <c r="H50" s="72">
        <v>29.506103455915401</v>
      </c>
      <c r="I50" s="177">
        <v>30.2822878897557</v>
      </c>
      <c r="J50" s="72">
        <v>29.639707115245098</v>
      </c>
      <c r="K50" s="72">
        <v>29.131382378716701</v>
      </c>
      <c r="L50" s="72">
        <v>30.324603598540499</v>
      </c>
      <c r="M50" s="177">
        <v>30.403756494966402</v>
      </c>
      <c r="N50" s="55">
        <v>7.9152896425902952E-2</v>
      </c>
      <c r="O50" s="73">
        <v>1.0040690597482005</v>
      </c>
      <c r="P50" s="74"/>
      <c r="Q50" s="75"/>
    </row>
    <row r="51" spans="1:17">
      <c r="A51" s="52" t="s">
        <v>123</v>
      </c>
      <c r="B51" s="71">
        <v>16.669368962772001</v>
      </c>
      <c r="C51" s="72">
        <v>16.602157952438301</v>
      </c>
      <c r="D51" s="72">
        <v>15.866187903459</v>
      </c>
      <c r="E51" s="72">
        <v>16.439563301740201</v>
      </c>
      <c r="F51" s="72">
        <v>18.118130609536799</v>
      </c>
      <c r="G51" s="177">
        <v>23.976052789305299</v>
      </c>
      <c r="H51" s="72">
        <v>23.685940016494001</v>
      </c>
      <c r="I51" s="177">
        <v>23.2719661350717</v>
      </c>
      <c r="J51" s="72">
        <v>22.124654892953501</v>
      </c>
      <c r="K51" s="72">
        <v>21.1455841007404</v>
      </c>
      <c r="L51" s="72">
        <v>20.599701994171401</v>
      </c>
      <c r="M51" s="177">
        <v>20.615010621082501</v>
      </c>
      <c r="N51" s="55">
        <v>1.5308626911100021E-2</v>
      </c>
      <c r="O51" s="73">
        <v>5.2968924130881003</v>
      </c>
      <c r="P51" s="74"/>
      <c r="Q51" s="75"/>
    </row>
    <row r="52" spans="1:17">
      <c r="A52" s="76" t="s">
        <v>124</v>
      </c>
      <c r="B52" s="67">
        <v>9.3026160159263807</v>
      </c>
      <c r="C52" s="68">
        <v>8.7386447103932205</v>
      </c>
      <c r="D52" s="68">
        <v>8.3874211910768999</v>
      </c>
      <c r="E52" s="68">
        <v>8.4464544708937996</v>
      </c>
      <c r="F52" s="68">
        <v>7.8721131975050804</v>
      </c>
      <c r="G52" s="176">
        <v>7.6294744749744403</v>
      </c>
      <c r="H52" s="68">
        <v>8.3169123806328606</v>
      </c>
      <c r="I52" s="176">
        <v>8.6335174438138491</v>
      </c>
      <c r="J52" s="68">
        <v>8.2786678974272707</v>
      </c>
      <c r="K52" s="68">
        <v>7.9098128907649903</v>
      </c>
      <c r="L52" s="68">
        <v>8.1836096513845096</v>
      </c>
      <c r="M52" s="176">
        <v>8.4856556019222502</v>
      </c>
      <c r="N52" s="69">
        <v>0.30204595053774064</v>
      </c>
      <c r="O52" s="70">
        <v>-0.35716110842857951</v>
      </c>
      <c r="P52" s="65"/>
      <c r="Q52" s="66"/>
    </row>
    <row r="53" spans="1:17">
      <c r="A53" s="52" t="s">
        <v>122</v>
      </c>
      <c r="B53" s="71">
        <v>12.646766605834999</v>
      </c>
      <c r="C53" s="72">
        <v>15.451488703299599</v>
      </c>
      <c r="D53" s="72">
        <v>11.720722492434801</v>
      </c>
      <c r="E53" s="72">
        <v>13.998496781766899</v>
      </c>
      <c r="F53" s="72">
        <v>13.7144400006787</v>
      </c>
      <c r="G53" s="177">
        <v>29.8361990814915</v>
      </c>
      <c r="H53" s="72">
        <v>16.7503550140177</v>
      </c>
      <c r="I53" s="177">
        <v>14.9058017322706</v>
      </c>
      <c r="J53" s="72">
        <v>12.067721968966501</v>
      </c>
      <c r="K53" s="72">
        <v>12.5035285067095</v>
      </c>
      <c r="L53" s="72">
        <v>30</v>
      </c>
      <c r="M53" s="177">
        <v>19.306831993167101</v>
      </c>
      <c r="N53" s="55">
        <v>-10.693168006832899</v>
      </c>
      <c r="O53" s="73">
        <v>2.5313852704619002</v>
      </c>
      <c r="P53" s="74"/>
      <c r="Q53" s="75"/>
    </row>
    <row r="54" spans="1:17">
      <c r="A54" s="52" t="s">
        <v>123</v>
      </c>
      <c r="B54" s="71">
        <v>9.3025597327038607</v>
      </c>
      <c r="C54" s="72">
        <v>8.7384432284310805</v>
      </c>
      <c r="D54" s="72">
        <v>8.38736994082557</v>
      </c>
      <c r="E54" s="72">
        <v>8.4463915748092795</v>
      </c>
      <c r="F54" s="72">
        <v>7.8718566947830304</v>
      </c>
      <c r="G54" s="177">
        <v>7.6294274436244898</v>
      </c>
      <c r="H54" s="72">
        <v>8.3168563859306399</v>
      </c>
      <c r="I54" s="177">
        <v>8.6334707107127198</v>
      </c>
      <c r="J54" s="72">
        <v>8.2785937391508799</v>
      </c>
      <c r="K54" s="72">
        <v>7.90761712271033</v>
      </c>
      <c r="L54" s="72">
        <v>8.1836084270746792</v>
      </c>
      <c r="M54" s="177">
        <v>8.4856353489346894</v>
      </c>
      <c r="N54" s="55">
        <v>0.30202692186001023</v>
      </c>
      <c r="O54" s="73">
        <v>-0.35716362230782117</v>
      </c>
      <c r="P54" s="74"/>
      <c r="Q54" s="75"/>
    </row>
    <row r="55" spans="1:17">
      <c r="A55" s="31" t="s">
        <v>125</v>
      </c>
      <c r="B55" s="67">
        <v>14.8787975862571</v>
      </c>
      <c r="C55" s="68">
        <v>13.780982605530401</v>
      </c>
      <c r="D55" s="68">
        <v>10.859674318578101</v>
      </c>
      <c r="E55" s="68">
        <v>8.3220683406906293</v>
      </c>
      <c r="F55" s="68">
        <v>9.3394940942905507</v>
      </c>
      <c r="G55" s="176">
        <v>13.646018427074001</v>
      </c>
      <c r="H55" s="68">
        <v>17.166824500347101</v>
      </c>
      <c r="I55" s="176">
        <v>17.140097103681001</v>
      </c>
      <c r="J55" s="68">
        <v>16.513641925870399</v>
      </c>
      <c r="K55" s="68">
        <v>15.533788395816901</v>
      </c>
      <c r="L55" s="68">
        <v>14.5662350129214</v>
      </c>
      <c r="M55" s="176">
        <v>14.1950753600852</v>
      </c>
      <c r="N55" s="69">
        <v>-0.37115965283619978</v>
      </c>
      <c r="O55" s="70">
        <v>3.1770294389613003</v>
      </c>
      <c r="P55" s="65"/>
      <c r="Q55" s="66"/>
    </row>
    <row r="56" spans="1:17">
      <c r="A56" s="52" t="s">
        <v>122</v>
      </c>
      <c r="B56" s="71">
        <v>21.243960430363799</v>
      </c>
      <c r="C56" s="72">
        <v>18.674216403461799</v>
      </c>
      <c r="D56" s="72">
        <v>20.033726801953001</v>
      </c>
      <c r="E56" s="72">
        <v>20.126495062763802</v>
      </c>
      <c r="F56" s="72">
        <v>19.817023929192899</v>
      </c>
      <c r="G56" s="177">
        <v>21.400106552670501</v>
      </c>
      <c r="H56" s="72">
        <v>23.443953365982001</v>
      </c>
      <c r="I56" s="177">
        <v>23.257052693812199</v>
      </c>
      <c r="J56" s="72">
        <v>22.208128657585299</v>
      </c>
      <c r="K56" s="72">
        <v>21.518412473380302</v>
      </c>
      <c r="L56" s="72">
        <v>21.571259941548199</v>
      </c>
      <c r="M56" s="177">
        <v>21.308413937392501</v>
      </c>
      <c r="N56" s="55">
        <v>-0.2628460041556977</v>
      </c>
      <c r="O56" s="73">
        <v>1.9553852037515007</v>
      </c>
      <c r="P56" s="74"/>
      <c r="Q56" s="75"/>
    </row>
    <row r="57" spans="1:17">
      <c r="A57" s="52" t="s">
        <v>123</v>
      </c>
      <c r="B57" s="71">
        <v>12.034645394141499</v>
      </c>
      <c r="C57" s="72">
        <v>11.224710693004999</v>
      </c>
      <c r="D57" s="72">
        <v>7.6515518537076899</v>
      </c>
      <c r="E57" s="72">
        <v>5.0042586164838498</v>
      </c>
      <c r="F57" s="72">
        <v>6.5763687675754499</v>
      </c>
      <c r="G57" s="177">
        <v>11.8668530128204</v>
      </c>
      <c r="H57" s="72">
        <v>15.5344698998952</v>
      </c>
      <c r="I57" s="177">
        <v>15.599299765488899</v>
      </c>
      <c r="J57" s="72">
        <v>15.211976572512899</v>
      </c>
      <c r="K57" s="72">
        <v>14.440152830272501</v>
      </c>
      <c r="L57" s="72">
        <v>13.4226355999901</v>
      </c>
      <c r="M57" s="177">
        <v>13.0550119565196</v>
      </c>
      <c r="N57" s="55">
        <v>-0.36762364347050003</v>
      </c>
      <c r="O57" s="73">
        <v>4.9548923276311907</v>
      </c>
      <c r="P57" s="74"/>
      <c r="Q57" s="75"/>
    </row>
    <row r="58" spans="1:17">
      <c r="A58" s="31" t="s">
        <v>126</v>
      </c>
      <c r="B58" s="67">
        <v>7.0311344860375504</v>
      </c>
      <c r="C58" s="68">
        <v>7.1134770836126302</v>
      </c>
      <c r="D58" s="68">
        <v>7.7216616839805701</v>
      </c>
      <c r="E58" s="68">
        <v>7.75981125660382</v>
      </c>
      <c r="F58" s="68">
        <v>7.1382258402832903</v>
      </c>
      <c r="G58" s="176">
        <v>6.89334784146532</v>
      </c>
      <c r="H58" s="68">
        <v>7.8635896789901603</v>
      </c>
      <c r="I58" s="176">
        <v>8.6476866626654605</v>
      </c>
      <c r="J58" s="68">
        <v>7.8604807181343199</v>
      </c>
      <c r="K58" s="68">
        <v>7.2002367622772097</v>
      </c>
      <c r="L58" s="68">
        <v>6.7260704577967099</v>
      </c>
      <c r="M58" s="176">
        <v>7.6662890647447997</v>
      </c>
      <c r="N58" s="69">
        <v>0.94021860694808979</v>
      </c>
      <c r="O58" s="70">
        <v>0.21645519970864946</v>
      </c>
      <c r="P58" s="65"/>
      <c r="Q58" s="66"/>
    </row>
    <row r="59" spans="1:17">
      <c r="A59" s="52" t="s">
        <v>122</v>
      </c>
      <c r="B59" s="71">
        <v>8.1210668160290709</v>
      </c>
      <c r="C59" s="72">
        <v>7.7796328248496396</v>
      </c>
      <c r="D59" s="72">
        <v>8.8160902173257103</v>
      </c>
      <c r="E59" s="72">
        <v>8.8523480991008707</v>
      </c>
      <c r="F59" s="72">
        <v>8.4445995315675209</v>
      </c>
      <c r="G59" s="177">
        <v>8.9303850695439397</v>
      </c>
      <c r="H59" s="72">
        <v>9.8747023952461905</v>
      </c>
      <c r="I59" s="177">
        <v>9.99220961968852</v>
      </c>
      <c r="J59" s="72">
        <v>8.8390248120476205</v>
      </c>
      <c r="K59" s="72">
        <v>8.2899864978690392</v>
      </c>
      <c r="L59" s="72">
        <v>8.3445967848273899</v>
      </c>
      <c r="M59" s="177">
        <v>8.7070133912915892</v>
      </c>
      <c r="N59" s="55">
        <v>0.36241660646419938</v>
      </c>
      <c r="O59" s="73">
        <v>0.26842153879301911</v>
      </c>
      <c r="P59" s="74"/>
      <c r="Q59" s="75"/>
    </row>
    <row r="60" spans="1:17">
      <c r="A60" s="77" t="s">
        <v>123</v>
      </c>
      <c r="B60" s="78">
        <v>4.4010349357495402</v>
      </c>
      <c r="C60" s="79">
        <v>5.0232384295625296</v>
      </c>
      <c r="D60" s="79">
        <v>5.0848415752742699</v>
      </c>
      <c r="E60" s="79">
        <v>5.3401809541986296</v>
      </c>
      <c r="F60" s="79">
        <v>5.2545585203745198</v>
      </c>
      <c r="G60" s="178">
        <v>4.5981199433456297</v>
      </c>
      <c r="H60" s="79">
        <v>4.0822272613916599</v>
      </c>
      <c r="I60" s="178">
        <v>5.2281565256203804</v>
      </c>
      <c r="J60" s="79">
        <v>5.2532983591952602</v>
      </c>
      <c r="K60" s="79">
        <v>4.5740800602087601</v>
      </c>
      <c r="L60" s="79">
        <v>3.2502547864748901</v>
      </c>
      <c r="M60" s="178">
        <v>4.6317573413623503</v>
      </c>
      <c r="N60" s="80">
        <v>1.3815025548874602</v>
      </c>
      <c r="O60" s="81">
        <v>-0.9417284626793494</v>
      </c>
      <c r="P60" s="82"/>
      <c r="Q60" s="83"/>
    </row>
    <row r="61" spans="1:17">
      <c r="A61" s="84" t="s">
        <v>127</v>
      </c>
      <c r="B61" s="84"/>
      <c r="C61" s="84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</row>
    <row r="62" spans="1:17" outlineLevel="1">
      <c r="A62" s="84" t="s">
        <v>178</v>
      </c>
      <c r="B62" s="84"/>
      <c r="C62" s="84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</row>
    <row r="63" spans="1:17">
      <c r="A63" s="84" t="s">
        <v>177</v>
      </c>
      <c r="B63" s="84"/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</row>
    <row r="64" spans="1:17">
      <c r="A64" s="84" t="s">
        <v>128</v>
      </c>
      <c r="B64" s="84"/>
      <c r="C64" s="84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</row>
  </sheetData>
  <mergeCells count="16">
    <mergeCell ref="P2:Q2"/>
    <mergeCell ref="A1:Q1"/>
    <mergeCell ref="A2:A3"/>
    <mergeCell ref="B2:B3"/>
    <mergeCell ref="C2:C3"/>
    <mergeCell ref="D2:D3"/>
    <mergeCell ref="E2:E3"/>
    <mergeCell ref="H2:H3"/>
    <mergeCell ref="N2:O2"/>
    <mergeCell ref="F2:F3"/>
    <mergeCell ref="G2:G3"/>
    <mergeCell ref="I2:I3"/>
    <mergeCell ref="J2:J3"/>
    <mergeCell ref="L2:L3"/>
    <mergeCell ref="K2:K3"/>
    <mergeCell ref="M2:M3"/>
  </mergeCells>
  <pageMargins left="0.51181102362204722" right="0.51181102362204722" top="0.78740157480314965" bottom="0.82677165354330717" header="0.51181102362204722" footer="0.51181102362204722"/>
  <pageSetup paperSize="9" scale="48" orientation="landscape" r:id="rId1"/>
  <headerFooter>
    <oddHeader>&amp;L&amp;"Times New Roman,звичайний"&amp;21&amp;K8CBA97Макроекономічний та монетарний огляд &amp;R&amp;"Times New Roman,звичайний"&amp;21&amp;K8CBA97Жовтень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  <vt:lpstr>'Економічна активність'!Область_друку</vt:lpstr>
      <vt:lpstr>'Зовнішній сектор'!Область_друку</vt:lpstr>
      <vt:lpstr>Інфляція!Область_друку</vt:lpstr>
      <vt:lpstr>'Монетарний сектор'!Область_друку</vt:lpstr>
      <vt:lpstr>'Фіскальний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2015-09-30T06:00:42Z</cp:lastPrinted>
  <dcterms:created xsi:type="dcterms:W3CDTF">2015-03-23T16:40:36Z</dcterms:created>
  <dcterms:modified xsi:type="dcterms:W3CDTF">2015-10-30T12:50:36Z</dcterms:modified>
</cp:coreProperties>
</file>