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11\"/>
    </mc:Choice>
  </mc:AlternateContent>
  <bookViews>
    <workbookView xWindow="29295" yWindow="-15" windowWidth="14400" windowHeight="11985" activeTab="5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Інфляція'!$A$1:$C$50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сектор'!$A$1:$AB$70</definedName>
    <definedName name="_xlnm.Print_Area" localSheetId="2">'Ринок праці'!$A$1:$BC$29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W13" i="39" l="1"/>
  <c r="AW41" i="39"/>
  <c r="AW38" i="39"/>
  <c r="AW36" i="39" l="1"/>
  <c r="AW52" i="39"/>
  <c r="AW53" i="39"/>
  <c r="AW54" i="39"/>
  <c r="AW55" i="39"/>
  <c r="AW56" i="39"/>
  <c r="AW57" i="39"/>
  <c r="AW58" i="39"/>
  <c r="AW59" i="39"/>
  <c r="AW60" i="39"/>
  <c r="AW62" i="39"/>
  <c r="AW64" i="39"/>
  <c r="AW65" i="39"/>
  <c r="AW66" i="39"/>
  <c r="AW67" i="39"/>
  <c r="AW68" i="39"/>
  <c r="AW69" i="39"/>
  <c r="AW70" i="39"/>
  <c r="AW71" i="39"/>
  <c r="AW72" i="39"/>
  <c r="AW73" i="39"/>
  <c r="AW74" i="39"/>
  <c r="AW77" i="39"/>
  <c r="AW78" i="39"/>
  <c r="AW79" i="39"/>
  <c r="BC19" i="40" l="1"/>
  <c r="BB19" i="40"/>
  <c r="BC18" i="40"/>
  <c r="BB18" i="40"/>
  <c r="BC17" i="40"/>
  <c r="BB17" i="40"/>
  <c r="BC16" i="40"/>
  <c r="BB16" i="40"/>
  <c r="AD16" i="40"/>
  <c r="BC15" i="40"/>
  <c r="BB15" i="40"/>
  <c r="BC14" i="40"/>
  <c r="BB14" i="40"/>
  <c r="BC13" i="40"/>
  <c r="BB13" i="40"/>
  <c r="F12" i="40"/>
  <c r="E12" i="40"/>
  <c r="S11" i="40"/>
  <c r="R11" i="40"/>
  <c r="Q11" i="40"/>
  <c r="F10" i="40"/>
  <c r="BC7" i="40"/>
  <c r="BB7" i="40"/>
  <c r="BC5" i="40"/>
  <c r="BB5" i="40"/>
  <c r="BC4" i="40"/>
  <c r="BB4" i="40"/>
  <c r="AV77" i="39" l="1"/>
  <c r="AV78" i="39"/>
  <c r="AV79" i="39"/>
  <c r="AV13" i="39"/>
  <c r="AV41" i="39"/>
  <c r="AV38" i="39"/>
  <c r="AV36" i="39"/>
  <c r="AV52" i="39"/>
  <c r="AV53" i="39"/>
  <c r="AV54" i="39"/>
  <c r="AV55" i="39"/>
  <c r="AV56" i="39"/>
  <c r="AV57" i="39"/>
  <c r="AV58" i="39"/>
  <c r="AV59" i="39"/>
  <c r="AV60" i="39"/>
  <c r="AV62" i="39"/>
  <c r="AV64" i="39"/>
  <c r="AV65" i="39"/>
  <c r="AV66" i="39"/>
  <c r="AV67" i="39"/>
  <c r="AV68" i="39"/>
  <c r="AV69" i="39"/>
  <c r="AV70" i="39"/>
  <c r="AV71" i="39"/>
  <c r="AV72" i="39"/>
  <c r="AV73" i="39"/>
  <c r="AV74" i="39"/>
  <c r="AU41" i="39" l="1"/>
  <c r="AU38" i="39"/>
  <c r="AU36" i="39"/>
  <c r="AU52" i="39"/>
  <c r="AU53" i="39"/>
  <c r="AU54" i="39"/>
  <c r="AU55" i="39"/>
  <c r="AU56" i="39"/>
  <c r="AU57" i="39"/>
  <c r="AU58" i="39"/>
  <c r="AU59" i="39"/>
  <c r="AU64" i="39"/>
  <c r="AU65" i="39"/>
  <c r="AU66" i="39"/>
  <c r="AU67" i="39"/>
  <c r="AU68" i="39"/>
  <c r="AU69" i="39"/>
  <c r="AU70" i="39"/>
  <c r="AU71" i="39"/>
  <c r="AU72" i="39"/>
  <c r="AU73" i="39"/>
  <c r="AU74" i="39"/>
  <c r="AU77" i="39"/>
  <c r="AU78" i="39"/>
  <c r="AU79" i="39"/>
  <c r="AU13" i="39"/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S52" i="39" l="1"/>
  <c r="AS53" i="39"/>
  <c r="AS54" i="39"/>
  <c r="AS55" i="39"/>
  <c r="AS56" i="39"/>
  <c r="AS57" i="39"/>
  <c r="AS58" i="39"/>
  <c r="AS59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R57" i="39" l="1"/>
  <c r="AR13" i="39"/>
  <c r="AR36" i="39"/>
  <c r="AR41" i="39"/>
  <c r="AR38" i="39"/>
  <c r="AR52" i="39"/>
  <c r="AR53" i="39"/>
  <c r="AR54" i="39"/>
  <c r="AR55" i="39"/>
  <c r="AR56" i="39"/>
  <c r="AR58" i="39"/>
  <c r="AR59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U62" i="39" s="1"/>
  <c r="AI41" i="39" l="1"/>
  <c r="AI38" i="39"/>
  <c r="AI36" i="39"/>
  <c r="AI13" i="39"/>
  <c r="AU60" i="39" s="1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F15" i="39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T60" i="39" s="1"/>
  <c r="AG13" i="39"/>
  <c r="AS60" i="39" s="1"/>
  <c r="AF13" i="39"/>
  <c r="AR60" i="39" s="1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G36" i="39" l="1"/>
  <c r="AS62" i="39"/>
  <c r="AF36" i="39"/>
  <c r="AR62" i="39"/>
  <c r="AE36" i="39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<sst xmlns="http://schemas.openxmlformats.org/spreadsheetml/2006/main" count="911" uniqueCount="324">
  <si>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</si>
  <si>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</si>
  <si>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</si>
  <si>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</si>
  <si>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</si>
  <si>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</si>
  <si>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</si>
  <si>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</si>
  <si>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</si>
  <si>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</si>
  <si>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</si>
  <si>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</si>
  <si>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</si>
  <si>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</si>
  <si>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</si>
  <si>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</si>
  <si>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</si>
  <si>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</si>
  <si>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</si>
  <si>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</si>
  <si>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</si>
  <si>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</si>
  <si>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</si>
  <si>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</si>
  <si>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</si>
  <si>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</si>
  <si>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</si>
  <si>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</si>
  <si>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</si>
  <si>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</si>
  <si>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</si>
  <si>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</si>
  <si>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</si>
  <si>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</si>
  <si>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</si>
  <si>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</si>
  <si>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</si>
  <si>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</si>
  <si>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</si>
  <si>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</si>
  <si>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</si>
  <si>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</si>
  <si>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</si>
  <si>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</si>
  <si>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</si>
  <si>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</si>
  <si>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</si>
  <si>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</si>
  <si>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</si>
  <si>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</si>
  <si>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</si>
  <si>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</si>
  <si>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</si>
  <si>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</si>
  <si>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</si>
  <si>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</si>
  <si>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</si>
  <si>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</si>
  <si>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</si>
  <si>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</si>
  <si>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</si>
  <si>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</si>
  <si>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</si>
  <si>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</si>
  <si>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</si>
  <si>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</si>
  <si>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</si>
  <si>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</si>
  <si>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</si>
  <si>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</si>
  <si>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</si>
  <si>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</si>
  <si>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</si>
  <si>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</si>
  <si>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</si>
  <si>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</si>
  <si>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</si>
  <si>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</si>
  <si>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</si>
  <si>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</si>
  <si>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</si>
  <si>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</si>
  <si>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</si>
  <si>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</si>
  <si>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</si>
  <si>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</si>
  <si>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</si>
  <si>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</si>
  <si>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</si>
  <si>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</si>
  <si>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</si>
  <si>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</si>
  <si>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</si>
  <si>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</si>
  <si>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</si>
  <si>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</si>
  <si>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</si>
  <si>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</si>
  <si>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</si>
  <si>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</si>
  <si>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</si>
  <si>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</si>
  <si>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</si>
  <si>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</si>
  <si>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</si>
  <si>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</si>
  <si>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</si>
  <si>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</si>
  <si>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</si>
  <si>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</si>
  <si>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</si>
  <si>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</si>
  <si>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</si>
  <si>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</si>
  <si>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</si>
  <si>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</si>
  <si>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</si>
  <si>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</si>
  <si>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</si>
  <si>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</si>
  <si>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</si>
  <si>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</si>
  <si>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</si>
  <si>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</si>
  <si>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</si>
  <si>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</si>
  <si>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</si>
  <si>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</si>
  <si>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</si>
  <si>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</si>
  <si>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</si>
  <si>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</si>
  <si>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</si>
  <si>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</si>
  <si>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</si>
  <si>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</si>
  <si>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</si>
  <si>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</si>
  <si>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</si>
  <si>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</si>
  <si>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</si>
  <si>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</si>
  <si>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</si>
  <si>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</si>
  <si>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</si>
  <si>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</si>
  <si>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</si>
  <si>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</si>
  <si>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</si>
  <si>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</si>
  <si>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</si>
  <si>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</si>
  <si>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</si>
  <si>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</si>
  <si>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</si>
  <si>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</si>
  <si>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</si>
  <si>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</si>
  <si>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</si>
  <si>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</si>
  <si>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</si>
  <si>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</si>
  <si>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</si>
  <si>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</si>
  <si>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</si>
  <si>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</si>
  <si>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</si>
  <si>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</si>
  <si>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</si>
  <si>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</si>
  <si>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</si>
  <si>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</si>
  <si>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</si>
  <si>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</si>
  <si>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</si>
  <si>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</si>
  <si>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</si>
  <si>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</si>
  <si>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</si>
  <si>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</si>
  <si>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</si>
  <si>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</si>
  <si>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</si>
  <si>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</si>
  <si>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</si>
  <si>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</si>
  <si>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</si>
  <si>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</si>
  <si>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</si>
  <si>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</si>
  <si>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</si>
  <si>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</si>
  <si>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</si>
  <si>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</si>
  <si>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</si>
  <si>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</si>
  <si>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</si>
  <si>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</si>
  <si>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</si>
  <si>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</si>
  <si>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</si>
  <si>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</si>
  <si>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</si>
  <si>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</si>
  <si>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</si>
  <si>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</si>
  <si>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</si>
  <si>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</si>
  <si>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</si>
  <si>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</si>
  <si>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</si>
  <si>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</si>
  <si>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</si>
  <si>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</si>
  <si>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</si>
  <si>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</si>
  <si>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</si>
  <si>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</si>
  <si>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</si>
  <si>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</si>
  <si>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</si>
  <si>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</si>
  <si>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</si>
  <si>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</si>
  <si>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</si>
  <si>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</si>
  <si>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</si>
  <si>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</si>
  <si>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</si>
  <si>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</si>
  <si>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</si>
  <si>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</si>
  <si>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</si>
  <si>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</si>
  <si>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</si>
  <si>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</si>
  <si>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</si>
  <si>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</si>
  <si>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</si>
  <si>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</si>
  <si>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</si>
  <si>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</si>
  <si>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</si>
  <si>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</si>
  <si>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</si>
  <si>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</si>
  <si>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</si>
  <si>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</si>
  <si>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</si>
  <si>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</si>
  <si>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</si>
  <si>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</si>
  <si>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</si>
  <si>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</si>
  <si>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</si>
  <si>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</si>
  <si>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</si>
  <si>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</si>
  <si>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</si>
  <si>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</si>
  <si>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</si>
  <si>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</si>
  <si>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</si>
  <si>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</si>
  <si>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</si>
  <si>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</si>
  <si>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</si>
  <si>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</si>
  <si>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</si>
  <si>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</si>
  <si>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</si>
  <si>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</si>
  <si>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</si>
  <si>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</si>
  <si>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</si>
  <si>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</si>
  <si>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</si>
  <si>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</si>
  <si>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</si>
  <si>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</si>
  <si>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</si>
  <si>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</si>
  <si>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</si>
  <si>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</si>
  <si>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</si>
  <si>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</si>
  <si>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</si>
  <si>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</si>
  <si>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</si>
  <si>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</si>
  <si>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</si>
  <si>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</si>
  <si>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</si>
  <si>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</si>
  <si>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</si>
  <si>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</si>
  <si>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</si>
  <si>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</si>
  <si>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</si>
  <si>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</si>
  <si>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</si>
  <si>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</si>
  <si>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</si>
  <si>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</si>
  <si>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t xml:space="preserve">  ** Із січня 2017 року змінено методологію розрахунку індексів споживчих цін. Детальніша інформація на сайті ДССУ.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</si>
  <si>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НБУ на підставі даних ДССУ уточнена через перегляд методології розрахунку вагових коефіцієнтів.</t>
    </r>
  </si>
  <si>
    <t>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</si>
  <si>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</si>
  <si>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</si>
  <si>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</si>
  <si>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</si>
  <si>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</si>
  <si>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</si>
  <si>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</si>
  <si>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</si>
  <si>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-0.1 в.п.</t>
  </si>
  <si>
    <t>07</t>
  </si>
  <si>
    <t>08</t>
  </si>
  <si>
    <t>09</t>
  </si>
  <si>
    <t>зміна за жовтень 2017 року, %</t>
  </si>
  <si>
    <t>Жовтень</t>
  </si>
  <si>
    <t>Січень-Жовтень</t>
  </si>
  <si>
    <t>16.3 в.п.</t>
  </si>
  <si>
    <t>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</si>
</sst>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9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6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88" fontId="156" fillId="0" borderId="95" xfId="0" applyNumberFormat="1" applyFont="1" applyFill="1" applyBorder="1" applyAlignment="1" applyProtection="1">
      <alignment horizontal="center"/>
    </xf>
    <xf numFmtId="168" fontId="156" fillId="0" borderId="95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168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68" fontId="156" fillId="62" borderId="102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0" borderId="102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4" fillId="60" borderId="102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6" fillId="62" borderId="10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0" borderId="10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07" xfId="923" applyNumberFormat="1" applyFont="1" applyFill="1" applyBorder="1" applyAlignment="1">
      <alignment horizontal="center"/>
    </xf>
    <xf numFmtId="207" fontId="154" fillId="60" borderId="107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2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2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68" fontId="156" fillId="62" borderId="90" xfId="923" applyNumberFormat="1" applyFont="1" applyFill="1" applyBorder="1" applyAlignment="1">
      <alignment horizontal="center"/>
    </xf>
    <xf numFmtId="168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06" fontId="164" fillId="0" borderId="65" xfId="0" applyNumberFormat="1" applyFont="1" applyFill="1" applyBorder="1" applyAlignment="1" applyProtection="1">
      <alignment horizontal="center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113" xfId="923" applyFont="1" applyFill="1" applyBorder="1" applyAlignment="1">
      <alignment horizontal="center" vertical="center" wrapText="1"/>
    </xf>
    <xf numFmtId="0" fontId="167" fillId="63" borderId="114" xfId="923" applyFont="1" applyFill="1" applyBorder="1" applyAlignment="1">
      <alignment horizontal="center" vertical="center" wrapText="1"/>
    </xf>
    <xf numFmtId="168" fontId="156" fillId="62" borderId="112" xfId="923" applyNumberFormat="1" applyFont="1" applyFill="1" applyBorder="1" applyAlignment="1">
      <alignment horizontal="center"/>
    </xf>
    <xf numFmtId="168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68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5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0" borderId="117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68" fontId="169" fillId="0" borderId="28" xfId="920" applyNumberFormat="1" applyFont="1" applyFill="1" applyBorder="1" applyAlignment="1" applyProtection="1">
      <alignment horizontal="center" vertical="center"/>
    </xf>
    <xf numFmtId="168" fontId="169" fillId="0" borderId="27" xfId="920" applyNumberFormat="1" applyFont="1" applyFill="1" applyBorder="1" applyAlignment="1" applyProtection="1">
      <alignment horizontal="center" vertical="center"/>
    </xf>
    <xf numFmtId="168" fontId="171" fillId="0" borderId="45" xfId="920" applyNumberFormat="1" applyFont="1" applyFill="1" applyBorder="1" applyAlignment="1" applyProtection="1">
      <alignment horizontal="center" vertical="center"/>
    </xf>
    <xf numFmtId="168" fontId="171" fillId="0" borderId="8" xfId="920" applyNumberFormat="1" applyFont="1" applyFill="1" applyBorder="1" applyAlignment="1" applyProtection="1">
      <alignment horizontal="center" vertical="center"/>
    </xf>
    <xf numFmtId="168" fontId="171" fillId="0" borderId="46" xfId="920" applyNumberFormat="1" applyFont="1" applyFill="1" applyBorder="1" applyAlignment="1" applyProtection="1">
      <alignment horizontal="center" vertical="center"/>
    </xf>
    <xf numFmtId="168" fontId="169" fillId="0" borderId="3" xfId="920" applyNumberFormat="1" applyFont="1" applyFill="1" applyBorder="1" applyAlignment="1" applyProtection="1">
      <alignment horizontal="center" vertical="center"/>
    </xf>
    <xf numFmtId="168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168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68" fontId="171" fillId="0" borderId="46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68" fontId="171" fillId="0" borderId="8" xfId="920" quotePrefix="1" applyNumberFormat="1" applyFont="1" applyFill="1" applyBorder="1" applyAlignment="1" applyProtection="1">
      <alignment horizontal="center" vertical="center"/>
    </xf>
    <xf numFmtId="168" fontId="169" fillId="59" borderId="27" xfId="920" applyNumberFormat="1" applyFont="1" applyFill="1" applyBorder="1" applyAlignment="1" applyProtection="1">
      <alignment horizontal="center" vertical="center"/>
    </xf>
    <xf numFmtId="168" fontId="169" fillId="59" borderId="3" xfId="920" applyNumberFormat="1" applyFont="1" applyFill="1" applyBorder="1" applyAlignment="1" applyProtection="1">
      <alignment horizontal="center" vertical="center"/>
    </xf>
    <xf numFmtId="168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68" fontId="171" fillId="59" borderId="45" xfId="920" applyNumberFormat="1" applyFont="1" applyFill="1" applyBorder="1" applyAlignment="1" applyProtection="1">
      <alignment horizontal="center" vertical="center"/>
    </xf>
    <xf numFmtId="168" fontId="171" fillId="59" borderId="8" xfId="920" applyNumberFormat="1" applyFont="1" applyFill="1" applyBorder="1" applyAlignment="1" applyProtection="1">
      <alignment horizontal="center" vertical="center"/>
    </xf>
    <xf numFmtId="168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68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68" fontId="156" fillId="62" borderId="56" xfId="0" applyNumberFormat="1" applyFont="1" applyFill="1" applyBorder="1" applyAlignment="1">
      <alignment horizontal="center" wrapText="1"/>
    </xf>
    <xf numFmtId="168" fontId="156" fillId="63" borderId="56" xfId="0" applyNumberFormat="1" applyFont="1" applyFill="1" applyBorder="1" applyAlignment="1">
      <alignment horizontal="center" wrapText="1"/>
    </xf>
    <xf numFmtId="168" fontId="154" fillId="0" borderId="56" xfId="0" applyNumberFormat="1" applyFont="1" applyBorder="1" applyAlignment="1">
      <alignment horizontal="center" vertical="center" wrapText="1"/>
    </xf>
    <xf numFmtId="1" fontId="171" fillId="60" borderId="117" xfId="920" quotePrefix="1" applyNumberFormat="1" applyFont="1" applyFill="1" applyBorder="1" applyAlignment="1" applyProtection="1">
      <alignment horizontal="center" vertical="center" wrapText="1"/>
    </xf>
    <xf numFmtId="168" fontId="171" fillId="0" borderId="45" xfId="920" quotePrefix="1" applyNumberFormat="1" applyFont="1" applyFill="1" applyBorder="1" applyAlignment="1" applyProtection="1">
      <alignment horizontal="center" vertical="center"/>
    </xf>
    <xf numFmtId="168" fontId="156" fillId="62" borderId="72" xfId="923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/>
    </xf>
    <xf numFmtId="168" fontId="156" fillId="62" borderId="72" xfId="942" applyNumberFormat="1" applyFont="1" applyFill="1" applyBorder="1" applyAlignment="1">
      <alignment horizontal="center"/>
    </xf>
    <xf numFmtId="168" fontId="156" fillId="0" borderId="72" xfId="942" applyNumberFormat="1" applyFont="1" applyFill="1" applyBorder="1" applyAlignment="1">
      <alignment horizontal="center"/>
    </xf>
    <xf numFmtId="207" fontId="154" fillId="60" borderId="72" xfId="923" applyNumberFormat="1" applyFont="1" applyFill="1" applyBorder="1" applyAlignment="1">
      <alignment horizontal="center"/>
    </xf>
    <xf numFmtId="168" fontId="159" fillId="60" borderId="72" xfId="942" applyNumberFormat="1" applyFont="1" applyFill="1" applyBorder="1" applyAlignment="1">
      <alignment horizontal="center"/>
    </xf>
    <xf numFmtId="168" fontId="156" fillId="60" borderId="72" xfId="942" applyNumberFormat="1" applyFont="1" applyFill="1" applyBorder="1" applyAlignment="1">
      <alignment horizontal="center"/>
    </xf>
    <xf numFmtId="168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68" fontId="156" fillId="0" borderId="119" xfId="923" applyNumberFormat="1" applyFont="1" applyFill="1" applyBorder="1" applyAlignment="1">
      <alignment horizontal="center"/>
    </xf>
    <xf numFmtId="0" fontId="167" fillId="63" borderId="121" xfId="923" applyFont="1" applyFill="1" applyBorder="1" applyAlignment="1">
      <alignment horizontal="center" vertical="center" wrapText="1"/>
    </xf>
    <xf numFmtId="0" fontId="167" fillId="63" borderId="124" xfId="923" applyFont="1" applyFill="1" applyBorder="1" applyAlignment="1">
      <alignment horizontal="center" vertical="center" wrapText="1"/>
    </xf>
    <xf numFmtId="168" fontId="156" fillId="0" borderId="119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68" fontId="161" fillId="64" borderId="8" xfId="0" applyNumberFormat="1" applyFont="1" applyFill="1" applyBorder="1" applyAlignment="1">
      <alignment horizontal="center" vertical="center" wrapText="1"/>
    </xf>
    <xf numFmtId="168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88" fontId="164" fillId="0" borderId="66" xfId="0" applyNumberFormat="1" applyFont="1" applyFill="1" applyBorder="1" applyAlignment="1" applyProtection="1">
      <alignment horizontal="center"/>
    </xf>
    <xf numFmtId="188" fontId="164" fillId="0" borderId="65" xfId="0" applyNumberFormat="1" applyFont="1" applyFill="1" applyBorder="1" applyAlignment="1" applyProtection="1">
      <alignment horizontal="center"/>
    </xf>
    <xf numFmtId="188" fontId="154" fillId="0" borderId="0" xfId="0" applyNumberFormat="1" applyFont="1" applyFill="1" applyBorder="1" applyAlignment="1" applyProtection="1">
      <alignment horizontal="center"/>
    </xf>
    <xf numFmtId="188" fontId="154" fillId="0" borderId="95" xfId="0" applyNumberFormat="1" applyFont="1" applyFill="1" applyBorder="1" applyAlignment="1" applyProtection="1">
      <alignment horizontal="center"/>
    </xf>
    <xf numFmtId="188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68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68" fontId="16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7" fillId="0" borderId="76" xfId="923" applyFont="1" applyFill="1" applyBorder="1"/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14" fontId="156" fillId="63" borderId="125" xfId="0" applyNumberFormat="1" applyFont="1" applyFill="1" applyBorder="1" applyAlignment="1" applyProtection="1">
      <alignment horizontal="center" vertical="center"/>
    </xf>
    <xf numFmtId="3" fontId="156" fillId="0" borderId="126" xfId="0" applyNumberFormat="1" applyFont="1" applyFill="1" applyBorder="1" applyAlignment="1" applyProtection="1">
      <alignment horizontal="center"/>
    </xf>
    <xf numFmtId="3" fontId="156" fillId="0" borderId="63" xfId="0" applyNumberFormat="1" applyFont="1" applyFill="1" applyBorder="1" applyAlignment="1" applyProtection="1">
      <alignment horizontal="center"/>
    </xf>
    <xf numFmtId="3" fontId="154" fillId="0" borderId="63" xfId="0" applyNumberFormat="1" applyFont="1" applyFill="1" applyBorder="1" applyAlignment="1" applyProtection="1">
      <alignment horizontal="center"/>
    </xf>
    <xf numFmtId="188" fontId="156" fillId="0" borderId="63" xfId="0" applyNumberFormat="1" applyFont="1" applyFill="1" applyBorder="1" applyAlignment="1" applyProtection="1">
      <alignment horizontal="center"/>
    </xf>
    <xf numFmtId="188" fontId="154" fillId="0" borderId="63" xfId="0" applyNumberFormat="1" applyFont="1" applyFill="1" applyBorder="1" applyAlignment="1" applyProtection="1">
      <alignment horizontal="center"/>
    </xf>
    <xf numFmtId="168" fontId="156" fillId="0" borderId="63" xfId="0" applyNumberFormat="1" applyFont="1" applyFill="1" applyBorder="1" applyAlignment="1" applyProtection="1">
      <alignment horizontal="center"/>
    </xf>
    <xf numFmtId="168" fontId="154" fillId="0" borderId="63" xfId="0" applyNumberFormat="1" applyFont="1" applyFill="1" applyBorder="1" applyAlignment="1" applyProtection="1">
      <alignment horizontal="center"/>
    </xf>
    <xf numFmtId="168" fontId="154" fillId="0" borderId="127" xfId="0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68" fontId="171" fillId="60" borderId="39" xfId="920" applyNumberFormat="1" applyFont="1" applyFill="1" applyBorder="1" applyAlignment="1" applyProtection="1">
      <alignment horizontal="center" vertical="center"/>
    </xf>
    <xf numFmtId="168" fontId="171" fillId="60" borderId="40" xfId="920" applyNumberFormat="1" applyFont="1" applyFill="1" applyBorder="1" applyAlignment="1" applyProtection="1">
      <alignment horizontal="center" vertical="center"/>
    </xf>
    <xf numFmtId="168" fontId="174" fillId="0" borderId="0" xfId="920" applyNumberFormat="1" applyFont="1"/>
    <xf numFmtId="168" fontId="171" fillId="60" borderId="45" xfId="920" applyNumberFormat="1" applyFont="1" applyFill="1" applyBorder="1" applyAlignment="1" applyProtection="1">
      <alignment horizontal="center" vertical="center"/>
    </xf>
    <xf numFmtId="0" fontId="171" fillId="60" borderId="45" xfId="920" quotePrefix="1" applyNumberFormat="1" applyFont="1" applyFill="1" applyBorder="1" applyAlignment="1" applyProtection="1">
      <alignment horizontal="center" vertical="center"/>
    </xf>
    <xf numFmtId="168" fontId="169" fillId="0" borderId="28" xfId="920" quotePrefix="1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68" fontId="171" fillId="60" borderId="42" xfId="920" applyNumberFormat="1" applyFont="1" applyFill="1" applyBorder="1" applyAlignment="1" applyProtection="1">
      <alignment horizontal="center" vertical="center"/>
    </xf>
    <xf numFmtId="1" fontId="171" fillId="60" borderId="84" xfId="920" quotePrefix="1" applyNumberFormat="1" applyFont="1" applyFill="1" applyBorder="1" applyAlignment="1" applyProtection="1">
      <alignment horizontal="center" vertical="center" wrapText="1"/>
    </xf>
    <xf numFmtId="2" fontId="171" fillId="0" borderId="3" xfId="920" applyNumberFormat="1" applyFont="1" applyFill="1" applyBorder="1" applyAlignment="1" applyProtection="1">
      <alignment horizontal="center" vertical="center"/>
    </xf>
    <xf numFmtId="168" fontId="171" fillId="0" borderId="3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68" fontId="171" fillId="0" borderId="3" xfId="920" quotePrefix="1" applyNumberFormat="1" applyFont="1" applyFill="1" applyBorder="1" applyAlignment="1" applyProtection="1">
      <alignment horizontal="center" vertical="center"/>
    </xf>
    <xf numFmtId="168" fontId="171" fillId="59" borderId="3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82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0" fillId="0" borderId="0" xfId="0" applyBorder="1" applyAlignment="1"/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160" fillId="63" borderId="53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89" xfId="920" quotePrefix="1" applyNumberFormat="1" applyFont="1" applyFill="1" applyBorder="1" applyAlignment="1" applyProtection="1">
      <alignment horizontal="center" vertical="center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120" xfId="923" applyFont="1" applyFill="1" applyBorder="1" applyAlignment="1">
      <alignment horizontal="center" vertical="center" wrapText="1"/>
    </xf>
    <xf numFmtId="0" fontId="156" fillId="63" borderId="122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5" name="TextBox 4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6" name="TextBox 5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7" name="TextBox 6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48"/>
  <sheetViews>
    <sheetView showGridLines="0" topLeftCell="A6" zoomScale="90" zoomScaleNormal="90" zoomScalePageLayoutView="90" workbookViewId="0">
      <selection activeCell="A50" sqref="A50"/>
    </sheetView>
  </sheetViews>
  <sheetFormatPr defaultColWidth="9.140625" defaultRowHeight="12.75"/>
  <cols>
    <col min="1" max="1" width="54.85546875" style="22" customWidth="1"/>
    <col min="2" max="2" width="12" style="22" customWidth="1"/>
    <col min="3" max="14" width="9.140625" style="22"/>
    <col min="15" max="15" width="9.140625" style="22" customWidth="1"/>
    <col min="16" max="16384" width="9.140625" style="22"/>
  </cols>
  <sheetData>
    <row r="1" spans="1:15" ht="15.75" customHeight="1">
      <c r="A1" s="412" t="s">
        <v>280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4"/>
    </row>
    <row r="2" spans="1:15" ht="15.75" customHeight="1">
      <c r="A2" s="415" t="s">
        <v>119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7"/>
    </row>
    <row r="3" spans="1:15" ht="12.75" customHeight="1">
      <c r="A3" s="419"/>
      <c r="B3" s="423" t="s">
        <v>295</v>
      </c>
      <c r="C3" s="418" t="s">
        <v>125</v>
      </c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9" t="s">
        <v>319</v>
      </c>
    </row>
    <row r="4" spans="1:15" ht="25.5" customHeight="1">
      <c r="A4" s="420"/>
      <c r="B4" s="424"/>
      <c r="C4" s="418" t="s">
        <v>133</v>
      </c>
      <c r="D4" s="426" t="s">
        <v>160</v>
      </c>
      <c r="E4" s="427" t="s">
        <v>302</v>
      </c>
      <c r="F4" s="427"/>
      <c r="G4" s="427"/>
      <c r="H4" s="427"/>
      <c r="I4" s="427"/>
      <c r="J4" s="427"/>
      <c r="K4" s="427"/>
      <c r="L4" s="427"/>
      <c r="M4" s="427"/>
      <c r="N4" s="427"/>
      <c r="O4" s="420"/>
    </row>
    <row r="5" spans="1:15">
      <c r="A5" s="420"/>
      <c r="B5" s="425"/>
      <c r="C5" s="418"/>
      <c r="D5" s="426"/>
      <c r="E5" s="389" t="s">
        <v>79</v>
      </c>
      <c r="F5" s="389" t="s">
        <v>78</v>
      </c>
      <c r="G5" s="389" t="s">
        <v>111</v>
      </c>
      <c r="H5" s="389" t="s">
        <v>115</v>
      </c>
      <c r="I5" s="389" t="s">
        <v>116</v>
      </c>
      <c r="J5" s="389" t="s">
        <v>118</v>
      </c>
      <c r="K5" s="389" t="s">
        <v>120</v>
      </c>
      <c r="L5" s="389" t="s">
        <v>121</v>
      </c>
      <c r="M5" s="389" t="s">
        <v>124</v>
      </c>
      <c r="N5" s="389" t="s">
        <v>126</v>
      </c>
      <c r="O5" s="420"/>
    </row>
    <row r="6" spans="1:15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15.9</v>
      </c>
      <c r="L6" s="125">
        <v>16.23467050913068</v>
      </c>
      <c r="M6" s="125">
        <v>16.399999999999999</v>
      </c>
      <c r="N6" s="125">
        <v>14.6</v>
      </c>
      <c r="O6" s="125">
        <v>1.2</v>
      </c>
    </row>
    <row r="7" spans="1:15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7.3</v>
      </c>
      <c r="L7" s="127">
        <v>7.8</v>
      </c>
      <c r="M7" s="127">
        <v>7.7</v>
      </c>
      <c r="N7" s="127">
        <v>8.1</v>
      </c>
      <c r="O7" s="127">
        <v>1.2</v>
      </c>
    </row>
    <row r="8" spans="1:15">
      <c r="A8" s="126" t="s">
        <v>303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25.2</v>
      </c>
      <c r="L8" s="127">
        <v>25.039312172397416</v>
      </c>
      <c r="M8" s="127">
        <v>25.727034440037855</v>
      </c>
      <c r="N8" s="127">
        <v>21.9</v>
      </c>
      <c r="O8" s="127">
        <v>1.1000000000000001</v>
      </c>
    </row>
    <row r="9" spans="1:15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25.5</v>
      </c>
      <c r="L9" s="37">
        <v>24.802817394948988</v>
      </c>
      <c r="M9" s="37">
        <v>28.158429249330538</v>
      </c>
      <c r="N9" s="37">
        <v>25.3</v>
      </c>
      <c r="O9" s="37">
        <v>0.5</v>
      </c>
    </row>
    <row r="10" spans="1:15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27.9</v>
      </c>
      <c r="L10" s="37">
        <v>27.769283952058487</v>
      </c>
      <c r="M10" s="37">
        <v>25.948006757290983</v>
      </c>
      <c r="N10" s="37">
        <v>20.3</v>
      </c>
      <c r="O10" s="37">
        <v>1.3</v>
      </c>
    </row>
    <row r="11" spans="1:15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9.6999999999999993</v>
      </c>
      <c r="L11" s="37">
        <v>10.104238287690208</v>
      </c>
      <c r="M11" s="37">
        <v>12.4</v>
      </c>
      <c r="N11" s="37">
        <v>16</v>
      </c>
      <c r="O11" s="37">
        <v>4.4000000000000004</v>
      </c>
    </row>
    <row r="12" spans="1:15" ht="15.75" customHeight="1">
      <c r="A12" s="415" t="s">
        <v>127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7"/>
    </row>
    <row r="13" spans="1:15">
      <c r="A13" s="126" t="s">
        <v>281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16.3</v>
      </c>
      <c r="L13" s="127">
        <v>16.8</v>
      </c>
      <c r="M13" s="127">
        <v>18.8</v>
      </c>
      <c r="N13" s="127">
        <v>18</v>
      </c>
      <c r="O13" s="127">
        <v>1.1000000000000001</v>
      </c>
    </row>
    <row r="14" spans="1:15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26.3</v>
      </c>
      <c r="L14" s="127">
        <v>25.1</v>
      </c>
      <c r="M14" s="127">
        <v>25.8</v>
      </c>
      <c r="N14" s="127">
        <v>24.7</v>
      </c>
      <c r="O14" s="127">
        <v>1.3</v>
      </c>
    </row>
    <row r="15" spans="1:15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1.2</v>
      </c>
      <c r="L15" s="127">
        <v>2.1</v>
      </c>
      <c r="M15" s="127">
        <v>0.8</v>
      </c>
      <c r="N15" s="127">
        <v>0.7</v>
      </c>
      <c r="O15" s="127">
        <v>2.4</v>
      </c>
    </row>
    <row r="16" spans="1:15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27.8</v>
      </c>
      <c r="L16" s="127">
        <v>27.3</v>
      </c>
      <c r="M16" s="127">
        <v>23.2</v>
      </c>
      <c r="N16" s="127">
        <v>15.2</v>
      </c>
      <c r="O16" s="127">
        <v>0.5</v>
      </c>
    </row>
    <row r="17" spans="1:15">
      <c r="A17" s="38" t="s">
        <v>296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48.7</v>
      </c>
      <c r="L17" s="37">
        <v>49.3</v>
      </c>
      <c r="M17" s="37">
        <v>46.5</v>
      </c>
      <c r="N17" s="37">
        <v>46.7</v>
      </c>
      <c r="O17" s="37">
        <v>0.4</v>
      </c>
    </row>
    <row r="18" spans="1:15">
      <c r="A18" s="38" t="s">
        <v>161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41.2</v>
      </c>
      <c r="L18" s="37">
        <v>32.1</v>
      </c>
      <c r="M18" s="37">
        <v>30.1</v>
      </c>
      <c r="N18" s="37">
        <v>25.6</v>
      </c>
      <c r="O18" s="37">
        <v>2.1</v>
      </c>
    </row>
    <row r="19" spans="1:15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15.261740750041781</v>
      </c>
      <c r="L19" s="37">
        <v>14.359706244538501</v>
      </c>
      <c r="M19" s="37">
        <v>14.5</v>
      </c>
      <c r="N19" s="37">
        <v>8.4866286935850042</v>
      </c>
      <c r="O19" s="37">
        <v>0.33700000000000002</v>
      </c>
    </row>
    <row r="20" spans="1:15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1</v>
      </c>
      <c r="L20" s="37">
        <v>1.1000000000000001</v>
      </c>
      <c r="M20" s="37">
        <v>1.2</v>
      </c>
      <c r="N20" s="37">
        <v>1.2</v>
      </c>
      <c r="O20" s="37">
        <v>0</v>
      </c>
    </row>
    <row r="21" spans="1:15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90.021472618748135</v>
      </c>
      <c r="L21" s="37">
        <v>90.021472618748135</v>
      </c>
      <c r="M21" s="37">
        <v>90</v>
      </c>
      <c r="N21" s="37">
        <v>24.974205789843154</v>
      </c>
      <c r="O21" s="37">
        <v>9.5000000000000001E-2</v>
      </c>
    </row>
    <row r="22" spans="1:15">
      <c r="A22" s="38" t="s">
        <v>293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63.7</v>
      </c>
      <c r="L22" s="37">
        <v>63.7</v>
      </c>
      <c r="M22" s="37">
        <v>28.1</v>
      </c>
      <c r="N22" s="37">
        <v>28.1</v>
      </c>
      <c r="O22" s="37">
        <v>0</v>
      </c>
    </row>
    <row r="23" spans="1:15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11.1</v>
      </c>
      <c r="L23" s="127">
        <v>11.8</v>
      </c>
      <c r="M23" s="127">
        <v>12.6</v>
      </c>
      <c r="N23" s="127">
        <v>14.4</v>
      </c>
      <c r="O23" s="127">
        <v>2.4</v>
      </c>
    </row>
    <row r="24" spans="1:15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9.4</v>
      </c>
      <c r="L24" s="127">
        <v>9.4</v>
      </c>
      <c r="M24" s="127">
        <v>9.6999999999999993</v>
      </c>
      <c r="N24" s="127">
        <v>10.6</v>
      </c>
      <c r="O24" s="127">
        <v>0.8</v>
      </c>
    </row>
    <row r="25" spans="1:15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8.5</v>
      </c>
      <c r="L25" s="127">
        <v>8.8000000000000007</v>
      </c>
      <c r="M25" s="127">
        <v>15.7</v>
      </c>
      <c r="N25" s="127">
        <v>15.4</v>
      </c>
      <c r="O25" s="127">
        <v>0.2</v>
      </c>
    </row>
    <row r="26" spans="1:15" ht="12.75" customHeight="1">
      <c r="A26" s="415" t="s">
        <v>128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7"/>
    </row>
    <row r="27" spans="1:15" ht="12.75" customHeight="1">
      <c r="A27" s="419"/>
      <c r="B27" s="423" t="s">
        <v>297</v>
      </c>
      <c r="C27" s="418" t="s">
        <v>125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9" t="s">
        <v>319</v>
      </c>
    </row>
    <row r="28" spans="1:15" ht="25.5" customHeight="1">
      <c r="A28" s="420"/>
      <c r="B28" s="424"/>
      <c r="C28" s="418" t="s">
        <v>133</v>
      </c>
      <c r="D28" s="426" t="s">
        <v>160</v>
      </c>
      <c r="E28" s="427" t="s">
        <v>282</v>
      </c>
      <c r="F28" s="427"/>
      <c r="G28" s="427"/>
      <c r="H28" s="427"/>
      <c r="I28" s="427"/>
      <c r="J28" s="427"/>
      <c r="K28" s="427"/>
      <c r="L28" s="427"/>
      <c r="M28" s="427"/>
      <c r="N28" s="427"/>
      <c r="O28" s="420"/>
    </row>
    <row r="29" spans="1:15">
      <c r="A29" s="420"/>
      <c r="B29" s="425"/>
      <c r="C29" s="418"/>
      <c r="D29" s="426"/>
      <c r="E29" s="389" t="s">
        <v>79</v>
      </c>
      <c r="F29" s="389" t="s">
        <v>78</v>
      </c>
      <c r="G29" s="389" t="s">
        <v>111</v>
      </c>
      <c r="H29" s="389" t="s">
        <v>115</v>
      </c>
      <c r="I29" s="389" t="s">
        <v>116</v>
      </c>
      <c r="J29" s="389" t="s">
        <v>118</v>
      </c>
      <c r="K29" s="389" t="s">
        <v>120</v>
      </c>
      <c r="L29" s="389" t="s">
        <v>121</v>
      </c>
      <c r="M29" s="389" t="s">
        <v>124</v>
      </c>
      <c r="N29" s="389" t="s">
        <v>126</v>
      </c>
      <c r="O29" s="420"/>
    </row>
    <row r="30" spans="1:15">
      <c r="A30" s="124" t="s">
        <v>43</v>
      </c>
      <c r="B30" s="320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23.3</v>
      </c>
      <c r="L30" s="125">
        <v>23.6</v>
      </c>
      <c r="M30" s="125">
        <v>22.4</v>
      </c>
      <c r="N30" s="125">
        <v>18.8</v>
      </c>
      <c r="O30" s="125">
        <v>2.2999999999999998</v>
      </c>
    </row>
    <row r="31" spans="1:15">
      <c r="A31" s="126" t="s">
        <v>44</v>
      </c>
      <c r="B31" s="321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35.700000000000003</v>
      </c>
      <c r="L31" s="127">
        <v>39.6</v>
      </c>
      <c r="M31" s="127">
        <v>35.1</v>
      </c>
      <c r="N31" s="127">
        <v>37.799999999999997</v>
      </c>
      <c r="O31" s="127">
        <v>2.8</v>
      </c>
    </row>
    <row r="32" spans="1:15">
      <c r="A32" s="346" t="s">
        <v>45</v>
      </c>
      <c r="B32" s="322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51.9</v>
      </c>
      <c r="L32" s="103">
        <v>63.8</v>
      </c>
      <c r="M32" s="103">
        <v>70.5</v>
      </c>
      <c r="N32" s="103">
        <v>61.2</v>
      </c>
      <c r="O32" s="103">
        <v>0.6</v>
      </c>
    </row>
    <row r="33" spans="1:15">
      <c r="A33" s="346" t="s">
        <v>46</v>
      </c>
      <c r="B33" s="322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10</v>
      </c>
      <c r="L33" s="103">
        <v>17.899999999999999</v>
      </c>
      <c r="M33" s="103">
        <v>13.3</v>
      </c>
      <c r="N33" s="103">
        <v>8.6</v>
      </c>
      <c r="O33" s="103">
        <v>0.8</v>
      </c>
    </row>
    <row r="34" spans="1:15">
      <c r="A34" s="346" t="s">
        <v>47</v>
      </c>
      <c r="B34" s="322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36.1</v>
      </c>
      <c r="L34" s="103">
        <v>36.1</v>
      </c>
      <c r="M34" s="103">
        <v>29.3</v>
      </c>
      <c r="N34" s="103">
        <v>41.2</v>
      </c>
      <c r="O34" s="103">
        <v>5.7</v>
      </c>
    </row>
    <row r="35" spans="1:15">
      <c r="A35" s="126" t="s">
        <v>48</v>
      </c>
      <c r="B35" s="321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17.8</v>
      </c>
      <c r="L35" s="127">
        <v>20.100000000000001</v>
      </c>
      <c r="M35" s="127">
        <v>19.899999999999999</v>
      </c>
      <c r="N35" s="127">
        <v>20.7</v>
      </c>
      <c r="O35" s="127">
        <v>3.1</v>
      </c>
    </row>
    <row r="36" spans="1:15">
      <c r="A36" s="239" t="s">
        <v>49</v>
      </c>
      <c r="B36" s="322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14.7</v>
      </c>
      <c r="L36" s="103">
        <v>15.7</v>
      </c>
      <c r="M36" s="103">
        <v>14.1</v>
      </c>
      <c r="N36" s="103">
        <v>13.3</v>
      </c>
      <c r="O36" s="103">
        <v>0.8</v>
      </c>
    </row>
    <row r="37" spans="1:15">
      <c r="A37" s="346" t="s">
        <v>50</v>
      </c>
      <c r="B37" s="322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52</v>
      </c>
      <c r="L37" s="103">
        <v>63.4</v>
      </c>
      <c r="M37" s="103">
        <v>46.7</v>
      </c>
      <c r="N37" s="103">
        <v>39.299999999999997</v>
      </c>
      <c r="O37" s="103">
        <v>16.5</v>
      </c>
    </row>
    <row r="38" spans="1:15">
      <c r="A38" s="346" t="s">
        <v>51</v>
      </c>
      <c r="B38" s="322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15</v>
      </c>
      <c r="L38" s="103">
        <v>13.9</v>
      </c>
      <c r="M38" s="103">
        <v>17.899999999999999</v>
      </c>
      <c r="N38" s="103">
        <v>21</v>
      </c>
      <c r="O38" s="103">
        <v>1.7</v>
      </c>
    </row>
    <row r="39" spans="1:15" ht="25.5">
      <c r="A39" s="346" t="s">
        <v>298</v>
      </c>
      <c r="B39" s="322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8.9</v>
      </c>
      <c r="L39" s="103">
        <v>9.3000000000000007</v>
      </c>
      <c r="M39" s="103">
        <v>9.8000000000000007</v>
      </c>
      <c r="N39" s="103">
        <v>10.3</v>
      </c>
      <c r="O39" s="103">
        <v>0.9</v>
      </c>
    </row>
    <row r="40" spans="1:15" ht="25.5">
      <c r="A40" s="346" t="s">
        <v>52</v>
      </c>
      <c r="B40" s="322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11.6</v>
      </c>
      <c r="L40" s="103">
        <v>11.7</v>
      </c>
      <c r="M40" s="103">
        <v>11.3</v>
      </c>
      <c r="N40" s="103">
        <v>11.7</v>
      </c>
      <c r="O40" s="103">
        <v>0.7</v>
      </c>
    </row>
    <row r="41" spans="1:15" ht="25.5">
      <c r="A41" s="346" t="s">
        <v>53</v>
      </c>
      <c r="B41" s="322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21.7</v>
      </c>
      <c r="L41" s="103">
        <v>27.8</v>
      </c>
      <c r="M41" s="103">
        <v>30.9</v>
      </c>
      <c r="N41" s="103">
        <v>36.5</v>
      </c>
      <c r="O41" s="103">
        <v>6.5</v>
      </c>
    </row>
    <row r="42" spans="1:15" ht="12.75" customHeight="1">
      <c r="A42" s="346" t="s">
        <v>54</v>
      </c>
      <c r="B42" s="322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16.399999999999999</v>
      </c>
      <c r="L42" s="103">
        <v>18.399999999999999</v>
      </c>
      <c r="M42" s="103">
        <v>17.899999999999999</v>
      </c>
      <c r="N42" s="103">
        <v>18.899999999999999</v>
      </c>
      <c r="O42" s="103">
        <v>0.4</v>
      </c>
    </row>
    <row r="43" spans="1:15" ht="12.75" customHeight="1">
      <c r="A43" s="240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31</v>
      </c>
      <c r="L43" s="127">
        <v>23.8</v>
      </c>
      <c r="M43" s="127">
        <v>20.8</v>
      </c>
      <c r="N43" s="127">
        <v>4.7</v>
      </c>
      <c r="O43" s="127">
        <v>-0.1</v>
      </c>
    </row>
    <row r="44" spans="1:15" ht="9" customHeight="1">
      <c r="A44" s="428" t="s">
        <v>283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</row>
    <row r="45" spans="1:15" ht="27.75" customHeight="1">
      <c r="A45" s="428"/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</row>
    <row r="46" spans="1:15" ht="12.75" customHeight="1">
      <c r="A46" s="421" t="s">
        <v>304</v>
      </c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</row>
    <row r="47" spans="1:15" ht="12.75" customHeight="1">
      <c r="A47" s="421" t="s">
        <v>290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</row>
    <row r="48" spans="1:15" ht="33.75" customHeight="1">
      <c r="A48" s="422" t="s">
        <v>305</v>
      </c>
      <c r="B48" s="422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</row>
  </sheetData>
  <mergeCells count="22">
    <mergeCell ref="A47:O47"/>
    <mergeCell ref="A48:O48"/>
    <mergeCell ref="B3:B5"/>
    <mergeCell ref="A3:A5"/>
    <mergeCell ref="C4:C5"/>
    <mergeCell ref="O27:O29"/>
    <mergeCell ref="D28:D29"/>
    <mergeCell ref="E28:N28"/>
    <mergeCell ref="A44:O45"/>
    <mergeCell ref="D4:D5"/>
    <mergeCell ref="E4:N4"/>
    <mergeCell ref="A12:O12"/>
    <mergeCell ref="A26:O26"/>
    <mergeCell ref="A27:A29"/>
    <mergeCell ref="B27:B29"/>
    <mergeCell ref="C28:C29"/>
    <mergeCell ref="A1:O1"/>
    <mergeCell ref="A2:O2"/>
    <mergeCell ref="C3:N3"/>
    <mergeCell ref="O3:O5"/>
    <mergeCell ref="A46:O46"/>
    <mergeCell ref="C27:N27"/>
  </mergeCells>
  <pageMargins left="0.7" right="0.7" top="0.75" bottom="0.75" header="0.3" footer="0.3"/>
  <pageSetup paperSize="9" scale="67" orientation="landscape" r:id="rId1"/>
  <headerFooter>
    <oddHeader>&amp;L&amp;"-,звичайний"&amp;12&amp;K8CBA97Макроекономічний та монетарний огляд&amp;R&amp;"-,звичайний"&amp;12&amp;K7CBE87Листопад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28"/>
  <sheetViews>
    <sheetView showGridLines="0" zoomScale="85" zoomScaleNormal="85" zoomScaleSheetLayoutView="100" workbookViewId="0">
      <selection activeCell="T12" sqref="T12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7" ht="20.25" customHeight="1">
      <c r="A1" s="22"/>
      <c r="B1" s="434" t="s">
        <v>307</v>
      </c>
      <c r="C1" s="435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</row>
    <row r="2" spans="1:17" ht="13.9" customHeight="1">
      <c r="A2" s="22"/>
      <c r="B2" s="437" t="s">
        <v>0</v>
      </c>
      <c r="C2" s="437" t="s">
        <v>289</v>
      </c>
      <c r="D2" s="441" t="s">
        <v>301</v>
      </c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</row>
    <row r="3" spans="1:17">
      <c r="A3" s="22"/>
      <c r="B3" s="437"/>
      <c r="C3" s="437"/>
      <c r="D3" s="439">
        <v>2014</v>
      </c>
      <c r="E3" s="439">
        <v>2015</v>
      </c>
      <c r="F3" s="439">
        <v>2016</v>
      </c>
      <c r="G3" s="442">
        <v>2017</v>
      </c>
      <c r="H3" s="442"/>
      <c r="I3" s="442"/>
      <c r="J3" s="442"/>
      <c r="K3" s="442"/>
      <c r="L3" s="442"/>
      <c r="M3" s="442"/>
      <c r="N3" s="442"/>
      <c r="O3" s="442"/>
      <c r="P3" s="442"/>
      <c r="Q3" s="442"/>
    </row>
    <row r="4" spans="1:17">
      <c r="A4" s="22"/>
      <c r="B4" s="437"/>
      <c r="C4" s="437"/>
      <c r="D4" s="440"/>
      <c r="E4" s="440"/>
      <c r="F4" s="440"/>
      <c r="G4" s="340" t="s">
        <v>291</v>
      </c>
      <c r="H4" s="340" t="s">
        <v>292</v>
      </c>
      <c r="I4" s="347" t="s">
        <v>294</v>
      </c>
      <c r="J4" s="356" t="s">
        <v>299</v>
      </c>
      <c r="K4" s="352" t="s">
        <v>300</v>
      </c>
      <c r="L4" s="370" t="s">
        <v>306</v>
      </c>
      <c r="M4" s="364" t="s">
        <v>316</v>
      </c>
      <c r="N4" s="373" t="s">
        <v>317</v>
      </c>
      <c r="O4" s="388" t="s">
        <v>318</v>
      </c>
      <c r="P4" s="394">
        <v>10</v>
      </c>
      <c r="Q4" s="340" t="s">
        <v>323</v>
      </c>
    </row>
    <row r="5" spans="1:17">
      <c r="A5" s="22"/>
      <c r="B5" s="341" t="s">
        <v>114</v>
      </c>
      <c r="C5" s="342">
        <v>100</v>
      </c>
      <c r="D5" s="343">
        <v>-9.6236945786266119</v>
      </c>
      <c r="E5" s="343">
        <v>-11.383538361749103</v>
      </c>
      <c r="F5" s="343">
        <v>4.766184722496476</v>
      </c>
      <c r="G5" s="343">
        <v>5.9390527065012266</v>
      </c>
      <c r="H5" s="343">
        <v>-1.7679631638284079</v>
      </c>
      <c r="I5" s="343">
        <v>1.5968644210836871</v>
      </c>
      <c r="J5" s="343">
        <v>-1.6546850324651579</v>
      </c>
      <c r="K5" s="343">
        <v>4.1157959811968388</v>
      </c>
      <c r="L5" s="343">
        <v>4.3129387811741973</v>
      </c>
      <c r="M5" s="343">
        <v>0.37533339422991191</v>
      </c>
      <c r="N5" s="343">
        <v>4.4495493574565641</v>
      </c>
      <c r="O5" s="343">
        <v>0.48982308106810435</v>
      </c>
      <c r="P5" s="343">
        <v>-1.6150310502360992</v>
      </c>
      <c r="Q5" s="343">
        <v>2.0199452260104636</v>
      </c>
    </row>
    <row r="6" spans="1:17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-1.9</v>
      </c>
      <c r="N6" s="24">
        <v>6.4</v>
      </c>
      <c r="O6" s="24">
        <v>-3</v>
      </c>
      <c r="P6" s="24">
        <v>-9</v>
      </c>
      <c r="Q6" s="24">
        <v>-2.2999999999999998</v>
      </c>
    </row>
    <row r="7" spans="1:17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-9.4000000000000057</v>
      </c>
      <c r="N7" s="24">
        <v>-6.7999999999999972</v>
      </c>
      <c r="O7" s="24">
        <v>-2.7999999999999972</v>
      </c>
      <c r="P7" s="24">
        <v>-8.0999999999999943</v>
      </c>
      <c r="Q7" s="24">
        <v>-6.2999999999999972</v>
      </c>
    </row>
    <row r="8" spans="1:17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2.5</v>
      </c>
      <c r="N8" s="24">
        <v>5.5999999999999943</v>
      </c>
      <c r="O8" s="24">
        <v>1.2000000000000028</v>
      </c>
      <c r="P8" s="24">
        <v>5.7000000000000028</v>
      </c>
      <c r="Q8" s="24">
        <v>3.7999999999999972</v>
      </c>
    </row>
    <row r="9" spans="1:17" ht="25.5">
      <c r="B9" s="23" t="s">
        <v>75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-11.900000000000006</v>
      </c>
      <c r="N9" s="24">
        <v>-2.7999999999999972</v>
      </c>
      <c r="O9" s="24">
        <v>-3.4000000000000057</v>
      </c>
      <c r="P9" s="24">
        <v>-7.5999999999999943</v>
      </c>
      <c r="Q9" s="24">
        <v>-5.9000000000000057</v>
      </c>
    </row>
    <row r="10" spans="1:17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17.3</v>
      </c>
      <c r="N10" s="24">
        <v>23.599999999999994</v>
      </c>
      <c r="O10" s="24">
        <v>10.200000000000003</v>
      </c>
      <c r="P10" s="24">
        <v>13.1</v>
      </c>
      <c r="Q10" s="24">
        <v>23.4</v>
      </c>
    </row>
    <row r="11" spans="1:17" ht="15">
      <c r="B11" s="23" t="s">
        <v>308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6.8</v>
      </c>
      <c r="N11" s="24">
        <v>9.8000000000000007</v>
      </c>
      <c r="O11" s="24">
        <v>8.1</v>
      </c>
      <c r="P11" s="24">
        <v>4.2</v>
      </c>
      <c r="Q11" s="24">
        <v>8.1999999999999993</v>
      </c>
    </row>
    <row r="12" spans="1:17" ht="15">
      <c r="B12" s="23" t="s">
        <v>309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2.6977071133447765</v>
      </c>
      <c r="N12" s="24">
        <v>0.52882395736386911</v>
      </c>
      <c r="O12" s="24">
        <v>2.0772816480608469</v>
      </c>
      <c r="P12" s="24">
        <v>7.9328410083911365</v>
      </c>
      <c r="Q12" s="24">
        <v>2</v>
      </c>
    </row>
    <row r="13" spans="1:17" ht="15">
      <c r="B13" s="23" t="s">
        <v>310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23.698391203536403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6.4405070400449915</v>
      </c>
      <c r="N13" s="24">
        <v>7.1733871666392446</v>
      </c>
      <c r="O13" s="24">
        <v>4.9263246418349382</v>
      </c>
      <c r="P13" s="24">
        <v>-2.5095020355287971</v>
      </c>
      <c r="Q13" s="24">
        <v>6.9000000000000057</v>
      </c>
    </row>
    <row r="14" spans="1:17" ht="15">
      <c r="B14" s="23" t="s">
        <v>311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14.479870315534328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9.0882899213715831</v>
      </c>
      <c r="N14" s="24">
        <v>3.9679428687750828</v>
      </c>
      <c r="O14" s="24">
        <v>3.727453128119862</v>
      </c>
      <c r="P14" s="24">
        <v>8.2053946830905318</v>
      </c>
      <c r="Q14" s="24">
        <v>8</v>
      </c>
    </row>
    <row r="15" spans="1:17">
      <c r="B15" s="344" t="s">
        <v>117</v>
      </c>
      <c r="C15" s="343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</row>
    <row r="16" spans="1:17">
      <c r="B16" s="23" t="s">
        <v>76</v>
      </c>
      <c r="C16" s="438" t="s">
        <v>288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-2.6</v>
      </c>
      <c r="N16" s="24">
        <v>1.2</v>
      </c>
      <c r="O16" s="24">
        <v>-0.3</v>
      </c>
      <c r="P16" s="24">
        <v>0.4</v>
      </c>
      <c r="Q16" s="24">
        <v>-0.2</v>
      </c>
    </row>
    <row r="17" spans="2:17">
      <c r="B17" s="23" t="s">
        <v>5</v>
      </c>
      <c r="C17" s="438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0.4</v>
      </c>
      <c r="N17" s="24">
        <v>6</v>
      </c>
      <c r="O17" s="24">
        <v>-2.2000000000000002</v>
      </c>
      <c r="P17" s="24">
        <v>3.8</v>
      </c>
      <c r="Q17" s="24">
        <v>3.8</v>
      </c>
    </row>
    <row r="18" spans="2:17" ht="25.5">
      <c r="B18" s="23" t="s">
        <v>77</v>
      </c>
      <c r="C18" s="438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-11.6</v>
      </c>
      <c r="N18" s="24">
        <v>-13.6</v>
      </c>
      <c r="O18" s="24">
        <v>-17.2</v>
      </c>
      <c r="P18" s="24">
        <v>-10.3</v>
      </c>
      <c r="Q18" s="24">
        <v>-16.5</v>
      </c>
    </row>
    <row r="19" spans="2:17">
      <c r="B19" s="23" t="s">
        <v>6</v>
      </c>
      <c r="C19" s="438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26.7</v>
      </c>
      <c r="N19" s="24">
        <v>33</v>
      </c>
      <c r="O19" s="24">
        <v>33.4</v>
      </c>
      <c r="P19" s="24">
        <v>38.9</v>
      </c>
      <c r="Q19" s="24">
        <v>11.5</v>
      </c>
    </row>
    <row r="20" spans="2:17">
      <c r="B20" s="23" t="s">
        <v>7</v>
      </c>
      <c r="C20" s="438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-4.9000000000000004</v>
      </c>
      <c r="N20" s="25">
        <v>1</v>
      </c>
      <c r="O20" s="25">
        <v>2.2000000000000002</v>
      </c>
      <c r="P20" s="25">
        <v>3.3</v>
      </c>
      <c r="Q20" s="25">
        <v>-1.1000000000000001</v>
      </c>
    </row>
    <row r="21" spans="2:17">
      <c r="B21" s="23" t="s">
        <v>8</v>
      </c>
      <c r="C21" s="438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9.1</v>
      </c>
      <c r="N21" s="24">
        <v>10.4</v>
      </c>
      <c r="O21" s="24">
        <v>-0.3</v>
      </c>
      <c r="P21" s="24">
        <v>3.8</v>
      </c>
      <c r="Q21" s="24">
        <v>6.8</v>
      </c>
    </row>
    <row r="22" spans="2:17">
      <c r="B22" s="35" t="s">
        <v>9</v>
      </c>
      <c r="C22" s="438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-0.4</v>
      </c>
      <c r="N22" s="24">
        <v>4.0999999999999996</v>
      </c>
      <c r="O22" s="24">
        <v>-13.4</v>
      </c>
      <c r="P22" s="24">
        <v>-7</v>
      </c>
      <c r="Q22" s="24">
        <v>12.8</v>
      </c>
    </row>
    <row r="23" spans="2:17" ht="8.25" customHeight="1">
      <c r="B23" s="365"/>
      <c r="C23" s="366"/>
      <c r="D23" s="367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</row>
    <row r="24" spans="2:17">
      <c r="B24" s="429" t="s">
        <v>314</v>
      </c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</row>
    <row r="25" spans="2:17" ht="4.5" customHeight="1">
      <c r="B25" s="362"/>
      <c r="C25" s="363"/>
      <c r="D25" s="363"/>
      <c r="E25" s="363"/>
      <c r="F25" s="363"/>
      <c r="G25" s="363"/>
      <c r="H25" s="363"/>
      <c r="I25" s="363"/>
      <c r="J25" s="363"/>
      <c r="K25" s="363"/>
      <c r="L25" s="369"/>
      <c r="M25" s="363"/>
      <c r="N25" s="372"/>
      <c r="O25" s="387"/>
      <c r="P25" s="363"/>
    </row>
    <row r="26" spans="2:17">
      <c r="B26" s="429" t="s">
        <v>312</v>
      </c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</row>
    <row r="27" spans="2:17" ht="4.5" customHeight="1">
      <c r="B27" s="362"/>
      <c r="C27" s="363"/>
      <c r="D27" s="363"/>
      <c r="E27" s="363"/>
      <c r="F27" s="363"/>
      <c r="G27" s="363"/>
      <c r="H27" s="363"/>
      <c r="I27" s="363"/>
      <c r="J27" s="363"/>
      <c r="K27" s="363"/>
      <c r="L27" s="369"/>
      <c r="M27" s="363"/>
      <c r="N27" s="372"/>
      <c r="O27" s="387"/>
      <c r="P27" s="363"/>
    </row>
    <row r="28" spans="2:17">
      <c r="B28" s="431" t="s">
        <v>313</v>
      </c>
      <c r="C28" s="432"/>
      <c r="D28" s="432"/>
      <c r="E28" s="432"/>
      <c r="F28" s="432"/>
      <c r="G28" s="432"/>
      <c r="H28" s="433"/>
      <c r="I28" s="433"/>
      <c r="J28" s="433"/>
      <c r="K28" s="433"/>
      <c r="L28" s="433"/>
      <c r="M28" s="433"/>
      <c r="N28" s="433"/>
      <c r="O28" s="433"/>
      <c r="P28" s="433"/>
    </row>
  </sheetData>
  <mergeCells count="12">
    <mergeCell ref="B26:P26"/>
    <mergeCell ref="B28:P28"/>
    <mergeCell ref="B1:P1"/>
    <mergeCell ref="B2:B4"/>
    <mergeCell ref="C2:C4"/>
    <mergeCell ref="C16:C22"/>
    <mergeCell ref="D3:D4"/>
    <mergeCell ref="E3:E4"/>
    <mergeCell ref="F3:F4"/>
    <mergeCell ref="B24:P24"/>
    <mergeCell ref="D2:Q2"/>
    <mergeCell ref="G3:Q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огляд&amp;R&amp;"-,звичайний"&amp;12&amp;K7CBE87Листопад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O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D29"/>
  <sheetViews>
    <sheetView topLeftCell="B1" zoomScale="85" zoomScaleNormal="85" workbookViewId="0">
      <selection activeCell="BG12" sqref="BG12"/>
    </sheetView>
  </sheetViews>
  <sheetFormatPr defaultColWidth="9.140625" defaultRowHeight="15"/>
  <cols>
    <col min="1" max="1" width="54.140625" style="251" customWidth="1"/>
    <col min="2" max="2" width="8.5703125" style="251" customWidth="1"/>
    <col min="3" max="3" width="7.42578125" style="251" customWidth="1"/>
    <col min="4" max="4" width="7.7109375" style="251" customWidth="1"/>
    <col min="5" max="6" width="7.42578125" style="251" hidden="1" customWidth="1"/>
    <col min="7" max="12" width="7.7109375" style="251" hidden="1" customWidth="1"/>
    <col min="13" max="16" width="8.28515625" style="251" hidden="1" customWidth="1"/>
    <col min="17" max="17" width="7.7109375" style="251" customWidth="1"/>
    <col min="18" max="18" width="7.42578125" style="251" hidden="1" customWidth="1"/>
    <col min="19" max="19" width="7.28515625" style="251" hidden="1" customWidth="1"/>
    <col min="20" max="20" width="9" style="251" hidden="1" customWidth="1"/>
    <col min="21" max="29" width="8.140625" style="251" hidden="1" customWidth="1"/>
    <col min="30" max="30" width="8.140625" style="251" customWidth="1"/>
    <col min="31" max="32" width="8.140625" style="251" hidden="1" customWidth="1"/>
    <col min="33" max="33" width="9" style="251" hidden="1" customWidth="1"/>
    <col min="34" max="42" width="8.140625" style="251" hidden="1" customWidth="1"/>
    <col min="43" max="45" width="8.140625" style="251" customWidth="1"/>
    <col min="46" max="53" width="9" style="251" customWidth="1"/>
    <col min="54" max="54" width="8.5703125" style="294" customWidth="1"/>
    <col min="55" max="55" width="7.7109375" style="294" bestFit="1" customWidth="1"/>
    <col min="56" max="16384" width="9.140625" style="251"/>
  </cols>
  <sheetData>
    <row r="1" spans="1:56" ht="16.5" thickBot="1">
      <c r="A1" s="448" t="s">
        <v>10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50"/>
    </row>
    <row r="2" spans="1:56" ht="15.75" thickBot="1">
      <c r="A2" s="461" t="s">
        <v>11</v>
      </c>
      <c r="B2" s="463" t="s">
        <v>12</v>
      </c>
      <c r="C2" s="465">
        <v>2012</v>
      </c>
      <c r="D2" s="465">
        <v>2013</v>
      </c>
      <c r="E2" s="443" t="s">
        <v>183</v>
      </c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5"/>
      <c r="Q2" s="467">
        <v>2014</v>
      </c>
      <c r="R2" s="443" t="s">
        <v>184</v>
      </c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5"/>
      <c r="AD2" s="446">
        <v>2015</v>
      </c>
      <c r="AE2" s="443" t="s">
        <v>185</v>
      </c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5"/>
      <c r="AQ2" s="451">
        <v>2016</v>
      </c>
      <c r="AR2" s="451">
        <v>2017</v>
      </c>
      <c r="AS2" s="452"/>
      <c r="AT2" s="452"/>
      <c r="AU2" s="452"/>
      <c r="AV2" s="452"/>
      <c r="AW2" s="452"/>
      <c r="AX2" s="452"/>
      <c r="AY2" s="452"/>
      <c r="AZ2" s="452"/>
      <c r="BA2" s="452"/>
      <c r="BB2" s="443" t="s">
        <v>13</v>
      </c>
      <c r="BC2" s="445"/>
    </row>
    <row r="3" spans="1:56" ht="39" thickBot="1">
      <c r="A3" s="462"/>
      <c r="B3" s="464"/>
      <c r="C3" s="466"/>
      <c r="D3" s="466"/>
      <c r="E3" s="252" t="s">
        <v>79</v>
      </c>
      <c r="F3" s="253" t="s">
        <v>78</v>
      </c>
      <c r="G3" s="253" t="s">
        <v>111</v>
      </c>
      <c r="H3" s="253" t="s">
        <v>115</v>
      </c>
      <c r="I3" s="253" t="s">
        <v>116</v>
      </c>
      <c r="J3" s="253" t="s">
        <v>118</v>
      </c>
      <c r="K3" s="253" t="s">
        <v>120</v>
      </c>
      <c r="L3" s="253" t="s">
        <v>121</v>
      </c>
      <c r="M3" s="253" t="s">
        <v>124</v>
      </c>
      <c r="N3" s="253" t="s">
        <v>126</v>
      </c>
      <c r="O3" s="253" t="s">
        <v>129</v>
      </c>
      <c r="P3" s="254" t="s">
        <v>132</v>
      </c>
      <c r="Q3" s="468"/>
      <c r="R3" s="252" t="s">
        <v>79</v>
      </c>
      <c r="S3" s="253" t="s">
        <v>78</v>
      </c>
      <c r="T3" s="253" t="s">
        <v>111</v>
      </c>
      <c r="U3" s="253" t="s">
        <v>115</v>
      </c>
      <c r="V3" s="253" t="s">
        <v>116</v>
      </c>
      <c r="W3" s="253" t="s">
        <v>118</v>
      </c>
      <c r="X3" s="253" t="s">
        <v>120</v>
      </c>
      <c r="Y3" s="253" t="s">
        <v>121</v>
      </c>
      <c r="Z3" s="253" t="s">
        <v>124</v>
      </c>
      <c r="AA3" s="253" t="s">
        <v>126</v>
      </c>
      <c r="AB3" s="253" t="s">
        <v>129</v>
      </c>
      <c r="AC3" s="254" t="s">
        <v>132</v>
      </c>
      <c r="AD3" s="447"/>
      <c r="AE3" s="255" t="s">
        <v>79</v>
      </c>
      <c r="AF3" s="256" t="s">
        <v>78</v>
      </c>
      <c r="AG3" s="256" t="s">
        <v>111</v>
      </c>
      <c r="AH3" s="256" t="s">
        <v>115</v>
      </c>
      <c r="AI3" s="256" t="s">
        <v>116</v>
      </c>
      <c r="AJ3" s="256" t="s">
        <v>118</v>
      </c>
      <c r="AK3" s="256" t="s">
        <v>120</v>
      </c>
      <c r="AL3" s="256" t="s">
        <v>121</v>
      </c>
      <c r="AM3" s="256" t="s">
        <v>124</v>
      </c>
      <c r="AN3" s="256" t="s">
        <v>126</v>
      </c>
      <c r="AO3" s="256" t="s">
        <v>129</v>
      </c>
      <c r="AP3" s="257" t="s">
        <v>132</v>
      </c>
      <c r="AQ3" s="460"/>
      <c r="AR3" s="255" t="s">
        <v>79</v>
      </c>
      <c r="AS3" s="256" t="s">
        <v>78</v>
      </c>
      <c r="AT3" s="256" t="s">
        <v>111</v>
      </c>
      <c r="AU3" s="256" t="s">
        <v>115</v>
      </c>
      <c r="AV3" s="256" t="s">
        <v>116</v>
      </c>
      <c r="AW3" s="256" t="s">
        <v>118</v>
      </c>
      <c r="AX3" s="256" t="s">
        <v>120</v>
      </c>
      <c r="AY3" s="256" t="s">
        <v>121</v>
      </c>
      <c r="AZ3" s="256" t="s">
        <v>124</v>
      </c>
      <c r="BA3" s="257" t="s">
        <v>126</v>
      </c>
      <c r="BB3" s="258" t="s">
        <v>14</v>
      </c>
      <c r="BC3" s="259" t="s">
        <v>15</v>
      </c>
    </row>
    <row r="4" spans="1:56">
      <c r="A4" s="260" t="s">
        <v>264</v>
      </c>
      <c r="B4" s="261" t="s">
        <v>16</v>
      </c>
      <c r="C4" s="262">
        <v>45633.599999999999</v>
      </c>
      <c r="D4" s="263">
        <v>45553</v>
      </c>
      <c r="E4" s="264">
        <v>43057.267</v>
      </c>
      <c r="F4" s="265">
        <v>43042.879999999997</v>
      </c>
      <c r="G4" s="265">
        <v>43023</v>
      </c>
      <c r="H4" s="266">
        <v>43009.3</v>
      </c>
      <c r="I4" s="265">
        <v>42995.5</v>
      </c>
      <c r="J4" s="266">
        <v>42988.025999999998</v>
      </c>
      <c r="K4" s="266">
        <v>42981.9</v>
      </c>
      <c r="L4" s="266">
        <v>42977.366999999998</v>
      </c>
      <c r="M4" s="266">
        <v>42973.696000000004</v>
      </c>
      <c r="N4" s="266">
        <v>42965.105000000003</v>
      </c>
      <c r="O4" s="267">
        <v>42953.889000000003</v>
      </c>
      <c r="P4" s="268">
        <v>42928.9</v>
      </c>
      <c r="Q4" s="269">
        <v>42929</v>
      </c>
      <c r="R4" s="264">
        <v>42910.9</v>
      </c>
      <c r="S4" s="265">
        <v>42896</v>
      </c>
      <c r="T4" s="265">
        <v>42874</v>
      </c>
      <c r="U4" s="266">
        <v>42854</v>
      </c>
      <c r="V4" s="265">
        <v>42837</v>
      </c>
      <c r="W4" s="266">
        <v>42823</v>
      </c>
      <c r="X4" s="266">
        <v>42814</v>
      </c>
      <c r="Y4" s="266">
        <v>42806</v>
      </c>
      <c r="Z4" s="266">
        <v>42801</v>
      </c>
      <c r="AA4" s="266">
        <v>42789</v>
      </c>
      <c r="AB4" s="266">
        <v>42775</v>
      </c>
      <c r="AC4" s="270" t="s">
        <v>265</v>
      </c>
      <c r="AD4" s="395" t="s">
        <v>265</v>
      </c>
      <c r="AE4" s="271" t="s">
        <v>266</v>
      </c>
      <c r="AF4" s="272" t="s">
        <v>267</v>
      </c>
      <c r="AG4" s="272" t="s">
        <v>268</v>
      </c>
      <c r="AH4" s="273" t="s">
        <v>269</v>
      </c>
      <c r="AI4" s="272" t="s">
        <v>270</v>
      </c>
      <c r="AJ4" s="273" t="s">
        <v>271</v>
      </c>
      <c r="AK4" s="273" t="s">
        <v>272</v>
      </c>
      <c r="AL4" s="273" t="s">
        <v>273</v>
      </c>
      <c r="AM4" s="273">
        <v>42635</v>
      </c>
      <c r="AN4" s="273">
        <v>42620.006999999998</v>
      </c>
      <c r="AO4" s="273">
        <v>42603.853999999999</v>
      </c>
      <c r="AP4" s="274">
        <v>42584.5</v>
      </c>
      <c r="AQ4" s="405">
        <v>42584.5</v>
      </c>
      <c r="AR4" s="323">
        <v>42558.328000000001</v>
      </c>
      <c r="AS4" s="349">
        <v>42541.633000000002</v>
      </c>
      <c r="AT4" s="349">
        <v>42522.767</v>
      </c>
      <c r="AU4" s="349">
        <v>42501.767</v>
      </c>
      <c r="AV4" s="349">
        <v>42481.972000000002</v>
      </c>
      <c r="AW4" s="349">
        <v>42467.036999999997</v>
      </c>
      <c r="AX4" s="349">
        <v>42456.012000000002</v>
      </c>
      <c r="AY4" s="349">
        <v>42444.919000000002</v>
      </c>
      <c r="AZ4" s="349">
        <v>42434.767</v>
      </c>
      <c r="BA4" s="274" t="s">
        <v>21</v>
      </c>
      <c r="BB4" s="396">
        <f>AZ4/AY4*100-100</f>
        <v>-2.3918057188438979E-2</v>
      </c>
      <c r="BC4" s="397">
        <f>AZ4/AM4*100-100</f>
        <v>-0.46964465814471623</v>
      </c>
      <c r="BD4" s="398"/>
    </row>
    <row r="5" spans="1:56" ht="25.5">
      <c r="A5" s="275" t="s">
        <v>186</v>
      </c>
      <c r="B5" s="276" t="s">
        <v>17</v>
      </c>
      <c r="C5" s="277">
        <v>10.358599999999999</v>
      </c>
      <c r="D5" s="278">
        <v>9.9577000000000009</v>
      </c>
      <c r="E5" s="279">
        <v>9.5655999999999999</v>
      </c>
      <c r="F5" s="280">
        <v>9.5340000000000007</v>
      </c>
      <c r="G5" s="280">
        <v>9.5341000000000005</v>
      </c>
      <c r="H5" s="280">
        <v>9.4734999999999996</v>
      </c>
      <c r="I5" s="280">
        <v>9.4062999999999999</v>
      </c>
      <c r="J5" s="280">
        <v>9.3680000000000003</v>
      </c>
      <c r="K5" s="280" t="s">
        <v>122</v>
      </c>
      <c r="L5" s="280" t="s">
        <v>122</v>
      </c>
      <c r="M5" s="280">
        <v>8.8000000000000007</v>
      </c>
      <c r="N5" s="280">
        <v>8.6888000000000005</v>
      </c>
      <c r="O5" s="280">
        <v>8.5</v>
      </c>
      <c r="P5" s="281">
        <v>8.3930000000000007</v>
      </c>
      <c r="Q5" s="282">
        <v>8.3927999999999994</v>
      </c>
      <c r="R5" s="279">
        <v>8.1</v>
      </c>
      <c r="S5" s="280">
        <v>8.1228999999999996</v>
      </c>
      <c r="T5" s="280">
        <v>8.1318999999999999</v>
      </c>
      <c r="U5" s="280">
        <v>8.0753000000000004</v>
      </c>
      <c r="V5" s="280">
        <v>8.0393000000000008</v>
      </c>
      <c r="W5" s="280">
        <v>8.0329999999999995</v>
      </c>
      <c r="X5" s="280">
        <v>7.9909999999999997</v>
      </c>
      <c r="Y5" s="280">
        <v>7.9539999999999997</v>
      </c>
      <c r="Z5" s="280">
        <v>7.9509999999999996</v>
      </c>
      <c r="AA5" s="280">
        <v>8</v>
      </c>
      <c r="AB5" s="280">
        <v>7.931</v>
      </c>
      <c r="AC5" s="281">
        <v>7.8449999999999998</v>
      </c>
      <c r="AD5" s="277">
        <v>7.8449999999999998</v>
      </c>
      <c r="AE5" s="279">
        <v>7.7995999999999999</v>
      </c>
      <c r="AF5" s="376">
        <v>7.8476999999999997</v>
      </c>
      <c r="AG5" s="376">
        <v>7.8907999999999996</v>
      </c>
      <c r="AH5" s="376">
        <v>7.8857999999999997</v>
      </c>
      <c r="AI5" s="376">
        <v>7.8520000000000003</v>
      </c>
      <c r="AJ5" s="376">
        <v>7.8234000000000004</v>
      </c>
      <c r="AK5" s="376">
        <v>7.8146000000000004</v>
      </c>
      <c r="AL5" s="376">
        <v>7.8087</v>
      </c>
      <c r="AM5" s="376">
        <v>7.8074000000000003</v>
      </c>
      <c r="AN5" s="376">
        <v>7.8263999999999996</v>
      </c>
      <c r="AO5" s="376">
        <v>7.8185000000000002</v>
      </c>
      <c r="AP5" s="377">
        <v>7.7704000000000004</v>
      </c>
      <c r="AQ5" s="406">
        <v>7.77</v>
      </c>
      <c r="AR5" s="375">
        <v>7.665</v>
      </c>
      <c r="AS5" s="376">
        <v>7.7270000000000003</v>
      </c>
      <c r="AT5" s="376">
        <v>7.73</v>
      </c>
      <c r="AU5" s="376">
        <v>7.7030000000000003</v>
      </c>
      <c r="AV5" s="376">
        <v>7.6867000000000001</v>
      </c>
      <c r="AW5" s="376">
        <v>7.6683000000000003</v>
      </c>
      <c r="AX5" s="376">
        <v>7.6650999999999998</v>
      </c>
      <c r="AY5" s="376">
        <v>7.6512000000000002</v>
      </c>
      <c r="AZ5" s="354">
        <v>7.6595000000000004</v>
      </c>
      <c r="BA5" s="283" t="s">
        <v>21</v>
      </c>
      <c r="BB5" s="399">
        <f>AZ5/AY5*100-100</f>
        <v>0.10847971560016845</v>
      </c>
      <c r="BC5" s="283">
        <f>AZ5/AM5*100-100</f>
        <v>-1.8943566360119917</v>
      </c>
    </row>
    <row r="6" spans="1:56">
      <c r="A6" s="284" t="s">
        <v>187</v>
      </c>
      <c r="B6" s="276" t="s">
        <v>18</v>
      </c>
      <c r="C6" s="277">
        <v>1.8</v>
      </c>
      <c r="D6" s="278">
        <v>1.8</v>
      </c>
      <c r="E6" s="279">
        <v>1.9</v>
      </c>
      <c r="F6" s="280">
        <v>1.9</v>
      </c>
      <c r="G6" s="280">
        <v>1.8</v>
      </c>
      <c r="H6" s="280">
        <v>1.8</v>
      </c>
      <c r="I6" s="280">
        <v>1.7</v>
      </c>
      <c r="J6" s="280">
        <v>1.7</v>
      </c>
      <c r="K6" s="280">
        <v>1.6</v>
      </c>
      <c r="L6" s="280">
        <v>1.6</v>
      </c>
      <c r="M6" s="280">
        <v>1.6</v>
      </c>
      <c r="N6" s="280">
        <v>1.5</v>
      </c>
      <c r="O6" s="280">
        <v>1.7</v>
      </c>
      <c r="P6" s="281">
        <v>1.9</v>
      </c>
      <c r="Q6" s="282">
        <v>1.9</v>
      </c>
      <c r="R6" s="279">
        <v>2</v>
      </c>
      <c r="S6" s="280">
        <v>2</v>
      </c>
      <c r="T6" s="280">
        <v>1.9</v>
      </c>
      <c r="U6" s="280">
        <v>1.8</v>
      </c>
      <c r="V6" s="280">
        <v>1.8</v>
      </c>
      <c r="W6" s="280">
        <v>1.7</v>
      </c>
      <c r="X6" s="280">
        <v>1.6</v>
      </c>
      <c r="Y6" s="280">
        <v>1.6</v>
      </c>
      <c r="Z6" s="280">
        <v>1.5</v>
      </c>
      <c r="AA6" s="280">
        <v>1.5</v>
      </c>
      <c r="AB6" s="280">
        <v>1.6</v>
      </c>
      <c r="AC6" s="281">
        <v>1.9</v>
      </c>
      <c r="AD6" s="277">
        <v>1.9</v>
      </c>
      <c r="AE6" s="279">
        <v>1.9</v>
      </c>
      <c r="AF6" s="280">
        <v>1.9</v>
      </c>
      <c r="AG6" s="280">
        <v>1.7</v>
      </c>
      <c r="AH6" s="280">
        <v>1.6</v>
      </c>
      <c r="AI6" s="280">
        <v>1.6</v>
      </c>
      <c r="AJ6" s="280">
        <v>1.5</v>
      </c>
      <c r="AK6" s="280">
        <v>1.4</v>
      </c>
      <c r="AL6" s="280">
        <v>1.3</v>
      </c>
      <c r="AM6" s="280">
        <v>1.3</v>
      </c>
      <c r="AN6" s="280">
        <v>1.2</v>
      </c>
      <c r="AO6" s="280">
        <v>1.3</v>
      </c>
      <c r="AP6" s="281">
        <v>1.5</v>
      </c>
      <c r="AQ6" s="407">
        <v>1.5</v>
      </c>
      <c r="AR6" s="279">
        <v>1.6</v>
      </c>
      <c r="AS6" s="280">
        <v>1.7</v>
      </c>
      <c r="AT6" s="280">
        <v>1.5</v>
      </c>
      <c r="AU6" s="280">
        <v>1.4</v>
      </c>
      <c r="AV6" s="280">
        <v>1.3</v>
      </c>
      <c r="AW6" s="280">
        <v>1.3</v>
      </c>
      <c r="AX6" s="280">
        <v>1.2</v>
      </c>
      <c r="AY6" s="280">
        <v>1.2</v>
      </c>
      <c r="AZ6" s="354">
        <v>1.2</v>
      </c>
      <c r="BA6" s="283">
        <v>1.1000000000000001</v>
      </c>
      <c r="BB6" s="400" t="s">
        <v>315</v>
      </c>
      <c r="BC6" s="285" t="s">
        <v>315</v>
      </c>
    </row>
    <row r="7" spans="1:56">
      <c r="A7" s="284" t="s">
        <v>25</v>
      </c>
      <c r="B7" s="276" t="s">
        <v>16</v>
      </c>
      <c r="C7" s="286">
        <v>506.8</v>
      </c>
      <c r="D7" s="287">
        <v>487.7</v>
      </c>
      <c r="E7" s="288">
        <v>504.9</v>
      </c>
      <c r="F7" s="289">
        <v>515.70000000000005</v>
      </c>
      <c r="G7" s="289">
        <v>492.3</v>
      </c>
      <c r="H7" s="289">
        <v>474.7</v>
      </c>
      <c r="I7" s="289">
        <v>456.1</v>
      </c>
      <c r="J7" s="289">
        <v>437.5</v>
      </c>
      <c r="K7" s="289">
        <v>433.5</v>
      </c>
      <c r="L7" s="289">
        <v>426.1</v>
      </c>
      <c r="M7" s="289">
        <v>418</v>
      </c>
      <c r="N7" s="289">
        <v>402.7</v>
      </c>
      <c r="O7" s="289">
        <v>450.6</v>
      </c>
      <c r="P7" s="290">
        <v>512.20000000000005</v>
      </c>
      <c r="Q7" s="291">
        <v>512</v>
      </c>
      <c r="R7" s="288">
        <v>524</v>
      </c>
      <c r="S7" s="289">
        <v>523</v>
      </c>
      <c r="T7" s="289">
        <v>506.8</v>
      </c>
      <c r="U7" s="289">
        <v>486.4</v>
      </c>
      <c r="V7" s="289">
        <v>469.4</v>
      </c>
      <c r="W7" s="289">
        <v>443.9</v>
      </c>
      <c r="X7" s="289">
        <v>427.5</v>
      </c>
      <c r="Y7" s="289">
        <v>414.7</v>
      </c>
      <c r="Z7" s="289">
        <v>407</v>
      </c>
      <c r="AA7" s="289">
        <v>394.1</v>
      </c>
      <c r="AB7" s="289">
        <v>433.5</v>
      </c>
      <c r="AC7" s="290">
        <v>490.8</v>
      </c>
      <c r="AD7" s="286">
        <v>491</v>
      </c>
      <c r="AE7" s="288">
        <v>508.6</v>
      </c>
      <c r="AF7" s="289">
        <v>508.2</v>
      </c>
      <c r="AG7" s="289">
        <v>467.5</v>
      </c>
      <c r="AH7" s="289">
        <v>434.7</v>
      </c>
      <c r="AI7" s="289">
        <v>416.4</v>
      </c>
      <c r="AJ7" s="289">
        <v>388.9</v>
      </c>
      <c r="AK7" s="289">
        <v>369.7</v>
      </c>
      <c r="AL7" s="289">
        <v>355.7</v>
      </c>
      <c r="AM7" s="289">
        <v>341.5</v>
      </c>
      <c r="AN7" s="289">
        <v>316.2</v>
      </c>
      <c r="AO7" s="289">
        <v>337.9</v>
      </c>
      <c r="AP7" s="290">
        <v>390.8</v>
      </c>
      <c r="AQ7" s="408">
        <v>390.8</v>
      </c>
      <c r="AR7" s="288">
        <v>429</v>
      </c>
      <c r="AS7" s="289">
        <v>439.4</v>
      </c>
      <c r="AT7" s="289">
        <v>406.8</v>
      </c>
      <c r="AU7" s="289">
        <v>374.2</v>
      </c>
      <c r="AV7" s="289">
        <v>352.6</v>
      </c>
      <c r="AW7" s="289">
        <v>330.2</v>
      </c>
      <c r="AX7" s="289">
        <v>319.89999999999998</v>
      </c>
      <c r="AY7" s="289">
        <v>311.89999999999998</v>
      </c>
      <c r="AZ7" s="353">
        <v>303</v>
      </c>
      <c r="BA7" s="350">
        <v>281.89999999999998</v>
      </c>
      <c r="BB7" s="399">
        <f>BA7/AZ7*100-100</f>
        <v>-6.9636963696369776</v>
      </c>
      <c r="BC7" s="283">
        <f>BA7/AN7*100-100</f>
        <v>-10.847564832384577</v>
      </c>
    </row>
    <row r="8" spans="1:56" ht="25.5">
      <c r="A8" s="284" t="s">
        <v>123</v>
      </c>
      <c r="B8" s="276" t="s">
        <v>18</v>
      </c>
      <c r="C8" s="277">
        <v>7.5</v>
      </c>
      <c r="D8" s="278">
        <v>7.2</v>
      </c>
      <c r="E8" s="288" t="s">
        <v>21</v>
      </c>
      <c r="F8" s="289" t="s">
        <v>21</v>
      </c>
      <c r="G8" s="280">
        <v>9</v>
      </c>
      <c r="H8" s="289" t="s">
        <v>21</v>
      </c>
      <c r="I8" s="289" t="s">
        <v>21</v>
      </c>
      <c r="J8" s="280">
        <v>8.1999999999999993</v>
      </c>
      <c r="K8" s="289" t="s">
        <v>21</v>
      </c>
      <c r="L8" s="289" t="s">
        <v>21</v>
      </c>
      <c r="M8" s="280">
        <v>9.5</v>
      </c>
      <c r="N8" s="280" t="s">
        <v>21</v>
      </c>
      <c r="O8" s="280" t="s">
        <v>21</v>
      </c>
      <c r="P8" s="281">
        <v>10.6</v>
      </c>
      <c r="Q8" s="282">
        <v>9.3000000000000007</v>
      </c>
      <c r="R8" s="288" t="s">
        <v>21</v>
      </c>
      <c r="S8" s="289" t="s">
        <v>21</v>
      </c>
      <c r="T8" s="280" t="s">
        <v>188</v>
      </c>
      <c r="U8" s="289" t="s">
        <v>21</v>
      </c>
      <c r="V8" s="289" t="s">
        <v>21</v>
      </c>
      <c r="W8" s="280" t="s">
        <v>189</v>
      </c>
      <c r="X8" s="289" t="s">
        <v>21</v>
      </c>
      <c r="Y8" s="289" t="s">
        <v>21</v>
      </c>
      <c r="Z8" s="280" t="s">
        <v>190</v>
      </c>
      <c r="AA8" s="280" t="s">
        <v>21</v>
      </c>
      <c r="AB8" s="280" t="s">
        <v>21</v>
      </c>
      <c r="AC8" s="292" t="s">
        <v>191</v>
      </c>
      <c r="AD8" s="401" t="s">
        <v>192</v>
      </c>
      <c r="AE8" s="288" t="s">
        <v>21</v>
      </c>
      <c r="AF8" s="289" t="s">
        <v>21</v>
      </c>
      <c r="AG8" s="280">
        <v>9.9</v>
      </c>
      <c r="AH8" s="289" t="s">
        <v>21</v>
      </c>
      <c r="AI8" s="289" t="s">
        <v>21</v>
      </c>
      <c r="AJ8" s="280">
        <v>9</v>
      </c>
      <c r="AK8" s="289" t="s">
        <v>21</v>
      </c>
      <c r="AL8" s="289" t="s">
        <v>21</v>
      </c>
      <c r="AM8" s="280">
        <v>8.8000000000000007</v>
      </c>
      <c r="AN8" s="280" t="s">
        <v>21</v>
      </c>
      <c r="AO8" s="280" t="s">
        <v>21</v>
      </c>
      <c r="AP8" s="292">
        <v>9.6999999999999993</v>
      </c>
      <c r="AQ8" s="409">
        <v>9.3000000000000007</v>
      </c>
      <c r="AR8" s="324" t="s">
        <v>21</v>
      </c>
      <c r="AS8" s="295" t="s">
        <v>21</v>
      </c>
      <c r="AT8" s="295">
        <v>10.1</v>
      </c>
      <c r="AU8" s="295" t="s">
        <v>21</v>
      </c>
      <c r="AV8" s="295" t="s">
        <v>21</v>
      </c>
      <c r="AW8" s="295">
        <v>9.1</v>
      </c>
      <c r="AX8" s="295" t="s">
        <v>21</v>
      </c>
      <c r="AY8" s="295" t="s">
        <v>21</v>
      </c>
      <c r="AZ8" s="355" t="s">
        <v>21</v>
      </c>
      <c r="BA8" s="285" t="s">
        <v>21</v>
      </c>
      <c r="BB8" s="399" t="s">
        <v>21</v>
      </c>
      <c r="BC8" s="283" t="s">
        <v>21</v>
      </c>
    </row>
    <row r="9" spans="1:56">
      <c r="A9" s="284" t="s">
        <v>19</v>
      </c>
      <c r="B9" s="276" t="s">
        <v>20</v>
      </c>
      <c r="C9" s="286">
        <v>3377</v>
      </c>
      <c r="D9" s="287">
        <v>3619</v>
      </c>
      <c r="E9" s="288">
        <v>3167</v>
      </c>
      <c r="F9" s="289">
        <v>3209</v>
      </c>
      <c r="G9" s="289">
        <v>3415</v>
      </c>
      <c r="H9" s="289">
        <v>3432</v>
      </c>
      <c r="I9" s="289">
        <v>3430</v>
      </c>
      <c r="J9" s="289">
        <v>3601</v>
      </c>
      <c r="K9" s="289">
        <v>3537</v>
      </c>
      <c r="L9" s="289">
        <v>3370</v>
      </c>
      <c r="M9" s="289">
        <v>3481</v>
      </c>
      <c r="N9" s="289">
        <v>3509</v>
      </c>
      <c r="O9" s="289">
        <v>3534</v>
      </c>
      <c r="P9" s="290">
        <v>4012</v>
      </c>
      <c r="Q9" s="291">
        <v>4012</v>
      </c>
      <c r="R9" s="288" t="s">
        <v>193</v>
      </c>
      <c r="S9" s="289" t="s">
        <v>194</v>
      </c>
      <c r="T9" s="289" t="s">
        <v>195</v>
      </c>
      <c r="U9" s="289" t="s">
        <v>196</v>
      </c>
      <c r="V9" s="289" t="s">
        <v>197</v>
      </c>
      <c r="W9" s="289" t="s">
        <v>198</v>
      </c>
      <c r="X9" s="289" t="s">
        <v>199</v>
      </c>
      <c r="Y9" s="289" t="s">
        <v>200</v>
      </c>
      <c r="Z9" s="289" t="s">
        <v>201</v>
      </c>
      <c r="AA9" s="289" t="s">
        <v>202</v>
      </c>
      <c r="AB9" s="289" t="s">
        <v>203</v>
      </c>
      <c r="AC9" s="290">
        <v>5230</v>
      </c>
      <c r="AD9" s="286">
        <v>5230</v>
      </c>
      <c r="AE9" s="288">
        <v>4362</v>
      </c>
      <c r="AF9" s="289">
        <v>4585</v>
      </c>
      <c r="AG9" s="289">
        <v>4920</v>
      </c>
      <c r="AH9" s="289">
        <v>4895</v>
      </c>
      <c r="AI9" s="289">
        <v>4984</v>
      </c>
      <c r="AJ9" s="289">
        <v>5337</v>
      </c>
      <c r="AK9" s="289">
        <v>5374</v>
      </c>
      <c r="AL9" s="289">
        <v>5202</v>
      </c>
      <c r="AM9" s="289">
        <v>5358</v>
      </c>
      <c r="AN9" s="289">
        <v>5350</v>
      </c>
      <c r="AO9" s="289">
        <v>5406</v>
      </c>
      <c r="AP9" s="290">
        <v>6475</v>
      </c>
      <c r="AQ9" s="408">
        <v>6475</v>
      </c>
      <c r="AR9" s="288">
        <v>6008</v>
      </c>
      <c r="AS9" s="289">
        <v>6209</v>
      </c>
      <c r="AT9" s="353">
        <v>6752</v>
      </c>
      <c r="AU9" s="353">
        <v>6659</v>
      </c>
      <c r="AV9" s="353">
        <v>6840</v>
      </c>
      <c r="AW9" s="353">
        <v>7360</v>
      </c>
      <c r="AX9" s="353">
        <v>7339</v>
      </c>
      <c r="AY9" s="353">
        <v>7114</v>
      </c>
      <c r="AZ9" s="353">
        <v>7351</v>
      </c>
      <c r="BA9" s="350">
        <v>7377</v>
      </c>
      <c r="BB9" s="399">
        <v>0.4</v>
      </c>
      <c r="BC9" s="283">
        <v>37.9</v>
      </c>
    </row>
    <row r="10" spans="1:56" ht="25.5">
      <c r="A10" s="284" t="s">
        <v>84</v>
      </c>
      <c r="B10" s="276" t="s">
        <v>20</v>
      </c>
      <c r="C10" s="286">
        <v>3025</v>
      </c>
      <c r="D10" s="287">
        <v>3265</v>
      </c>
      <c r="E10" s="288">
        <v>3167</v>
      </c>
      <c r="F10" s="289">
        <f>(E9+F9)/2</f>
        <v>3188</v>
      </c>
      <c r="G10" s="289">
        <v>3263</v>
      </c>
      <c r="H10" s="289">
        <v>3302</v>
      </c>
      <c r="I10" s="289">
        <v>3328</v>
      </c>
      <c r="J10" s="289">
        <v>3368</v>
      </c>
      <c r="K10" s="289">
        <v>3395</v>
      </c>
      <c r="L10" s="289">
        <v>3399</v>
      </c>
      <c r="M10" s="289">
        <v>3424</v>
      </c>
      <c r="N10" s="289">
        <v>3421</v>
      </c>
      <c r="O10" s="289">
        <v>3439</v>
      </c>
      <c r="P10" s="290">
        <v>3480</v>
      </c>
      <c r="Q10" s="291">
        <v>3480</v>
      </c>
      <c r="R10" s="288">
        <v>3455</v>
      </c>
      <c r="S10" s="289">
        <v>3536</v>
      </c>
      <c r="T10" s="289">
        <v>3641</v>
      </c>
      <c r="U10" s="289">
        <v>3728</v>
      </c>
      <c r="V10" s="289">
        <v>3788</v>
      </c>
      <c r="W10" s="289">
        <v>3870</v>
      </c>
      <c r="X10" s="289">
        <v>3944</v>
      </c>
      <c r="Y10" s="289">
        <v>3975</v>
      </c>
      <c r="Z10" s="289">
        <v>4012</v>
      </c>
      <c r="AA10" s="289">
        <v>4062</v>
      </c>
      <c r="AB10" s="289">
        <v>4096</v>
      </c>
      <c r="AC10" s="290">
        <v>4195</v>
      </c>
      <c r="AD10" s="286">
        <v>4195</v>
      </c>
      <c r="AE10" s="288">
        <v>4362</v>
      </c>
      <c r="AF10" s="289">
        <v>4467</v>
      </c>
      <c r="AG10" s="289">
        <v>4618</v>
      </c>
      <c r="AH10" s="289">
        <v>4686</v>
      </c>
      <c r="AI10" s="289">
        <v>4746</v>
      </c>
      <c r="AJ10" s="289">
        <v>4838</v>
      </c>
      <c r="AK10" s="289">
        <v>4916</v>
      </c>
      <c r="AL10" s="289">
        <v>4944</v>
      </c>
      <c r="AM10" s="289">
        <v>4989</v>
      </c>
      <c r="AN10" s="289">
        <v>5034</v>
      </c>
      <c r="AO10" s="289">
        <v>5070</v>
      </c>
      <c r="AP10" s="290">
        <v>5183</v>
      </c>
      <c r="AQ10" s="408">
        <v>5183</v>
      </c>
      <c r="AR10" s="288">
        <v>6008</v>
      </c>
      <c r="AS10" s="289">
        <v>6109</v>
      </c>
      <c r="AT10" s="289">
        <v>6324</v>
      </c>
      <c r="AU10" s="289">
        <v>6407</v>
      </c>
      <c r="AV10" s="289">
        <v>6494</v>
      </c>
      <c r="AW10" s="289">
        <v>6638</v>
      </c>
      <c r="AX10" s="289">
        <v>6738</v>
      </c>
      <c r="AY10" s="289">
        <v>6784</v>
      </c>
      <c r="AZ10" s="353">
        <v>6847</v>
      </c>
      <c r="BA10" s="350" t="s">
        <v>21</v>
      </c>
      <c r="BB10" s="399" t="s">
        <v>21</v>
      </c>
      <c r="BC10" s="293">
        <v>37.200000000000003</v>
      </c>
    </row>
    <row r="11" spans="1:56" s="294" customFormat="1" ht="25.5">
      <c r="A11" s="284" t="s">
        <v>85</v>
      </c>
      <c r="B11" s="276" t="s">
        <v>18</v>
      </c>
      <c r="C11" s="277">
        <v>14.4</v>
      </c>
      <c r="D11" s="278">
        <v>8.1999999999999993</v>
      </c>
      <c r="E11" s="279">
        <v>4.5999999999999996</v>
      </c>
      <c r="F11" s="280">
        <v>3.6</v>
      </c>
      <c r="G11" s="280">
        <v>2.4</v>
      </c>
      <c r="H11" s="280">
        <v>-1.3</v>
      </c>
      <c r="I11" s="280">
        <v>-5.4</v>
      </c>
      <c r="J11" s="280">
        <v>-5.4</v>
      </c>
      <c r="K11" s="280">
        <v>-8.9</v>
      </c>
      <c r="L11" s="280">
        <v>-12.7</v>
      </c>
      <c r="M11" s="280">
        <v>-11.4</v>
      </c>
      <c r="N11" s="280">
        <v>-13.1</v>
      </c>
      <c r="O11" s="280">
        <v>-13.5</v>
      </c>
      <c r="P11" s="281">
        <v>-13.6</v>
      </c>
      <c r="Q11" s="282">
        <f>93.5-100</f>
        <v>-6.5</v>
      </c>
      <c r="R11" s="279">
        <f>82.7-100</f>
        <v>-17.299999999999997</v>
      </c>
      <c r="S11" s="280">
        <f>81.8-100</f>
        <v>-18.200000000000003</v>
      </c>
      <c r="T11" s="280">
        <v>-24.6</v>
      </c>
      <c r="U11" s="280">
        <v>-29.6</v>
      </c>
      <c r="V11" s="280">
        <v>-27.6</v>
      </c>
      <c r="W11" s="280">
        <v>-26.3</v>
      </c>
      <c r="X11" s="280">
        <v>-22.2</v>
      </c>
      <c r="Y11" s="280">
        <v>-19.2</v>
      </c>
      <c r="Z11" s="280">
        <v>-18.600000000000001</v>
      </c>
      <c r="AA11" s="280">
        <v>-12.7</v>
      </c>
      <c r="AB11" s="280">
        <v>-14</v>
      </c>
      <c r="AC11" s="281">
        <v>-9.9</v>
      </c>
      <c r="AD11" s="277">
        <v>-20.2</v>
      </c>
      <c r="AE11" s="279">
        <v>-13.2</v>
      </c>
      <c r="AF11" s="280">
        <v>-8.3000000000000007</v>
      </c>
      <c r="AG11" s="280">
        <v>1.6</v>
      </c>
      <c r="AH11" s="280">
        <v>7.6</v>
      </c>
      <c r="AI11" s="280">
        <v>12.2</v>
      </c>
      <c r="AJ11" s="280">
        <v>17.3</v>
      </c>
      <c r="AK11" s="280">
        <v>14.8</v>
      </c>
      <c r="AL11" s="280">
        <v>15.4</v>
      </c>
      <c r="AM11" s="280">
        <v>15.6</v>
      </c>
      <c r="AN11" s="280">
        <v>6.2</v>
      </c>
      <c r="AO11" s="280">
        <v>8.4</v>
      </c>
      <c r="AP11" s="281">
        <v>11.6</v>
      </c>
      <c r="AQ11" s="407">
        <v>9</v>
      </c>
      <c r="AR11" s="279">
        <v>21.4</v>
      </c>
      <c r="AS11" s="280">
        <v>18</v>
      </c>
      <c r="AT11" s="354">
        <v>18.7</v>
      </c>
      <c r="AU11" s="354">
        <v>20.7</v>
      </c>
      <c r="AV11" s="354">
        <v>20.399999999999999</v>
      </c>
      <c r="AW11" s="354">
        <v>18.899999999999999</v>
      </c>
      <c r="AX11" s="354">
        <v>17.2</v>
      </c>
      <c r="AY11" s="354">
        <v>17.2</v>
      </c>
      <c r="AZ11" s="354">
        <v>17.3</v>
      </c>
      <c r="BA11" s="283">
        <v>19.899999999999999</v>
      </c>
      <c r="BB11" s="399">
        <v>-0.8</v>
      </c>
      <c r="BC11" s="285" t="s">
        <v>21</v>
      </c>
    </row>
    <row r="12" spans="1:56" ht="25.5">
      <c r="A12" s="284" t="s">
        <v>22</v>
      </c>
      <c r="B12" s="276" t="s">
        <v>18</v>
      </c>
      <c r="C12" s="277">
        <v>33.58010068107788</v>
      </c>
      <c r="D12" s="278">
        <v>33.65570599613153</v>
      </c>
      <c r="E12" s="279">
        <f>E19/E9*100</f>
        <v>38.459109567413954</v>
      </c>
      <c r="F12" s="280">
        <f>F19/F9*100</f>
        <v>37.955749454658772</v>
      </c>
      <c r="G12" s="280">
        <v>35.700000000000003</v>
      </c>
      <c r="H12" s="280">
        <v>35.5</v>
      </c>
      <c r="I12" s="280">
        <v>35.5</v>
      </c>
      <c r="J12" s="280">
        <v>33.799999999999997</v>
      </c>
      <c r="K12" s="280">
        <v>34.4</v>
      </c>
      <c r="L12" s="280">
        <v>36.1</v>
      </c>
      <c r="M12" s="280">
        <v>35</v>
      </c>
      <c r="N12" s="280">
        <v>34.700000000000003</v>
      </c>
      <c r="O12" s="280">
        <v>34.5</v>
      </c>
      <c r="P12" s="281">
        <v>30.4</v>
      </c>
      <c r="Q12" s="282">
        <v>30.4</v>
      </c>
      <c r="R12" s="279">
        <v>35.299999999999997</v>
      </c>
      <c r="S12" s="280">
        <v>33.5</v>
      </c>
      <c r="T12" s="280">
        <v>31.5</v>
      </c>
      <c r="U12" s="280">
        <v>30.5</v>
      </c>
      <c r="V12" s="280">
        <v>30.1</v>
      </c>
      <c r="W12" s="280">
        <v>28.3</v>
      </c>
      <c r="X12" s="280">
        <v>27.7</v>
      </c>
      <c r="Y12" s="280">
        <v>29</v>
      </c>
      <c r="Z12" s="280">
        <v>31.7</v>
      </c>
      <c r="AA12" s="280">
        <v>30.4</v>
      </c>
      <c r="AB12" s="280">
        <v>30.6</v>
      </c>
      <c r="AC12" s="281">
        <v>26.3</v>
      </c>
      <c r="AD12" s="277">
        <v>26.3</v>
      </c>
      <c r="AE12" s="279">
        <v>31.6</v>
      </c>
      <c r="AF12" s="280">
        <v>30.1</v>
      </c>
      <c r="AG12" s="280">
        <v>28</v>
      </c>
      <c r="AH12" s="280">
        <v>28.2</v>
      </c>
      <c r="AI12" s="280">
        <v>29.1</v>
      </c>
      <c r="AJ12" s="280">
        <v>27.2</v>
      </c>
      <c r="AK12" s="280">
        <v>27</v>
      </c>
      <c r="AL12" s="280">
        <v>27.9</v>
      </c>
      <c r="AM12" s="280">
        <v>27.1</v>
      </c>
      <c r="AN12" s="280">
        <v>27.1</v>
      </c>
      <c r="AO12" s="280">
        <v>26.8</v>
      </c>
      <c r="AP12" s="281">
        <v>24.7</v>
      </c>
      <c r="AQ12" s="407">
        <v>24.7</v>
      </c>
      <c r="AR12" s="279">
        <v>53.3</v>
      </c>
      <c r="AS12" s="280">
        <v>51.5</v>
      </c>
      <c r="AT12" s="354">
        <v>47.4</v>
      </c>
      <c r="AU12" s="354">
        <v>48.1</v>
      </c>
      <c r="AV12" s="354">
        <v>46.8</v>
      </c>
      <c r="AW12" s="354">
        <v>43.5</v>
      </c>
      <c r="AX12" s="354">
        <v>43.6</v>
      </c>
      <c r="AY12" s="354">
        <v>45</v>
      </c>
      <c r="AZ12" s="354">
        <v>43.5</v>
      </c>
      <c r="BA12" s="283">
        <v>43.4</v>
      </c>
      <c r="BB12" s="400" t="s">
        <v>315</v>
      </c>
      <c r="BC12" s="351" t="s">
        <v>322</v>
      </c>
    </row>
    <row r="13" spans="1:56" ht="25.5">
      <c r="A13" s="284" t="s">
        <v>23</v>
      </c>
      <c r="B13" s="276" t="s">
        <v>81</v>
      </c>
      <c r="C13" s="277">
        <v>893.702</v>
      </c>
      <c r="D13" s="278">
        <v>808.16700000000003</v>
      </c>
      <c r="E13" s="279">
        <v>748.2</v>
      </c>
      <c r="F13" s="280">
        <v>930.2</v>
      </c>
      <c r="G13" s="280">
        <v>1046.9000000000001</v>
      </c>
      <c r="H13" s="280">
        <v>1008.5</v>
      </c>
      <c r="I13" s="280">
        <v>999.3</v>
      </c>
      <c r="J13" s="280">
        <v>970.7</v>
      </c>
      <c r="K13" s="295">
        <v>1084.8</v>
      </c>
      <c r="L13" s="280">
        <v>1424.4</v>
      </c>
      <c r="M13" s="280">
        <v>1927.7</v>
      </c>
      <c r="N13" s="280">
        <v>2205.7510000000002</v>
      </c>
      <c r="O13" s="280">
        <v>2366.8690000000001</v>
      </c>
      <c r="P13" s="281">
        <v>2436.8000000000002</v>
      </c>
      <c r="Q13" s="282">
        <v>2436.8000000000002</v>
      </c>
      <c r="R13" s="279" t="s">
        <v>204</v>
      </c>
      <c r="S13" s="280" t="s">
        <v>205</v>
      </c>
      <c r="T13" s="280" t="s">
        <v>206</v>
      </c>
      <c r="U13" s="280" t="s">
        <v>207</v>
      </c>
      <c r="V13" s="280" t="s">
        <v>208</v>
      </c>
      <c r="W13" s="280" t="s">
        <v>209</v>
      </c>
      <c r="X13" s="295" t="s">
        <v>210</v>
      </c>
      <c r="Y13" s="280" t="s">
        <v>211</v>
      </c>
      <c r="Z13" s="280" t="s">
        <v>212</v>
      </c>
      <c r="AA13" s="280" t="s">
        <v>213</v>
      </c>
      <c r="AB13" s="280" t="s">
        <v>214</v>
      </c>
      <c r="AC13" s="292" t="s">
        <v>215</v>
      </c>
      <c r="AD13" s="401" t="s">
        <v>216</v>
      </c>
      <c r="AE13" s="279">
        <v>2092.5</v>
      </c>
      <c r="AF13" s="280">
        <v>2013.442</v>
      </c>
      <c r="AG13" s="280">
        <v>1949</v>
      </c>
      <c r="AH13" s="280">
        <v>1849.1</v>
      </c>
      <c r="AI13" s="280">
        <v>1866.5</v>
      </c>
      <c r="AJ13" s="280">
        <v>1968</v>
      </c>
      <c r="AK13" s="295">
        <v>2046.2</v>
      </c>
      <c r="AL13" s="280">
        <v>1902.2929999999999</v>
      </c>
      <c r="AM13" s="280">
        <v>1978.5229999999999</v>
      </c>
      <c r="AN13" s="280">
        <v>1962</v>
      </c>
      <c r="AO13" s="280">
        <v>2004</v>
      </c>
      <c r="AP13" s="292">
        <v>1791</v>
      </c>
      <c r="AQ13" s="409">
        <v>1791</v>
      </c>
      <c r="AR13" s="324">
        <v>1907.6</v>
      </c>
      <c r="AS13" s="295">
        <v>1995.3</v>
      </c>
      <c r="AT13" s="355">
        <v>2069.8000000000002</v>
      </c>
      <c r="AU13" s="355">
        <v>2185.1999999999998</v>
      </c>
      <c r="AV13" s="355">
        <v>2320.1999999999998</v>
      </c>
      <c r="AW13" s="355">
        <v>2391.9009999999998</v>
      </c>
      <c r="AX13" s="355">
        <v>2377.1669999999999</v>
      </c>
      <c r="AY13" s="355">
        <v>2355.9</v>
      </c>
      <c r="AZ13" s="355">
        <v>2467.8090000000002</v>
      </c>
      <c r="BA13" s="285">
        <v>2457.5639999999999</v>
      </c>
      <c r="BB13" s="399">
        <f>BA13/AZ13*100-100</f>
        <v>-0.41514558055345674</v>
      </c>
      <c r="BC13" s="283">
        <f>BA13/AN13*100-100</f>
        <v>25.258103975535164</v>
      </c>
    </row>
    <row r="14" spans="1:56">
      <c r="A14" s="284" t="s">
        <v>24</v>
      </c>
      <c r="B14" s="276" t="s">
        <v>81</v>
      </c>
      <c r="C14" s="277">
        <v>2.581</v>
      </c>
      <c r="D14" s="278">
        <v>0.503</v>
      </c>
      <c r="E14" s="279">
        <v>0.219</v>
      </c>
      <c r="F14" s="280">
        <v>6.3E-2</v>
      </c>
      <c r="G14" s="280">
        <v>0.1</v>
      </c>
      <c r="H14" s="280">
        <v>0.2</v>
      </c>
      <c r="I14" s="280">
        <v>2.8</v>
      </c>
      <c r="J14" s="280">
        <v>3</v>
      </c>
      <c r="K14" s="280">
        <v>17.399999999999999</v>
      </c>
      <c r="L14" s="280">
        <v>126.2</v>
      </c>
      <c r="M14" s="280">
        <v>298.10000000000002</v>
      </c>
      <c r="N14" s="280">
        <v>386.12700000000001</v>
      </c>
      <c r="O14" s="280">
        <v>432.8</v>
      </c>
      <c r="P14" s="281">
        <v>463.7</v>
      </c>
      <c r="Q14" s="282">
        <v>463.7</v>
      </c>
      <c r="R14" s="279" t="s">
        <v>217</v>
      </c>
      <c r="S14" s="280" t="s">
        <v>218</v>
      </c>
      <c r="T14" s="280" t="s">
        <v>219</v>
      </c>
      <c r="U14" s="280" t="s">
        <v>220</v>
      </c>
      <c r="V14" s="280" t="s">
        <v>221</v>
      </c>
      <c r="W14" s="280" t="s">
        <v>222</v>
      </c>
      <c r="X14" s="280" t="s">
        <v>223</v>
      </c>
      <c r="Y14" s="280" t="s">
        <v>224</v>
      </c>
      <c r="Z14" s="280" t="s">
        <v>225</v>
      </c>
      <c r="AA14" s="280" t="s">
        <v>226</v>
      </c>
      <c r="AB14" s="280" t="s">
        <v>227</v>
      </c>
      <c r="AC14" s="292" t="s">
        <v>228</v>
      </c>
      <c r="AD14" s="401" t="s">
        <v>229</v>
      </c>
      <c r="AE14" s="279">
        <v>23</v>
      </c>
      <c r="AF14" s="280">
        <v>12.6</v>
      </c>
      <c r="AG14" s="280">
        <v>6.2</v>
      </c>
      <c r="AH14" s="280">
        <v>3.2</v>
      </c>
      <c r="AI14" s="280">
        <v>5.6</v>
      </c>
      <c r="AJ14" s="280">
        <v>5.2389999999999999</v>
      </c>
      <c r="AK14" s="280">
        <v>3.8</v>
      </c>
      <c r="AL14" s="280">
        <v>16.399999999999999</v>
      </c>
      <c r="AM14" s="280">
        <v>21.5</v>
      </c>
      <c r="AN14" s="280">
        <v>15.206</v>
      </c>
      <c r="AO14" s="280">
        <v>8.2140000000000004</v>
      </c>
      <c r="AP14" s="292">
        <v>1.1240000000000001</v>
      </c>
      <c r="AQ14" s="409">
        <v>1.1000000000000001</v>
      </c>
      <c r="AR14" s="324">
        <v>1.486</v>
      </c>
      <c r="AS14" s="295">
        <v>1.097</v>
      </c>
      <c r="AT14" s="355">
        <v>2.109</v>
      </c>
      <c r="AU14" s="355">
        <v>1.2</v>
      </c>
      <c r="AV14" s="355">
        <v>1</v>
      </c>
      <c r="AW14" s="355">
        <v>2.1</v>
      </c>
      <c r="AX14" s="355">
        <v>3.7</v>
      </c>
      <c r="AY14" s="355">
        <v>12.519</v>
      </c>
      <c r="AZ14" s="355">
        <v>27.972999999999999</v>
      </c>
      <c r="BA14" s="285" t="s">
        <v>21</v>
      </c>
      <c r="BB14" s="399">
        <f t="shared" ref="BB14" si="0">AZ14/AY14*100-100</f>
        <v>123.44436456585987</v>
      </c>
      <c r="BC14" s="283">
        <f t="shared" ref="BC14" si="1">AZ14/AM14*100-100</f>
        <v>30.106976744186028</v>
      </c>
    </row>
    <row r="15" spans="1:56" ht="40.5">
      <c r="A15" s="284" t="s">
        <v>230</v>
      </c>
      <c r="B15" s="276" t="s">
        <v>82</v>
      </c>
      <c r="C15" s="277">
        <v>292.39999999999998</v>
      </c>
      <c r="D15" s="296">
        <v>272.5</v>
      </c>
      <c r="E15" s="279">
        <v>12.3</v>
      </c>
      <c r="F15" s="280">
        <v>7.8</v>
      </c>
      <c r="G15" s="280">
        <v>5</v>
      </c>
      <c r="H15" s="280">
        <v>3.9</v>
      </c>
      <c r="I15" s="280">
        <v>8.6</v>
      </c>
      <c r="J15" s="280">
        <v>8.4</v>
      </c>
      <c r="K15" s="280">
        <v>3.8</v>
      </c>
      <c r="L15" s="280">
        <v>4.5</v>
      </c>
      <c r="M15" s="280">
        <v>2.6</v>
      </c>
      <c r="N15" s="280">
        <v>21.100999999999999</v>
      </c>
      <c r="O15" s="280">
        <v>143.80000000000001</v>
      </c>
      <c r="P15" s="281">
        <v>136.4</v>
      </c>
      <c r="Q15" s="297">
        <v>348.8</v>
      </c>
      <c r="R15" s="279">
        <v>63.4</v>
      </c>
      <c r="S15" s="280">
        <v>37.299999999999997</v>
      </c>
      <c r="T15" s="280">
        <v>27</v>
      </c>
      <c r="U15" s="280">
        <v>40.5</v>
      </c>
      <c r="V15" s="280">
        <v>66.7</v>
      </c>
      <c r="W15" s="280">
        <v>141</v>
      </c>
      <c r="X15" s="280">
        <v>144.9</v>
      </c>
      <c r="Y15" s="280">
        <v>104.8</v>
      </c>
      <c r="Z15" s="280">
        <v>79.599999999999994</v>
      </c>
      <c r="AA15" s="280">
        <v>200.06226899999999</v>
      </c>
      <c r="AB15" s="280">
        <v>577.1</v>
      </c>
      <c r="AC15" s="281">
        <v>863.4</v>
      </c>
      <c r="AD15" s="298">
        <v>2345.9550129999998</v>
      </c>
      <c r="AE15" s="279">
        <v>703.6</v>
      </c>
      <c r="AF15" s="280">
        <v>703.5</v>
      </c>
      <c r="AG15" s="280">
        <v>395.755743</v>
      </c>
      <c r="AH15" s="280">
        <v>263.60000000000002</v>
      </c>
      <c r="AI15" s="280">
        <v>243.769961</v>
      </c>
      <c r="AJ15" s="280">
        <v>174.9</v>
      </c>
      <c r="AK15" s="280">
        <v>101.5</v>
      </c>
      <c r="AL15" s="280">
        <v>67.7</v>
      </c>
      <c r="AM15" s="280">
        <v>76.2</v>
      </c>
      <c r="AN15" s="280">
        <v>489.48828900000001</v>
      </c>
      <c r="AO15" s="280">
        <v>1238.9433610000001</v>
      </c>
      <c r="AP15" s="281">
        <v>1251.6996670000001</v>
      </c>
      <c r="AQ15" s="407">
        <v>5704.7</v>
      </c>
      <c r="AR15" s="279">
        <v>920.2</v>
      </c>
      <c r="AS15" s="280">
        <v>715.9</v>
      </c>
      <c r="AT15" s="280">
        <v>429.6</v>
      </c>
      <c r="AU15" s="280">
        <v>316.46792399999998</v>
      </c>
      <c r="AV15" s="280">
        <v>90.56</v>
      </c>
      <c r="AW15" s="280">
        <v>269.42062600000003</v>
      </c>
      <c r="AX15" s="280">
        <v>328.26041800000002</v>
      </c>
      <c r="AY15" s="280">
        <v>171</v>
      </c>
      <c r="AZ15" s="280">
        <v>104.4</v>
      </c>
      <c r="BA15" s="281">
        <v>148.912184</v>
      </c>
      <c r="BB15" s="399">
        <f>BA15/AZ15*100-100</f>
        <v>42.636191570881209</v>
      </c>
      <c r="BC15" s="283">
        <f>BA15/AN15*100-100</f>
        <v>-69.577988412302957</v>
      </c>
    </row>
    <row r="16" spans="1:56" ht="18.75" customHeight="1">
      <c r="A16" s="284" t="s">
        <v>231</v>
      </c>
      <c r="B16" s="299" t="s">
        <v>20</v>
      </c>
      <c r="C16" s="298">
        <v>142.5</v>
      </c>
      <c r="D16" s="296">
        <v>124</v>
      </c>
      <c r="E16" s="300">
        <v>203</v>
      </c>
      <c r="F16" s="301">
        <v>135.4</v>
      </c>
      <c r="G16" s="301">
        <v>88.4</v>
      </c>
      <c r="H16" s="301">
        <v>71.599999999999994</v>
      </c>
      <c r="I16" s="301">
        <v>66.7</v>
      </c>
      <c r="J16" s="301">
        <v>71.7</v>
      </c>
      <c r="K16" s="301">
        <v>72.900000000000006</v>
      </c>
      <c r="L16" s="301">
        <v>75.2</v>
      </c>
      <c r="M16" s="301">
        <v>84.7</v>
      </c>
      <c r="N16" s="301">
        <v>218.4</v>
      </c>
      <c r="O16" s="301">
        <v>311.7</v>
      </c>
      <c r="P16" s="302">
        <v>335.3</v>
      </c>
      <c r="Q16" s="297">
        <v>144.6</v>
      </c>
      <c r="R16" s="300">
        <v>354.2</v>
      </c>
      <c r="S16" s="301">
        <v>326.39999999999998</v>
      </c>
      <c r="T16" s="301">
        <v>273.89999999999998</v>
      </c>
      <c r="U16" s="301">
        <v>335.2</v>
      </c>
      <c r="V16" s="301">
        <v>267.60000000000002</v>
      </c>
      <c r="W16" s="301">
        <v>205.2</v>
      </c>
      <c r="X16" s="301">
        <v>212.8</v>
      </c>
      <c r="Y16" s="301">
        <v>190.9</v>
      </c>
      <c r="Z16" s="301">
        <v>143.80000000000001</v>
      </c>
      <c r="AA16" s="301">
        <v>321.3</v>
      </c>
      <c r="AB16" s="301">
        <v>771.5</v>
      </c>
      <c r="AC16" s="302">
        <v>1090.9000000000001</v>
      </c>
      <c r="AD16" s="298">
        <f>AVERAGE(R16:AC16)</f>
        <v>374.47500000000008</v>
      </c>
      <c r="AE16" s="300">
        <v>1319.5</v>
      </c>
      <c r="AF16" s="301">
        <v>1356</v>
      </c>
      <c r="AG16" s="301">
        <v>1196.5999999999999</v>
      </c>
      <c r="AH16" s="301">
        <v>825.1</v>
      </c>
      <c r="AI16" s="301">
        <v>414.5</v>
      </c>
      <c r="AJ16" s="301">
        <v>217.6</v>
      </c>
      <c r="AK16" s="301">
        <v>171.5</v>
      </c>
      <c r="AL16" s="301">
        <v>142</v>
      </c>
      <c r="AM16" s="301">
        <v>124.4</v>
      </c>
      <c r="AN16" s="301">
        <v>566.79999999999995</v>
      </c>
      <c r="AO16" s="301">
        <v>1104.5</v>
      </c>
      <c r="AP16" s="302">
        <v>1364.5</v>
      </c>
      <c r="AQ16" s="410">
        <v>733.6</v>
      </c>
      <c r="AR16" s="300">
        <v>1521.2</v>
      </c>
      <c r="AS16" s="301">
        <v>1571.2</v>
      </c>
      <c r="AT16" s="301">
        <v>1265.9000000000001</v>
      </c>
      <c r="AU16" s="301">
        <v>756</v>
      </c>
      <c r="AV16" s="301">
        <v>411.9</v>
      </c>
      <c r="AW16" s="301">
        <v>164.9</v>
      </c>
      <c r="AX16" s="301">
        <v>145.9</v>
      </c>
      <c r="AY16" s="301">
        <v>153.9</v>
      </c>
      <c r="AZ16" s="301">
        <v>149.6</v>
      </c>
      <c r="BA16" s="302">
        <v>341.6</v>
      </c>
      <c r="BB16" s="399">
        <f>BA16/AZ16*100-100</f>
        <v>128.34224598930484</v>
      </c>
      <c r="BC16" s="283">
        <f>BA16/AN16*100-100</f>
        <v>-39.731827805222295</v>
      </c>
    </row>
    <row r="17" spans="1:55" ht="25.5">
      <c r="A17" s="284" t="s">
        <v>26</v>
      </c>
      <c r="B17" s="276" t="s">
        <v>20</v>
      </c>
      <c r="C17" s="303">
        <v>966.8</v>
      </c>
      <c r="D17" s="304">
        <v>1124.9000000000001</v>
      </c>
      <c r="E17" s="288">
        <v>1154</v>
      </c>
      <c r="F17" s="289">
        <v>1128</v>
      </c>
      <c r="G17" s="289">
        <v>1252</v>
      </c>
      <c r="H17" s="289">
        <v>1150</v>
      </c>
      <c r="I17" s="289">
        <v>1161</v>
      </c>
      <c r="J17" s="289">
        <v>1145</v>
      </c>
      <c r="K17" s="289">
        <v>1201</v>
      </c>
      <c r="L17" s="289">
        <v>1185</v>
      </c>
      <c r="M17" s="289">
        <v>1154</v>
      </c>
      <c r="N17" s="289">
        <v>1199</v>
      </c>
      <c r="O17" s="289">
        <v>1182</v>
      </c>
      <c r="P17" s="290">
        <v>1232</v>
      </c>
      <c r="Q17" s="305">
        <v>1178.5999999999999</v>
      </c>
      <c r="R17" s="288">
        <v>1252</v>
      </c>
      <c r="S17" s="289">
        <v>1206</v>
      </c>
      <c r="T17" s="289">
        <v>1288</v>
      </c>
      <c r="U17" s="289">
        <v>1196</v>
      </c>
      <c r="V17" s="289">
        <v>1219</v>
      </c>
      <c r="W17" s="289">
        <v>1221</v>
      </c>
      <c r="X17" s="289">
        <v>1270</v>
      </c>
      <c r="Y17" s="289">
        <v>1260</v>
      </c>
      <c r="Z17" s="289">
        <v>1378</v>
      </c>
      <c r="AA17" s="289">
        <v>1373</v>
      </c>
      <c r="AB17" s="289">
        <v>1357</v>
      </c>
      <c r="AC17" s="290">
        <v>1444</v>
      </c>
      <c r="AD17" s="402">
        <v>1289</v>
      </c>
      <c r="AE17" s="288">
        <v>1516</v>
      </c>
      <c r="AF17" s="289">
        <v>1509</v>
      </c>
      <c r="AG17" s="289">
        <v>1566</v>
      </c>
      <c r="AH17" s="289">
        <v>1472</v>
      </c>
      <c r="AI17" s="289">
        <v>1498</v>
      </c>
      <c r="AJ17" s="289">
        <v>1547</v>
      </c>
      <c r="AK17" s="289">
        <v>1740</v>
      </c>
      <c r="AL17" s="289">
        <v>1741</v>
      </c>
      <c r="AM17" s="289">
        <v>1793</v>
      </c>
      <c r="AN17" s="289">
        <v>1884</v>
      </c>
      <c r="AO17" s="289">
        <v>1873</v>
      </c>
      <c r="AP17" s="290">
        <v>1997</v>
      </c>
      <c r="AQ17" s="408">
        <v>1678</v>
      </c>
      <c r="AR17" s="288">
        <v>2015</v>
      </c>
      <c r="AS17" s="289">
        <v>1923</v>
      </c>
      <c r="AT17" s="289">
        <v>2028</v>
      </c>
      <c r="AU17" s="289">
        <v>1904</v>
      </c>
      <c r="AV17" s="289">
        <v>1966</v>
      </c>
      <c r="AW17" s="289">
        <v>1921</v>
      </c>
      <c r="AX17" s="289">
        <v>2040</v>
      </c>
      <c r="AY17" s="289">
        <v>2058</v>
      </c>
      <c r="AZ17" s="289">
        <v>2033</v>
      </c>
      <c r="BA17" s="290">
        <v>2137</v>
      </c>
      <c r="BB17" s="399">
        <f t="shared" ref="BB17:BB19" si="2">BA17/AZ17*100-100</f>
        <v>5.1155927201180589</v>
      </c>
      <c r="BC17" s="283">
        <f t="shared" ref="BC17:BC19" si="3">BA17/AN17*100-100</f>
        <v>13.428874734607206</v>
      </c>
    </row>
    <row r="18" spans="1:55">
      <c r="A18" s="284" t="s">
        <v>232</v>
      </c>
      <c r="B18" s="276" t="s">
        <v>20</v>
      </c>
      <c r="C18" s="303">
        <v>1095</v>
      </c>
      <c r="D18" s="306">
        <v>1176</v>
      </c>
      <c r="E18" s="288">
        <v>1176</v>
      </c>
      <c r="F18" s="289">
        <v>1176</v>
      </c>
      <c r="G18" s="289">
        <v>1176</v>
      </c>
      <c r="H18" s="289">
        <v>1176</v>
      </c>
      <c r="I18" s="289">
        <v>1176</v>
      </c>
      <c r="J18" s="289">
        <v>1176</v>
      </c>
      <c r="K18" s="289">
        <v>1176</v>
      </c>
      <c r="L18" s="289">
        <v>1176</v>
      </c>
      <c r="M18" s="289">
        <v>1176</v>
      </c>
      <c r="N18" s="289">
        <v>1176</v>
      </c>
      <c r="O18" s="289">
        <v>1176</v>
      </c>
      <c r="P18" s="290">
        <v>1176</v>
      </c>
      <c r="Q18" s="291">
        <v>1176</v>
      </c>
      <c r="R18" s="288">
        <v>1176</v>
      </c>
      <c r="S18" s="289">
        <v>1176</v>
      </c>
      <c r="T18" s="289">
        <v>1176</v>
      </c>
      <c r="U18" s="289">
        <v>1176</v>
      </c>
      <c r="V18" s="289">
        <v>1176</v>
      </c>
      <c r="W18" s="289">
        <v>1176</v>
      </c>
      <c r="X18" s="289">
        <v>1176</v>
      </c>
      <c r="Y18" s="289">
        <v>1176</v>
      </c>
      <c r="Z18" s="289">
        <v>1330</v>
      </c>
      <c r="AA18" s="289">
        <v>1330</v>
      </c>
      <c r="AB18" s="289">
        <v>1330</v>
      </c>
      <c r="AC18" s="290">
        <v>1330</v>
      </c>
      <c r="AD18" s="286">
        <v>1330</v>
      </c>
      <c r="AE18" s="288">
        <v>1330</v>
      </c>
      <c r="AF18" s="289">
        <v>1330</v>
      </c>
      <c r="AG18" s="289">
        <v>1330</v>
      </c>
      <c r="AH18" s="289">
        <v>1330</v>
      </c>
      <c r="AI18" s="289">
        <v>1399</v>
      </c>
      <c r="AJ18" s="289">
        <v>1399</v>
      </c>
      <c r="AK18" s="289">
        <v>1399</v>
      </c>
      <c r="AL18" s="289">
        <v>1399</v>
      </c>
      <c r="AM18" s="289">
        <v>1399</v>
      </c>
      <c r="AN18" s="289">
        <v>1399</v>
      </c>
      <c r="AO18" s="289">
        <v>1399</v>
      </c>
      <c r="AP18" s="290">
        <v>1544</v>
      </c>
      <c r="AQ18" s="408">
        <v>1544</v>
      </c>
      <c r="AR18" s="288">
        <v>1544</v>
      </c>
      <c r="AS18" s="289">
        <v>1544</v>
      </c>
      <c r="AT18" s="289">
        <v>1544</v>
      </c>
      <c r="AU18" s="289">
        <v>1544</v>
      </c>
      <c r="AV18" s="289">
        <v>1624</v>
      </c>
      <c r="AW18" s="289">
        <v>1624</v>
      </c>
      <c r="AX18" s="289">
        <v>1624</v>
      </c>
      <c r="AY18" s="289">
        <v>1624</v>
      </c>
      <c r="AZ18" s="289">
        <v>1624</v>
      </c>
      <c r="BA18" s="290">
        <v>1624</v>
      </c>
      <c r="BB18" s="399">
        <f t="shared" si="2"/>
        <v>0</v>
      </c>
      <c r="BC18" s="283">
        <f t="shared" si="3"/>
        <v>16.082916368834873</v>
      </c>
    </row>
    <row r="19" spans="1:55" ht="15.75" thickBot="1">
      <c r="A19" s="307" t="s">
        <v>27</v>
      </c>
      <c r="B19" s="308" t="s">
        <v>20</v>
      </c>
      <c r="C19" s="309">
        <v>1134</v>
      </c>
      <c r="D19" s="310">
        <v>1218</v>
      </c>
      <c r="E19" s="311">
        <v>1218</v>
      </c>
      <c r="F19" s="312">
        <v>1218</v>
      </c>
      <c r="G19" s="312">
        <v>1218</v>
      </c>
      <c r="H19" s="312">
        <v>1218</v>
      </c>
      <c r="I19" s="312">
        <v>1218</v>
      </c>
      <c r="J19" s="312">
        <v>1218</v>
      </c>
      <c r="K19" s="312">
        <v>1218</v>
      </c>
      <c r="L19" s="312">
        <v>1218</v>
      </c>
      <c r="M19" s="312">
        <v>1218</v>
      </c>
      <c r="N19" s="312">
        <v>1218</v>
      </c>
      <c r="O19" s="312">
        <v>1218</v>
      </c>
      <c r="P19" s="313">
        <v>1218</v>
      </c>
      <c r="Q19" s="314">
        <v>1218</v>
      </c>
      <c r="R19" s="311">
        <v>1218</v>
      </c>
      <c r="S19" s="312">
        <v>1218</v>
      </c>
      <c r="T19" s="312">
        <v>1218</v>
      </c>
      <c r="U19" s="312">
        <v>1218</v>
      </c>
      <c r="V19" s="312">
        <v>1218</v>
      </c>
      <c r="W19" s="312">
        <v>1218</v>
      </c>
      <c r="X19" s="312">
        <v>1218</v>
      </c>
      <c r="Y19" s="312">
        <v>1218</v>
      </c>
      <c r="Z19" s="312">
        <v>1378</v>
      </c>
      <c r="AA19" s="312">
        <v>1378</v>
      </c>
      <c r="AB19" s="312">
        <v>1378</v>
      </c>
      <c r="AC19" s="313">
        <v>1378</v>
      </c>
      <c r="AD19" s="403">
        <v>1378</v>
      </c>
      <c r="AE19" s="311">
        <v>1378</v>
      </c>
      <c r="AF19" s="312">
        <v>1378</v>
      </c>
      <c r="AG19" s="312">
        <v>1378</v>
      </c>
      <c r="AH19" s="312">
        <v>1378</v>
      </c>
      <c r="AI19" s="312">
        <v>1450</v>
      </c>
      <c r="AJ19" s="312">
        <v>1450</v>
      </c>
      <c r="AK19" s="312">
        <v>1450</v>
      </c>
      <c r="AL19" s="312">
        <v>1450</v>
      </c>
      <c r="AM19" s="312">
        <v>1450</v>
      </c>
      <c r="AN19" s="312">
        <v>1450</v>
      </c>
      <c r="AO19" s="312">
        <v>1450</v>
      </c>
      <c r="AP19" s="313">
        <v>1600</v>
      </c>
      <c r="AQ19" s="411">
        <v>1600</v>
      </c>
      <c r="AR19" s="311">
        <v>3200</v>
      </c>
      <c r="AS19" s="312">
        <v>3200</v>
      </c>
      <c r="AT19" s="312">
        <v>3200</v>
      </c>
      <c r="AU19" s="312">
        <v>3200</v>
      </c>
      <c r="AV19" s="312">
        <v>3200</v>
      </c>
      <c r="AW19" s="312">
        <v>3200</v>
      </c>
      <c r="AX19" s="312">
        <v>3200</v>
      </c>
      <c r="AY19" s="312">
        <v>3200</v>
      </c>
      <c r="AZ19" s="312">
        <v>3200</v>
      </c>
      <c r="BA19" s="313">
        <v>3200</v>
      </c>
      <c r="BB19" s="404">
        <f t="shared" si="2"/>
        <v>0</v>
      </c>
      <c r="BC19" s="315">
        <f t="shared" si="3"/>
        <v>120.68965517241378</v>
      </c>
    </row>
    <row r="20" spans="1:55" ht="3" customHeight="1">
      <c r="A20" s="316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  <c r="BB20" s="391"/>
      <c r="BC20" s="391"/>
    </row>
    <row r="21" spans="1:55">
      <c r="A21" s="455" t="s">
        <v>28</v>
      </c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390"/>
      <c r="AM21" s="390"/>
      <c r="AN21" s="390"/>
      <c r="AO21" s="390"/>
      <c r="AP21" s="390"/>
      <c r="AQ21" s="390"/>
      <c r="AR21" s="390"/>
      <c r="AS21" s="390"/>
      <c r="AT21" s="390"/>
      <c r="AU21" s="390"/>
      <c r="AV21" s="390"/>
      <c r="AW21" s="390"/>
      <c r="AX21" s="390"/>
      <c r="AY21" s="390"/>
      <c r="AZ21" s="390"/>
      <c r="BA21" s="390"/>
      <c r="BB21" s="391"/>
      <c r="BC21" s="391"/>
    </row>
    <row r="22" spans="1:55" ht="4.5" customHeight="1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</row>
    <row r="23" spans="1:55" ht="15.75">
      <c r="A23" s="456" t="s">
        <v>233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2"/>
      <c r="BA23" s="392"/>
      <c r="BB23" s="391"/>
      <c r="BC23" s="391"/>
    </row>
    <row r="24" spans="1:55" ht="15.75">
      <c r="A24" s="457" t="s">
        <v>234</v>
      </c>
      <c r="B24" s="457"/>
      <c r="C24" s="457"/>
      <c r="D24" s="457"/>
      <c r="E24" s="457"/>
      <c r="F24" s="457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93"/>
      <c r="BC24" s="393"/>
    </row>
    <row r="25" spans="1:55" ht="15.75">
      <c r="A25" s="457" t="s">
        <v>235</v>
      </c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59"/>
      <c r="AR25" s="459"/>
      <c r="AS25" s="459"/>
      <c r="AT25" s="459"/>
      <c r="AU25" s="459"/>
      <c r="AV25" s="459"/>
      <c r="AW25" s="459"/>
      <c r="AX25" s="459"/>
      <c r="AY25" s="459"/>
      <c r="AZ25" s="459"/>
      <c r="BA25" s="459"/>
      <c r="BB25" s="459"/>
      <c r="BC25" s="459"/>
    </row>
    <row r="26" spans="1:55" ht="15.75">
      <c r="A26" s="458" t="s">
        <v>236</v>
      </c>
      <c r="B26" s="457"/>
      <c r="C26" s="457"/>
      <c r="D26" s="457"/>
      <c r="E26" s="457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93"/>
      <c r="BC26" s="393"/>
    </row>
    <row r="27" spans="1:55" ht="15.75">
      <c r="A27" s="453" t="s">
        <v>237</v>
      </c>
      <c r="B27" s="454"/>
      <c r="C27" s="454"/>
      <c r="D27" s="454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1"/>
      <c r="AV27" s="391"/>
      <c r="AW27" s="391"/>
      <c r="AX27" s="391"/>
      <c r="AY27" s="391"/>
      <c r="AZ27" s="391"/>
      <c r="BA27" s="391"/>
      <c r="BB27" s="391"/>
      <c r="BC27" s="391"/>
    </row>
    <row r="28" spans="1:55" ht="15.75">
      <c r="A28" s="318" t="s">
        <v>238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</row>
    <row r="29" spans="1:55" ht="15.75">
      <c r="A29" s="319" t="s">
        <v>274</v>
      </c>
    </row>
  </sheetData>
  <mergeCells count="19">
    <mergeCell ref="A27:D27"/>
    <mergeCell ref="A21:S21"/>
    <mergeCell ref="A23:S23"/>
    <mergeCell ref="A24:F24"/>
    <mergeCell ref="A26:E26"/>
    <mergeCell ref="A25:BC25"/>
    <mergeCell ref="R2:AC2"/>
    <mergeCell ref="AD2:AD3"/>
    <mergeCell ref="AE2:AP2"/>
    <mergeCell ref="A1:BC1"/>
    <mergeCell ref="AR2:BA2"/>
    <mergeCell ref="BB2:BC2"/>
    <mergeCell ref="AQ2:AQ3"/>
    <mergeCell ref="A2:A3"/>
    <mergeCell ref="B2:B3"/>
    <mergeCell ref="C2:C3"/>
    <mergeCell ref="D2:D3"/>
    <mergeCell ref="E2:P2"/>
    <mergeCell ref="Q2:Q3"/>
  </mergeCells>
  <pageMargins left="0.51181102362204722" right="0.51181102362204722" top="0.78740157480314965" bottom="0.35433070866141736" header="0.51181102362204722" footer="0.47244094488188981"/>
  <pageSetup paperSize="9" scale="67" orientation="landscape" r:id="rId1"/>
  <headerFooter>
    <oddHeader>&amp;L&amp;"-,звичайний"&amp;12&amp;K8CBA97Макроекономічний та монетарний огляд  &amp;R&amp;"-,звичайний"&amp;12&amp;K8CBA97Листопад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W731"/>
  <sheetViews>
    <sheetView showGridLines="0" topLeftCell="B1" zoomScale="91" zoomScaleNormal="91" zoomScaleSheetLayoutView="50" zoomScalePageLayoutView="85" workbookViewId="0">
      <selection activeCell="AN2" sqref="AN2:AW3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7.28515625" style="20" customWidth="1"/>
    <col min="46" max="46" width="6.28515625" style="20" customWidth="1"/>
    <col min="47" max="47" width="6.140625" style="20" customWidth="1"/>
    <col min="48" max="49" width="5.7109375" style="20" customWidth="1"/>
    <col min="50" max="52" width="9.5703125" style="20" bestFit="1" customWidth="1"/>
    <col min="53" max="53" width="9.28515625" style="20"/>
    <col min="54" max="54" width="9.5703125" style="20" bestFit="1" customWidth="1"/>
    <col min="55" max="16384" width="9.28515625" style="20"/>
  </cols>
  <sheetData>
    <row r="1" spans="1:49" s="40" customFormat="1" ht="25.35" customHeight="1">
      <c r="A1" s="41"/>
      <c r="B1" s="166" t="s">
        <v>112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71"/>
      <c r="AM1" s="371"/>
      <c r="AN1" s="371"/>
      <c r="AO1" s="371"/>
      <c r="AP1" s="371"/>
    </row>
    <row r="2" spans="1:49" s="40" customFormat="1" ht="9.75" customHeight="1">
      <c r="A2" s="41"/>
      <c r="B2" s="469" t="s">
        <v>239</v>
      </c>
      <c r="C2" s="472">
        <v>2013</v>
      </c>
      <c r="D2" s="475">
        <v>2014</v>
      </c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>
        <v>2015</v>
      </c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83"/>
      <c r="AB2" s="475">
        <v>2016</v>
      </c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>
        <v>2017</v>
      </c>
      <c r="AO2" s="476"/>
      <c r="AP2" s="476"/>
      <c r="AQ2" s="476"/>
      <c r="AR2" s="476"/>
      <c r="AS2" s="476"/>
      <c r="AT2" s="476"/>
      <c r="AU2" s="476"/>
      <c r="AV2" s="476"/>
      <c r="AW2" s="486"/>
    </row>
    <row r="3" spans="1:49" s="40" customFormat="1" ht="11.25" customHeight="1">
      <c r="A3" s="41"/>
      <c r="B3" s="470"/>
      <c r="C3" s="473"/>
      <c r="D3" s="479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4"/>
      <c r="AB3" s="477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478"/>
      <c r="AU3" s="478"/>
      <c r="AV3" s="478"/>
      <c r="AW3" s="487"/>
    </row>
    <row r="4" spans="1:49" s="40" customFormat="1" ht="23.25" customHeight="1">
      <c r="A4" s="41"/>
      <c r="B4" s="471"/>
      <c r="C4" s="474"/>
      <c r="D4" s="481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5"/>
      <c r="AB4" s="169" t="s">
        <v>240</v>
      </c>
      <c r="AC4" s="169" t="s">
        <v>241</v>
      </c>
      <c r="AD4" s="169" t="s">
        <v>242</v>
      </c>
      <c r="AE4" s="169" t="s">
        <v>243</v>
      </c>
      <c r="AF4" s="169" t="s">
        <v>244</v>
      </c>
      <c r="AG4" s="169" t="s">
        <v>245</v>
      </c>
      <c r="AH4" s="169" t="s">
        <v>246</v>
      </c>
      <c r="AI4" s="169" t="s">
        <v>247</v>
      </c>
      <c r="AJ4" s="169" t="s">
        <v>260</v>
      </c>
      <c r="AK4" s="169" t="s">
        <v>275</v>
      </c>
      <c r="AL4" s="169" t="s">
        <v>276</v>
      </c>
      <c r="AM4" s="244" t="s">
        <v>277</v>
      </c>
      <c r="AN4" s="338" t="s">
        <v>240</v>
      </c>
      <c r="AO4" s="169" t="s">
        <v>241</v>
      </c>
      <c r="AP4" s="169" t="s">
        <v>242</v>
      </c>
      <c r="AQ4" s="169" t="s">
        <v>243</v>
      </c>
      <c r="AR4" s="169" t="s">
        <v>244</v>
      </c>
      <c r="AS4" s="169" t="s">
        <v>245</v>
      </c>
      <c r="AT4" s="169" t="s">
        <v>246</v>
      </c>
      <c r="AU4" s="169" t="s">
        <v>247</v>
      </c>
      <c r="AV4" s="169" t="s">
        <v>248</v>
      </c>
      <c r="AW4" s="337" t="s">
        <v>249</v>
      </c>
    </row>
    <row r="5" spans="1:49" s="40" customFormat="1" ht="12.75">
      <c r="A5" s="41"/>
      <c r="B5" s="135" t="s">
        <v>110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25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  <c r="AU5" s="218">
        <v>527.58890790723001</v>
      </c>
      <c r="AV5" s="218">
        <v>585.75782100911988</v>
      </c>
      <c r="AW5" s="218">
        <v>647.46871319503998</v>
      </c>
    </row>
    <row r="6" spans="1:49" s="40" customFormat="1" ht="22.5" customHeight="1">
      <c r="A6" s="41"/>
      <c r="B6" s="98" t="s">
        <v>113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  <c r="AU6" s="185">
        <v>403.61262324136999</v>
      </c>
      <c r="AV6" s="185">
        <v>454.73951106369003</v>
      </c>
      <c r="AW6" s="185">
        <v>506.37110658782001</v>
      </c>
    </row>
    <row r="7" spans="1:49" s="40" customFormat="1" ht="12.75">
      <c r="A7" s="41"/>
      <c r="B7" s="99" t="s">
        <v>109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26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  <c r="AU7" s="190">
        <v>47.308311309280015</v>
      </c>
      <c r="AV7" s="190">
        <v>53.613757865609998</v>
      </c>
      <c r="AW7" s="190">
        <v>60.063993437969991</v>
      </c>
    </row>
    <row r="8" spans="1:49" s="40" customFormat="1" ht="12.75">
      <c r="A8" s="41"/>
      <c r="B8" s="99" t="s">
        <v>108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26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  <c r="AU8" s="190">
        <v>47.351681021299989</v>
      </c>
      <c r="AV8" s="190">
        <v>48.276804458979996</v>
      </c>
      <c r="AW8" s="190">
        <v>49.620082806509998</v>
      </c>
    </row>
    <row r="9" spans="1:49" s="40" customFormat="1" ht="12.75">
      <c r="A9" s="41"/>
      <c r="B9" s="99" t="s">
        <v>287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26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  <c r="AU9" s="190">
        <v>196.95770246837</v>
      </c>
      <c r="AV9" s="190">
        <v>223.93546451104001</v>
      </c>
      <c r="AW9" s="190">
        <v>253.38470442662998</v>
      </c>
    </row>
    <row r="10" spans="1:49" s="40" customFormat="1" ht="12.75">
      <c r="A10" s="41"/>
      <c r="B10" s="250" t="s">
        <v>107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27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  <c r="AU10" s="190">
        <v>-77.897674399070013</v>
      </c>
      <c r="AV10" s="190">
        <v>-87.569390425070011</v>
      </c>
      <c r="AW10" s="190">
        <v>-97.299270093740006</v>
      </c>
    </row>
    <row r="11" spans="1:49" s="40" customFormat="1" ht="12.75">
      <c r="A11" s="41"/>
      <c r="B11" s="99" t="s">
        <v>106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26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U11" s="190">
        <v>68.056908260529994</v>
      </c>
      <c r="AV11" s="190">
        <v>78.223278526160001</v>
      </c>
      <c r="AW11" s="190">
        <v>88.214573152249997</v>
      </c>
    </row>
    <row r="12" spans="1:49" s="40" customFormat="1" ht="12.75">
      <c r="A12" s="41"/>
      <c r="B12" s="98" t="s">
        <v>105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  <c r="AU12" s="185">
        <v>88.620708005949993</v>
      </c>
      <c r="AV12" s="185">
        <v>95.003676270290001</v>
      </c>
      <c r="AW12" s="185">
        <v>104.58938300214001</v>
      </c>
    </row>
    <row r="13" spans="1:49" s="40" customFormat="1" ht="12.75">
      <c r="A13" s="41"/>
      <c r="B13" s="98" t="s">
        <v>104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W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26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  <c r="AU13" s="176">
        <f t="shared" si="1"/>
        <v>35.355576659910028</v>
      </c>
      <c r="AV13" s="176">
        <f t="shared" si="1"/>
        <v>36.014633675139848</v>
      </c>
      <c r="AW13" s="176">
        <f t="shared" si="1"/>
        <v>36.508223605079962</v>
      </c>
    </row>
    <row r="14" spans="1:49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28"/>
      <c r="AO14" s="178"/>
      <c r="AP14" s="176"/>
    </row>
    <row r="15" spans="1:49" s="40" customFormat="1" ht="12.75">
      <c r="A15" s="41"/>
      <c r="B15" s="135" t="s">
        <v>103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29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  <c r="AU15" s="181">
        <v>489.07740181894002</v>
      </c>
      <c r="AV15" s="181">
        <v>571.09393023952009</v>
      </c>
      <c r="AW15" s="181">
        <v>646.24083754895003</v>
      </c>
    </row>
    <row r="16" spans="1:49" s="40" customFormat="1" ht="12.75">
      <c r="A16" s="41"/>
      <c r="B16" s="31" t="s">
        <v>102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30"/>
      <c r="AO16" s="185"/>
      <c r="AP16" s="185"/>
      <c r="AQ16" s="185"/>
      <c r="AR16" s="185"/>
      <c r="AS16" s="185"/>
      <c r="AT16" s="185"/>
      <c r="AU16" s="185"/>
      <c r="AV16" s="185"/>
      <c r="AW16" s="185"/>
    </row>
    <row r="17" spans="1:49" s="40" customFormat="1" ht="12.75">
      <c r="A17" s="41"/>
      <c r="B17" s="21" t="s">
        <v>101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26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  <c r="AU17" s="176">
        <v>84.626321192509991</v>
      </c>
      <c r="AV17" s="176">
        <v>108.86846167495</v>
      </c>
      <c r="AW17" s="176">
        <v>123.89785567278999</v>
      </c>
    </row>
    <row r="18" spans="1:49" s="40" customFormat="1" ht="12.75">
      <c r="A18" s="41"/>
      <c r="B18" s="21" t="s">
        <v>100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26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  <c r="AU18" s="176">
        <v>38.825277386750003</v>
      </c>
      <c r="AV18" s="176">
        <v>45.30544694959999</v>
      </c>
      <c r="AW18" s="176">
        <v>51.425864649679987</v>
      </c>
    </row>
    <row r="19" spans="1:49" s="40" customFormat="1" ht="25.5">
      <c r="A19" s="41"/>
      <c r="B19" s="21" t="s">
        <v>99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26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  <c r="AU19" s="176">
        <v>48.969356307220004</v>
      </c>
      <c r="AV19" s="176">
        <v>56.741885948910003</v>
      </c>
      <c r="AW19" s="176">
        <v>64.131777410019993</v>
      </c>
    </row>
    <row r="20" spans="1:49" s="40" customFormat="1" ht="12.75">
      <c r="A20" s="41"/>
      <c r="B20" s="21" t="s">
        <v>252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26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  <c r="AU20" s="176">
        <v>22.703511663540002</v>
      </c>
      <c r="AV20" s="176">
        <v>26.870593001850001</v>
      </c>
      <c r="AW20" s="176">
        <v>30.900993450489999</v>
      </c>
    </row>
    <row r="21" spans="1:49" s="40" customFormat="1" ht="25.5">
      <c r="A21" s="41"/>
      <c r="B21" s="21" t="s">
        <v>253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26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  <c r="AU21" s="176">
        <v>2.5637872278200007</v>
      </c>
      <c r="AV21" s="176">
        <v>2.7609200820200002</v>
      </c>
      <c r="AW21" s="176">
        <v>3.0819723200500002</v>
      </c>
    </row>
    <row r="22" spans="1:49" s="40" customFormat="1" ht="24.75" customHeight="1">
      <c r="A22" s="41"/>
      <c r="B22" s="21" t="s">
        <v>254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31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  <c r="AU22" s="188">
        <v>7.0990590800000001E-3</v>
      </c>
      <c r="AV22" s="188">
        <v>9.0595719000000005E-3</v>
      </c>
      <c r="AW22" s="188">
        <v>1.026486184E-2</v>
      </c>
    </row>
    <row r="23" spans="1:49" s="40" customFormat="1" ht="12.75">
      <c r="A23" s="41"/>
      <c r="B23" s="21" t="s">
        <v>98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26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  <c r="AU23" s="176">
        <v>6.8215437318500003</v>
      </c>
      <c r="AV23" s="176">
        <v>9.4817890793499977</v>
      </c>
      <c r="AW23" s="176">
        <v>11.519461698520001</v>
      </c>
    </row>
    <row r="24" spans="1:49" s="40" customFormat="1" ht="12.75">
      <c r="A24" s="41"/>
      <c r="B24" s="21" t="s">
        <v>255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26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  <c r="AU24" s="176">
        <v>4.4571284965299993</v>
      </c>
      <c r="AV24" s="176">
        <v>4.9840606324100012</v>
      </c>
      <c r="AW24" s="176">
        <v>5.5150125966200001</v>
      </c>
    </row>
    <row r="25" spans="1:49" s="40" customFormat="1" ht="12.75">
      <c r="A25" s="41"/>
      <c r="B25" s="21" t="s">
        <v>97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26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  <c r="AU25" s="176">
        <v>24.810100308609996</v>
      </c>
      <c r="AV25" s="176">
        <v>28.253696429010002</v>
      </c>
      <c r="AW25" s="176">
        <v>31.520278193010004</v>
      </c>
    </row>
    <row r="26" spans="1:49" s="40" customFormat="1" ht="25.5" customHeight="1">
      <c r="A26" s="41"/>
      <c r="B26" s="21" t="s">
        <v>96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26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  <c r="AU26" s="176">
        <v>79.565604558940009</v>
      </c>
      <c r="AV26" s="176">
        <v>89.699797933010032</v>
      </c>
      <c r="AW26" s="176">
        <v>105.69089251439999</v>
      </c>
    </row>
    <row r="27" spans="1:49" s="40" customFormat="1" ht="12.75" customHeight="1">
      <c r="A27" s="41"/>
      <c r="B27" s="21" t="s">
        <v>256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26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  <c r="AU27" s="176">
        <v>175.72767188608998</v>
      </c>
      <c r="AV27" s="176">
        <v>198.11821893651003</v>
      </c>
      <c r="AW27" s="176">
        <v>218.54646418153001</v>
      </c>
    </row>
    <row r="28" spans="1:49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30"/>
      <c r="AO28" s="185"/>
      <c r="AP28" s="185"/>
      <c r="AQ28" s="185"/>
      <c r="AR28" s="185"/>
      <c r="AS28" s="185"/>
      <c r="AT28" s="185"/>
      <c r="AU28" s="185"/>
      <c r="AV28" s="185"/>
      <c r="AW28" s="185"/>
    </row>
    <row r="29" spans="1:49" s="40" customFormat="1" ht="12.75">
      <c r="A29" s="41"/>
      <c r="B29" s="31" t="s">
        <v>95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30"/>
      <c r="AO29" s="185"/>
      <c r="AP29" s="185"/>
      <c r="AQ29" s="185"/>
      <c r="AR29" s="185"/>
      <c r="AS29" s="185"/>
      <c r="AT29" s="185"/>
      <c r="AU29" s="185"/>
      <c r="AV29" s="185"/>
      <c r="AW29" s="185"/>
    </row>
    <row r="30" spans="1:49" s="40" customFormat="1" ht="12.75">
      <c r="A30" s="41"/>
      <c r="B30" s="21" t="s">
        <v>94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26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  <c r="AU30" s="176">
        <v>478.49028694681999</v>
      </c>
      <c r="AV30" s="176">
        <v>556.94954154920993</v>
      </c>
      <c r="AW30" s="176">
        <v>627.61045216929006</v>
      </c>
    </row>
    <row r="31" spans="1:49" s="40" customFormat="1" ht="25.5">
      <c r="A31" s="41"/>
      <c r="B31" s="33" t="s">
        <v>93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26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  <c r="AU31" s="176">
        <v>67.943026085219998</v>
      </c>
      <c r="AV31" s="176">
        <v>89.137262467639999</v>
      </c>
      <c r="AW31" s="176">
        <v>101.35377573968</v>
      </c>
    </row>
    <row r="32" spans="1:49" s="40" customFormat="1" ht="12.75">
      <c r="A32" s="41"/>
      <c r="B32" s="21" t="s">
        <v>92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27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  <c r="AU32" s="176">
        <v>10.587114872119999</v>
      </c>
      <c r="AV32" s="176">
        <v>14.14438869031</v>
      </c>
      <c r="AW32" s="176">
        <v>18.630385379660002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30"/>
      <c r="AO33" s="185"/>
      <c r="AP33" s="185"/>
      <c r="AQ33" s="185"/>
      <c r="AR33" s="185"/>
      <c r="AS33" s="185"/>
      <c r="AT33" s="185"/>
      <c r="AU33" s="185"/>
      <c r="AV33" s="185"/>
      <c r="AW33" s="185"/>
    </row>
    <row r="34" spans="1:49" s="40" customFormat="1" ht="12.75">
      <c r="A34" s="41"/>
      <c r="B34" s="135" t="s">
        <v>91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25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  <c r="AU34" s="374">
        <v>4.1192071080000399E-2</v>
      </c>
      <c r="AV34" s="171">
        <v>-0.31346660735000043</v>
      </c>
      <c r="AW34" s="374">
        <v>-0.17273898742000054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47"/>
      <c r="AN35" s="332"/>
      <c r="AO35" s="193"/>
    </row>
    <row r="36" spans="1:49" s="41" customFormat="1" ht="12.75">
      <c r="B36" s="135" t="s">
        <v>90</v>
      </c>
      <c r="C36" s="170">
        <f t="shared" ref="C36:AW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25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  <c r="AU36" s="171">
        <f t="shared" si="4"/>
        <v>38.470314017209994</v>
      </c>
      <c r="AV36" s="171">
        <f t="shared" si="4"/>
        <v>14.977357376949788</v>
      </c>
      <c r="AW36" s="171">
        <f t="shared" si="4"/>
        <v>1.4006146335099563</v>
      </c>
    </row>
    <row r="37" spans="1:49" s="41" customFormat="1" ht="25.5">
      <c r="B37" s="135" t="s">
        <v>257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25"/>
      <c r="AO37" s="171"/>
      <c r="AP37" s="171"/>
      <c r="AQ37" s="171"/>
      <c r="AR37" s="171"/>
      <c r="AS37" s="171"/>
      <c r="AT37" s="171"/>
      <c r="AU37" s="171"/>
      <c r="AV37" s="171"/>
      <c r="AW37" s="171"/>
    </row>
    <row r="38" spans="1:49" s="41" customFormat="1" ht="12.75">
      <c r="B38" s="194" t="s">
        <v>89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W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33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  <c r="AU38" s="173">
        <f t="shared" si="6"/>
        <v>104.37561355644002</v>
      </c>
      <c r="AV38" s="173">
        <f t="shared" si="6"/>
        <v>186.54608580838001</v>
      </c>
      <c r="AW38" s="173">
        <f t="shared" si="6"/>
        <v>412.93403226305998</v>
      </c>
    </row>
    <row r="39" spans="1:49" s="41" customFormat="1" ht="12">
      <c r="B39" s="198" t="s">
        <v>258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34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U39" s="203">
        <v>84.585536611560016</v>
      </c>
      <c r="AV39" s="203">
        <v>87.469125611560017</v>
      </c>
      <c r="AW39" s="203">
        <v>313.23960722599998</v>
      </c>
    </row>
    <row r="40" spans="1:49" s="41" customFormat="1" ht="12">
      <c r="B40" s="198" t="s">
        <v>259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34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  <c r="AU40" s="203">
        <v>19.790076944880003</v>
      </c>
      <c r="AV40" s="203">
        <v>99.076960196819996</v>
      </c>
      <c r="AW40" s="203">
        <v>99.694425037059986</v>
      </c>
    </row>
    <row r="41" spans="1:49" s="41" customFormat="1" ht="12.75">
      <c r="B41" s="194" t="s">
        <v>88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W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33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  <c r="AU41" s="173">
        <f t="shared" si="8"/>
        <v>-67.847143771405996</v>
      </c>
      <c r="AV41" s="173">
        <f t="shared" si="8"/>
        <v>-111.27584762048001</v>
      </c>
      <c r="AW41" s="173">
        <f t="shared" si="8"/>
        <v>-333.31332913882</v>
      </c>
    </row>
    <row r="42" spans="1:49" s="41" customFormat="1" ht="12">
      <c r="B42" s="198" t="s">
        <v>278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34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  <c r="AU42" s="203">
        <v>-54.877646236010001</v>
      </c>
      <c r="AV42" s="203">
        <v>-56.275243196010003</v>
      </c>
      <c r="AW42" s="203">
        <v>-277.54301172662997</v>
      </c>
    </row>
    <row r="43" spans="1:49" s="41" customFormat="1" ht="12">
      <c r="B43" s="198" t="s">
        <v>279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34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  <c r="AU43" s="203">
        <v>-12.969497535396</v>
      </c>
      <c r="AV43" s="203">
        <v>-55.000604424470005</v>
      </c>
      <c r="AW43" s="203">
        <v>-55.770317412190003</v>
      </c>
    </row>
    <row r="44" spans="1:49" s="41" customFormat="1" ht="12.75">
      <c r="B44" s="220" t="s">
        <v>130</v>
      </c>
      <c r="C44" s="172" t="s">
        <v>131</v>
      </c>
      <c r="D44" s="173" t="s">
        <v>131</v>
      </c>
      <c r="E44" s="173" t="s">
        <v>131</v>
      </c>
      <c r="F44" s="173" t="s">
        <v>131</v>
      </c>
      <c r="G44" s="173" t="s">
        <v>131</v>
      </c>
      <c r="H44" s="173" t="s">
        <v>131</v>
      </c>
      <c r="I44" s="173" t="s">
        <v>131</v>
      </c>
      <c r="J44" s="173" t="s">
        <v>131</v>
      </c>
      <c r="K44" s="173" t="s">
        <v>131</v>
      </c>
      <c r="L44" s="173" t="s">
        <v>131</v>
      </c>
      <c r="M44" s="173" t="s">
        <v>131</v>
      </c>
      <c r="N44" s="196" t="s">
        <v>131</v>
      </c>
      <c r="O44" s="197" t="s">
        <v>131</v>
      </c>
      <c r="P44" s="221" t="s">
        <v>131</v>
      </c>
      <c r="Q44" s="173" t="s">
        <v>131</v>
      </c>
      <c r="R44" s="173" t="s">
        <v>131</v>
      </c>
      <c r="S44" s="173" t="s">
        <v>131</v>
      </c>
      <c r="T44" s="173" t="s">
        <v>131</v>
      </c>
      <c r="U44" s="173" t="s">
        <v>131</v>
      </c>
      <c r="V44" s="173" t="s">
        <v>131</v>
      </c>
      <c r="W44" s="173" t="s">
        <v>131</v>
      </c>
      <c r="X44" s="173" t="s">
        <v>131</v>
      </c>
      <c r="Y44" s="173" t="s">
        <v>131</v>
      </c>
      <c r="Z44" s="196">
        <v>28.254816708130001</v>
      </c>
      <c r="AA44" s="197">
        <v>19.99839315809</v>
      </c>
      <c r="AB44" s="221" t="s">
        <v>131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  <c r="AU44" s="185">
        <v>5.2389077506400001</v>
      </c>
      <c r="AV44" s="185">
        <v>5.2389077506400001</v>
      </c>
      <c r="AW44" s="185">
        <v>5.2389077506400001</v>
      </c>
    </row>
    <row r="45" spans="1:49" ht="12.75">
      <c r="B45" s="194" t="s">
        <v>87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35">
        <v>6.5101102300000003E-3</v>
      </c>
      <c r="AO45" s="348">
        <v>1.230023712E-2</v>
      </c>
      <c r="AP45" s="348">
        <v>1.7012447069999999E-2</v>
      </c>
      <c r="AQ45" s="348">
        <v>2.8762669980000002E-2</v>
      </c>
      <c r="AR45" s="348">
        <v>7.2782824750000003E-2</v>
      </c>
      <c r="AS45" s="348">
        <v>0.11079825552000001</v>
      </c>
      <c r="AT45" s="348">
        <v>0.19156088930000001</v>
      </c>
      <c r="AU45" s="185">
        <v>1.52257381617</v>
      </c>
      <c r="AV45" s="185">
        <v>3.3027558433599999</v>
      </c>
      <c r="AW45" s="185">
        <v>3.3571961582299994</v>
      </c>
    </row>
    <row r="46" spans="1:49" ht="25.5">
      <c r="B46" s="205" t="s">
        <v>86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36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  <c r="AU46" s="215">
        <v>-81.760265369050003</v>
      </c>
      <c r="AV46" s="215">
        <v>-98.789259158850001</v>
      </c>
      <c r="AW46" s="215">
        <v>-89.61742166661999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9" ht="11.25" customHeight="1">
      <c r="B49" s="469" t="s">
        <v>162</v>
      </c>
      <c r="C49" s="472">
        <v>2013</v>
      </c>
      <c r="D49" s="475">
        <v>2014</v>
      </c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>
        <v>2015</v>
      </c>
      <c r="Q49" s="476"/>
      <c r="R49" s="476"/>
      <c r="S49" s="476"/>
      <c r="T49" s="476"/>
      <c r="U49" s="476"/>
      <c r="V49" s="476"/>
      <c r="W49" s="476"/>
      <c r="X49" s="476"/>
      <c r="Y49" s="476"/>
      <c r="Z49" s="476"/>
      <c r="AA49" s="483"/>
      <c r="AB49" s="475">
        <v>2016</v>
      </c>
      <c r="AC49" s="476"/>
      <c r="AD49" s="476"/>
      <c r="AE49" s="476"/>
      <c r="AF49" s="476"/>
      <c r="AG49" s="476"/>
      <c r="AH49" s="476"/>
      <c r="AI49" s="476"/>
      <c r="AJ49" s="476"/>
      <c r="AK49" s="226"/>
      <c r="AL49" s="228"/>
      <c r="AM49" s="242"/>
      <c r="AN49" s="488">
        <v>2017</v>
      </c>
      <c r="AO49" s="476"/>
      <c r="AP49" s="476"/>
      <c r="AQ49" s="476"/>
      <c r="AR49" s="476"/>
      <c r="AS49" s="476"/>
      <c r="AT49" s="476"/>
      <c r="AU49" s="476"/>
      <c r="AV49" s="476"/>
      <c r="AW49" s="486"/>
    </row>
    <row r="50" spans="2:49" ht="11.25" customHeight="1">
      <c r="B50" s="470"/>
      <c r="C50" s="473"/>
      <c r="D50" s="479"/>
      <c r="E50" s="480"/>
      <c r="F50" s="480"/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4"/>
      <c r="AB50" s="477"/>
      <c r="AC50" s="478"/>
      <c r="AD50" s="478"/>
      <c r="AE50" s="478"/>
      <c r="AF50" s="478"/>
      <c r="AG50" s="478"/>
      <c r="AH50" s="478"/>
      <c r="AI50" s="478"/>
      <c r="AJ50" s="478"/>
      <c r="AK50" s="227"/>
      <c r="AL50" s="229"/>
      <c r="AM50" s="243"/>
      <c r="AN50" s="489"/>
      <c r="AO50" s="478"/>
      <c r="AP50" s="478"/>
      <c r="AQ50" s="478"/>
      <c r="AR50" s="478"/>
      <c r="AS50" s="478"/>
      <c r="AT50" s="478"/>
      <c r="AU50" s="478"/>
      <c r="AV50" s="478"/>
      <c r="AW50" s="487"/>
    </row>
    <row r="51" spans="2:49" ht="24">
      <c r="B51" s="471"/>
      <c r="C51" s="474"/>
      <c r="D51" s="481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5"/>
      <c r="AB51" s="169" t="s">
        <v>240</v>
      </c>
      <c r="AC51" s="169" t="s">
        <v>241</v>
      </c>
      <c r="AD51" s="169" t="s">
        <v>242</v>
      </c>
      <c r="AE51" s="169" t="s">
        <v>243</v>
      </c>
      <c r="AF51" s="169" t="s">
        <v>244</v>
      </c>
      <c r="AG51" s="169" t="s">
        <v>245</v>
      </c>
      <c r="AH51" s="169" t="s">
        <v>246</v>
      </c>
      <c r="AI51" s="169" t="s">
        <v>247</v>
      </c>
      <c r="AJ51" s="169" t="s">
        <v>248</v>
      </c>
      <c r="AK51" s="169" t="s">
        <v>249</v>
      </c>
      <c r="AL51" s="169" t="s">
        <v>250</v>
      </c>
      <c r="AM51" s="244" t="s">
        <v>251</v>
      </c>
      <c r="AN51" s="338" t="s">
        <v>240</v>
      </c>
      <c r="AO51" s="169" t="s">
        <v>241</v>
      </c>
      <c r="AP51" s="169" t="s">
        <v>242</v>
      </c>
      <c r="AQ51" s="169" t="s">
        <v>243</v>
      </c>
      <c r="AR51" s="169" t="s">
        <v>244</v>
      </c>
      <c r="AS51" s="169" t="s">
        <v>245</v>
      </c>
      <c r="AT51" s="169" t="s">
        <v>246</v>
      </c>
      <c r="AU51" s="169" t="s">
        <v>247</v>
      </c>
      <c r="AV51" s="169" t="s">
        <v>248</v>
      </c>
      <c r="AW51" s="337" t="s">
        <v>249</v>
      </c>
    </row>
    <row r="52" spans="2:49" ht="12.75">
      <c r="B52" s="135" t="s">
        <v>110</v>
      </c>
      <c r="C52" s="170" t="s">
        <v>131</v>
      </c>
      <c r="D52" s="171" t="s">
        <v>131</v>
      </c>
      <c r="E52" s="171" t="s">
        <v>131</v>
      </c>
      <c r="F52" s="171" t="s">
        <v>131</v>
      </c>
      <c r="G52" s="171" t="s">
        <v>131</v>
      </c>
      <c r="H52" s="171" t="s">
        <v>131</v>
      </c>
      <c r="I52" s="171" t="s">
        <v>131</v>
      </c>
      <c r="J52" s="171" t="s">
        <v>131</v>
      </c>
      <c r="K52" s="171" t="s">
        <v>131</v>
      </c>
      <c r="L52" s="171" t="s">
        <v>131</v>
      </c>
      <c r="M52" s="171" t="s">
        <v>131</v>
      </c>
      <c r="N52" s="171" t="s">
        <v>131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W60" si="13">AK5/Y5*100-100</f>
        <v>8.4519466345334422</v>
      </c>
      <c r="AL52" s="218">
        <f t="shared" si="13"/>
        <v>13.248486112541414</v>
      </c>
      <c r="AM52" s="245">
        <f t="shared" si="13"/>
        <v>15.258873941120214</v>
      </c>
      <c r="AN52" s="325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  <c r="AU52" s="218">
        <f t="shared" si="13"/>
        <v>46.07353917176431</v>
      </c>
      <c r="AV52" s="218">
        <f t="shared" si="13"/>
        <v>43.726128370477426</v>
      </c>
      <c r="AW52" s="218">
        <f t="shared" si="13"/>
        <v>39.671464864261793</v>
      </c>
    </row>
    <row r="53" spans="2:49" ht="22.5" customHeight="1">
      <c r="B53" s="98" t="s">
        <v>113</v>
      </c>
      <c r="C53" s="175" t="s">
        <v>131</v>
      </c>
      <c r="D53" s="176" t="s">
        <v>131</v>
      </c>
      <c r="E53" s="176" t="s">
        <v>131</v>
      </c>
      <c r="F53" s="176" t="s">
        <v>131</v>
      </c>
      <c r="G53" s="176" t="s">
        <v>131</v>
      </c>
      <c r="H53" s="176" t="s">
        <v>131</v>
      </c>
      <c r="I53" s="176" t="s">
        <v>131</v>
      </c>
      <c r="J53" s="176" t="s">
        <v>131</v>
      </c>
      <c r="K53" s="176" t="s">
        <v>131</v>
      </c>
      <c r="L53" s="176" t="s">
        <v>131</v>
      </c>
      <c r="M53" s="176" t="s">
        <v>131</v>
      </c>
      <c r="N53" s="178" t="s">
        <v>131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  <c r="AU53" s="173">
        <f t="shared" si="13"/>
        <v>26.839077576315432</v>
      </c>
      <c r="AV53" s="173">
        <f t="shared" si="13"/>
        <v>27.700672846432937</v>
      </c>
      <c r="AW53" s="173">
        <f t="shared" si="13"/>
        <v>27.573814346102381</v>
      </c>
    </row>
    <row r="54" spans="2:49" ht="12" customHeight="1">
      <c r="B54" s="99" t="s">
        <v>109</v>
      </c>
      <c r="C54" s="175" t="s">
        <v>131</v>
      </c>
      <c r="D54" s="176" t="s">
        <v>131</v>
      </c>
      <c r="E54" s="176" t="s">
        <v>131</v>
      </c>
      <c r="F54" s="176" t="s">
        <v>131</v>
      </c>
      <c r="G54" s="176" t="s">
        <v>131</v>
      </c>
      <c r="H54" s="176" t="s">
        <v>131</v>
      </c>
      <c r="I54" s="176" t="s">
        <v>131</v>
      </c>
      <c r="J54" s="176" t="s">
        <v>131</v>
      </c>
      <c r="K54" s="176" t="s">
        <v>131</v>
      </c>
      <c r="L54" s="176" t="s">
        <v>131</v>
      </c>
      <c r="M54" s="176" t="s">
        <v>131</v>
      </c>
      <c r="N54" s="178" t="s">
        <v>131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26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  <c r="AU54" s="176">
        <f t="shared" si="13"/>
        <v>27.464380908111963</v>
      </c>
      <c r="AV54" s="176">
        <f t="shared" si="13"/>
        <v>27.499855969591664</v>
      </c>
      <c r="AW54" s="176">
        <f t="shared" si="13"/>
        <v>25.393375470428481</v>
      </c>
    </row>
    <row r="55" spans="2:49" ht="12.75">
      <c r="B55" s="99" t="s">
        <v>108</v>
      </c>
      <c r="C55" s="175" t="s">
        <v>131</v>
      </c>
      <c r="D55" s="176" t="s">
        <v>131</v>
      </c>
      <c r="E55" s="176" t="s">
        <v>131</v>
      </c>
      <c r="F55" s="176" t="s">
        <v>131</v>
      </c>
      <c r="G55" s="176" t="s">
        <v>131</v>
      </c>
      <c r="H55" s="176" t="s">
        <v>131</v>
      </c>
      <c r="I55" s="176" t="s">
        <v>131</v>
      </c>
      <c r="J55" s="176" t="s">
        <v>131</v>
      </c>
      <c r="K55" s="176" t="s">
        <v>131</v>
      </c>
      <c r="L55" s="176" t="s">
        <v>131</v>
      </c>
      <c r="M55" s="176" t="s">
        <v>131</v>
      </c>
      <c r="N55" s="178" t="s">
        <v>131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26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  <c r="AU55" s="176">
        <f t="shared" si="13"/>
        <v>34.385050939995665</v>
      </c>
      <c r="AV55" s="176">
        <f t="shared" si="13"/>
        <v>33.560660332209835</v>
      </c>
      <c r="AW55" s="176">
        <f t="shared" si="13"/>
        <v>34.265735034703198</v>
      </c>
    </row>
    <row r="56" spans="2:49" ht="12.75">
      <c r="B56" s="99" t="s">
        <v>287</v>
      </c>
      <c r="C56" s="175" t="s">
        <v>131</v>
      </c>
      <c r="D56" s="176" t="s">
        <v>131</v>
      </c>
      <c r="E56" s="176" t="s">
        <v>131</v>
      </c>
      <c r="F56" s="176" t="s">
        <v>131</v>
      </c>
      <c r="G56" s="176" t="s">
        <v>131</v>
      </c>
      <c r="H56" s="176" t="s">
        <v>131</v>
      </c>
      <c r="I56" s="176" t="s">
        <v>131</v>
      </c>
      <c r="J56" s="176" t="s">
        <v>131</v>
      </c>
      <c r="K56" s="176" t="s">
        <v>131</v>
      </c>
      <c r="L56" s="176" t="s">
        <v>131</v>
      </c>
      <c r="M56" s="176" t="s">
        <v>131</v>
      </c>
      <c r="N56" s="178" t="s">
        <v>131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26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  <c r="AU56" s="176">
        <f t="shared" si="13"/>
        <v>31.811378490849449</v>
      </c>
      <c r="AV56" s="176">
        <f t="shared" si="13"/>
        <v>32.946753387429993</v>
      </c>
      <c r="AW56" s="176">
        <f t="shared" si="13"/>
        <v>33.810453441360096</v>
      </c>
    </row>
    <row r="57" spans="2:49" ht="12.75">
      <c r="B57" s="250" t="s">
        <v>107</v>
      </c>
      <c r="C57" s="175" t="s">
        <v>131</v>
      </c>
      <c r="D57" s="176" t="s">
        <v>131</v>
      </c>
      <c r="E57" s="176" t="s">
        <v>131</v>
      </c>
      <c r="F57" s="176" t="s">
        <v>131</v>
      </c>
      <c r="G57" s="176" t="s">
        <v>131</v>
      </c>
      <c r="H57" s="176" t="s">
        <v>131</v>
      </c>
      <c r="I57" s="176" t="s">
        <v>131</v>
      </c>
      <c r="J57" s="176" t="s">
        <v>131</v>
      </c>
      <c r="K57" s="176" t="s">
        <v>131</v>
      </c>
      <c r="L57" s="176" t="s">
        <v>131</v>
      </c>
      <c r="M57" s="176" t="s">
        <v>131</v>
      </c>
      <c r="N57" s="178" t="s">
        <v>131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26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 t="shared" ref="AR57:AW57" si="14">AR10/AF10*100-100</f>
        <v>32.93426835350968</v>
      </c>
      <c r="AS57" s="176">
        <f t="shared" si="14"/>
        <v>57.710423759337715</v>
      </c>
      <c r="AT57" s="176">
        <f t="shared" si="14"/>
        <v>41.547909181667677</v>
      </c>
      <c r="AU57" s="176">
        <f t="shared" si="14"/>
        <v>43.121993435633158</v>
      </c>
      <c r="AV57" s="176">
        <f t="shared" si="14"/>
        <v>37.385471050227039</v>
      </c>
      <c r="AW57" s="176">
        <f t="shared" si="14"/>
        <v>34.511173854504079</v>
      </c>
    </row>
    <row r="58" spans="2:49" ht="12.75">
      <c r="B58" s="99" t="s">
        <v>106</v>
      </c>
      <c r="C58" s="175" t="s">
        <v>131</v>
      </c>
      <c r="D58" s="176" t="s">
        <v>131</v>
      </c>
      <c r="E58" s="176" t="s">
        <v>131</v>
      </c>
      <c r="F58" s="176" t="s">
        <v>131</v>
      </c>
      <c r="G58" s="176" t="s">
        <v>131</v>
      </c>
      <c r="H58" s="176" t="s">
        <v>131</v>
      </c>
      <c r="I58" s="176" t="s">
        <v>131</v>
      </c>
      <c r="J58" s="176" t="s">
        <v>131</v>
      </c>
      <c r="K58" s="176" t="s">
        <v>131</v>
      </c>
      <c r="L58" s="176" t="s">
        <v>131</v>
      </c>
      <c r="M58" s="176" t="s">
        <v>131</v>
      </c>
      <c r="N58" s="178" t="s">
        <v>131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26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  <c r="AU58" s="176">
        <f t="shared" si="13"/>
        <v>19.474099086680667</v>
      </c>
      <c r="AV58" s="176">
        <f t="shared" si="13"/>
        <v>20.235273750525323</v>
      </c>
      <c r="AW58" s="176">
        <f t="shared" si="13"/>
        <v>19.910053703632812</v>
      </c>
    </row>
    <row r="59" spans="2:49" ht="12.75">
      <c r="B59" s="98" t="s">
        <v>105</v>
      </c>
      <c r="C59" s="175" t="s">
        <v>131</v>
      </c>
      <c r="D59" s="176" t="s">
        <v>131</v>
      </c>
      <c r="E59" s="176" t="s">
        <v>131</v>
      </c>
      <c r="F59" s="176" t="s">
        <v>131</v>
      </c>
      <c r="G59" s="176" t="s">
        <v>131</v>
      </c>
      <c r="H59" s="176" t="s">
        <v>131</v>
      </c>
      <c r="I59" s="176" t="s">
        <v>131</v>
      </c>
      <c r="J59" s="176" t="s">
        <v>131</v>
      </c>
      <c r="K59" s="176" t="s">
        <v>131</v>
      </c>
      <c r="L59" s="176" t="s">
        <v>131</v>
      </c>
      <c r="M59" s="176" t="s">
        <v>131</v>
      </c>
      <c r="N59" s="178" t="s">
        <v>131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  <c r="AU59" s="173">
        <f t="shared" si="13"/>
        <v>125.70404355567604</v>
      </c>
      <c r="AV59" s="173">
        <f t="shared" si="13"/>
        <v>101.29520295964792</v>
      </c>
      <c r="AW59" s="173">
        <f t="shared" si="13"/>
        <v>68.964948710472527</v>
      </c>
    </row>
    <row r="60" spans="2:49" ht="12.75">
      <c r="B60" s="98" t="s">
        <v>104</v>
      </c>
      <c r="C60" s="175" t="s">
        <v>131</v>
      </c>
      <c r="D60" s="176" t="s">
        <v>131</v>
      </c>
      <c r="E60" s="176" t="s">
        <v>131</v>
      </c>
      <c r="F60" s="176" t="s">
        <v>131</v>
      </c>
      <c r="G60" s="176" t="s">
        <v>131</v>
      </c>
      <c r="H60" s="176" t="s">
        <v>131</v>
      </c>
      <c r="I60" s="176" t="s">
        <v>131</v>
      </c>
      <c r="J60" s="176" t="s">
        <v>131</v>
      </c>
      <c r="K60" s="176" t="s">
        <v>131</v>
      </c>
      <c r="L60" s="176" t="s">
        <v>131</v>
      </c>
      <c r="M60" s="176" t="s">
        <v>131</v>
      </c>
      <c r="N60" s="178" t="s">
        <v>131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26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  <c r="AU60" s="176">
        <f t="shared" si="13"/>
        <v>853.54538744461138</v>
      </c>
      <c r="AV60" s="176">
        <f t="shared" si="13"/>
        <v>745.96792080798446</v>
      </c>
      <c r="AW60" s="176">
        <f t="shared" si="13"/>
        <v>669.98351169029183</v>
      </c>
    </row>
    <row r="61" spans="2:49" ht="12.75">
      <c r="B61" s="98"/>
      <c r="C61" s="175" t="s">
        <v>131</v>
      </c>
      <c r="D61" s="176" t="s">
        <v>131</v>
      </c>
      <c r="E61" s="176" t="s">
        <v>131</v>
      </c>
      <c r="F61" s="176" t="s">
        <v>131</v>
      </c>
      <c r="G61" s="176" t="s">
        <v>131</v>
      </c>
      <c r="H61" s="176" t="s">
        <v>131</v>
      </c>
      <c r="I61" s="176" t="s">
        <v>131</v>
      </c>
      <c r="J61" s="176" t="s">
        <v>131</v>
      </c>
      <c r="K61" s="176" t="s">
        <v>131</v>
      </c>
      <c r="L61" s="176" t="s">
        <v>131</v>
      </c>
      <c r="M61" s="176" t="s">
        <v>131</v>
      </c>
      <c r="N61" s="178" t="s">
        <v>131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28"/>
      <c r="AO61" s="178"/>
      <c r="AP61" s="178"/>
      <c r="AQ61" s="178"/>
      <c r="AR61" s="178"/>
      <c r="AS61" s="178"/>
      <c r="AT61" s="178"/>
      <c r="AU61" s="178"/>
      <c r="AV61" s="178"/>
      <c r="AW61" s="178"/>
    </row>
    <row r="62" spans="2:49" ht="12.75">
      <c r="B62" s="135" t="s">
        <v>103</v>
      </c>
      <c r="C62" s="213" t="s">
        <v>131</v>
      </c>
      <c r="D62" s="181" t="s">
        <v>131</v>
      </c>
      <c r="E62" s="181" t="s">
        <v>131</v>
      </c>
      <c r="F62" s="181" t="s">
        <v>131</v>
      </c>
      <c r="G62" s="181" t="s">
        <v>131</v>
      </c>
      <c r="H62" s="181" t="s">
        <v>131</v>
      </c>
      <c r="I62" s="181" t="s">
        <v>131</v>
      </c>
      <c r="J62" s="181" t="s">
        <v>131</v>
      </c>
      <c r="K62" s="181" t="s">
        <v>131</v>
      </c>
      <c r="L62" s="181" t="s">
        <v>131</v>
      </c>
      <c r="M62" s="181" t="s">
        <v>131</v>
      </c>
      <c r="N62" s="181" t="s">
        <v>131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W62" si="15">AH15/V15*100-100</f>
        <v>20.955410865458063</v>
      </c>
      <c r="AI62" s="181">
        <f t="shared" si="15"/>
        <v>22.389684084291133</v>
      </c>
      <c r="AJ62" s="181">
        <f t="shared" si="15"/>
        <v>26.08993597283127</v>
      </c>
      <c r="AK62" s="181">
        <f t="shared" si="15"/>
        <v>23.957619907032864</v>
      </c>
      <c r="AL62" s="181">
        <f t="shared" si="15"/>
        <v>22.421905150417572</v>
      </c>
      <c r="AM62" s="248">
        <f t="shared" si="15"/>
        <v>18.715579775827877</v>
      </c>
      <c r="AN62" s="329">
        <f t="shared" si="15"/>
        <v>57.931439672027864</v>
      </c>
      <c r="AO62" s="181">
        <f t="shared" si="15"/>
        <v>51.639460814130615</v>
      </c>
      <c r="AP62" s="181">
        <f t="shared" si="15"/>
        <v>31.67929459301493</v>
      </c>
      <c r="AQ62" s="181">
        <f t="shared" si="15"/>
        <v>24.047762776782506</v>
      </c>
      <c r="AR62" s="181">
        <f t="shared" si="15"/>
        <v>22.166074449985246</v>
      </c>
      <c r="AS62" s="181">
        <f t="shared" si="15"/>
        <v>21.842889780084064</v>
      </c>
      <c r="AT62" s="181">
        <f t="shared" si="15"/>
        <v>20.141117490721456</v>
      </c>
      <c r="AU62" s="181">
        <f t="shared" si="15"/>
        <v>21.312259229279661</v>
      </c>
      <c r="AV62" s="181">
        <f t="shared" si="15"/>
        <v>21.311740817700468</v>
      </c>
      <c r="AW62" s="181">
        <f t="shared" si="15"/>
        <v>23.478573917167694</v>
      </c>
    </row>
    <row r="63" spans="2:49" ht="12.75">
      <c r="B63" s="31" t="s">
        <v>102</v>
      </c>
      <c r="C63" s="175" t="s">
        <v>131</v>
      </c>
      <c r="D63" s="176" t="s">
        <v>131</v>
      </c>
      <c r="E63" s="176" t="s">
        <v>131</v>
      </c>
      <c r="F63" s="176" t="s">
        <v>131</v>
      </c>
      <c r="G63" s="176" t="s">
        <v>131</v>
      </c>
      <c r="H63" s="176" t="s">
        <v>131</v>
      </c>
      <c r="I63" s="176" t="s">
        <v>131</v>
      </c>
      <c r="J63" s="176" t="s">
        <v>131</v>
      </c>
      <c r="K63" s="176" t="s">
        <v>131</v>
      </c>
      <c r="L63" s="176" t="s">
        <v>131</v>
      </c>
      <c r="M63" s="176" t="s">
        <v>131</v>
      </c>
      <c r="N63" s="178" t="s">
        <v>131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6"/>
      <c r="AN63" s="330"/>
      <c r="AO63" s="185"/>
      <c r="AP63" s="185"/>
      <c r="AQ63" s="185"/>
      <c r="AR63" s="185"/>
      <c r="AS63" s="185"/>
      <c r="AT63" s="185"/>
      <c r="AU63" s="185"/>
      <c r="AV63" s="185"/>
      <c r="AW63" s="185"/>
    </row>
    <row r="64" spans="2:49" ht="12.75">
      <c r="B64" s="21" t="s">
        <v>101</v>
      </c>
      <c r="C64" s="175" t="s">
        <v>131</v>
      </c>
      <c r="D64" s="176" t="s">
        <v>131</v>
      </c>
      <c r="E64" s="176" t="s">
        <v>131</v>
      </c>
      <c r="F64" s="176" t="s">
        <v>131</v>
      </c>
      <c r="G64" s="176" t="s">
        <v>131</v>
      </c>
      <c r="H64" s="176" t="s">
        <v>131</v>
      </c>
      <c r="I64" s="176" t="s">
        <v>131</v>
      </c>
      <c r="J64" s="176" t="s">
        <v>131</v>
      </c>
      <c r="K64" s="176" t="s">
        <v>131</v>
      </c>
      <c r="L64" s="176" t="s">
        <v>131</v>
      </c>
      <c r="M64" s="176" t="s">
        <v>131</v>
      </c>
      <c r="N64" s="178" t="s">
        <v>131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6">AH17/V17*100-100</f>
        <v>7.1151792153840745</v>
      </c>
      <c r="AI64" s="176">
        <f t="shared" ref="AI64:AI74" si="17">AI17/W17*100-100</f>
        <v>7.9561201033426556</v>
      </c>
      <c r="AJ64" s="176">
        <f t="shared" ref="AJ64:AJ74" si="18">AJ17/X17*100-100</f>
        <v>24.837011034646864</v>
      </c>
      <c r="AK64" s="176">
        <f t="shared" ref="AK64:AW74" si="19">AK17/Y17*100-100</f>
        <v>24.013945150364862</v>
      </c>
      <c r="AL64" s="176">
        <f t="shared" si="19"/>
        <v>17.71942270924167</v>
      </c>
      <c r="AM64" s="177">
        <f t="shared" si="19"/>
        <v>14.481216485619598</v>
      </c>
      <c r="AN64" s="326">
        <f t="shared" si="19"/>
        <v>32.573479039248895</v>
      </c>
      <c r="AO64" s="176">
        <f t="shared" si="19"/>
        <v>23.793941686077119</v>
      </c>
      <c r="AP64" s="176">
        <f t="shared" si="19"/>
        <v>17.320017049708468</v>
      </c>
      <c r="AQ64" s="176">
        <f t="shared" si="19"/>
        <v>17.532505453726117</v>
      </c>
      <c r="AR64" s="176">
        <f t="shared" si="19"/>
        <v>19.896517847561526</v>
      </c>
      <c r="AS64" s="176">
        <f t="shared" si="19"/>
        <v>17.292586082791345</v>
      </c>
      <c r="AT64" s="176">
        <f t="shared" si="19"/>
        <v>17.490288918344945</v>
      </c>
      <c r="AU64" s="176">
        <f t="shared" si="19"/>
        <v>18.64526559652704</v>
      </c>
      <c r="AV64" s="176">
        <f t="shared" si="19"/>
        <v>20.713629519308526</v>
      </c>
      <c r="AW64" s="176">
        <f t="shared" si="19"/>
        <v>25.879881412961154</v>
      </c>
    </row>
    <row r="65" spans="2:49" ht="12.75">
      <c r="B65" s="21" t="s">
        <v>100</v>
      </c>
      <c r="C65" s="175" t="s">
        <v>131</v>
      </c>
      <c r="D65" s="176" t="s">
        <v>131</v>
      </c>
      <c r="E65" s="176" t="s">
        <v>131</v>
      </c>
      <c r="F65" s="176" t="s">
        <v>131</v>
      </c>
      <c r="G65" s="176" t="s">
        <v>131</v>
      </c>
      <c r="H65" s="176" t="s">
        <v>131</v>
      </c>
      <c r="I65" s="176" t="s">
        <v>131</v>
      </c>
      <c r="J65" s="176" t="s">
        <v>131</v>
      </c>
      <c r="K65" s="176" t="s">
        <v>131</v>
      </c>
      <c r="L65" s="176" t="s">
        <v>131</v>
      </c>
      <c r="M65" s="176" t="s">
        <v>131</v>
      </c>
      <c r="N65" s="178" t="s">
        <v>131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6"/>
        <v>23.736167562773943</v>
      </c>
      <c r="AI65" s="176">
        <f t="shared" si="17"/>
        <v>25.326008893674782</v>
      </c>
      <c r="AJ65" s="176">
        <f t="shared" si="18"/>
        <v>22.765955744932725</v>
      </c>
      <c r="AK65" s="176">
        <f t="shared" si="19"/>
        <v>20.76470125296585</v>
      </c>
      <c r="AL65" s="176">
        <f t="shared" si="19"/>
        <v>18.266061403302672</v>
      </c>
      <c r="AM65" s="177">
        <f t="shared" si="19"/>
        <v>14.124688211517451</v>
      </c>
      <c r="AN65" s="326">
        <f t="shared" si="19"/>
        <v>0.16018286845817897</v>
      </c>
      <c r="AO65" s="176">
        <f t="shared" si="19"/>
        <v>-6.9087125256231019</v>
      </c>
      <c r="AP65" s="176">
        <f t="shared" si="19"/>
        <v>-4.156411336117003</v>
      </c>
      <c r="AQ65" s="176">
        <f t="shared" si="19"/>
        <v>-5.0207307140031503</v>
      </c>
      <c r="AR65" s="176">
        <f t="shared" si="19"/>
        <v>3.4022851185949463</v>
      </c>
      <c r="AS65" s="176">
        <f t="shared" si="19"/>
        <v>5.7717192966901649</v>
      </c>
      <c r="AT65" s="176">
        <f t="shared" si="19"/>
        <v>9.8170699206889083</v>
      </c>
      <c r="AU65" s="176">
        <f t="shared" si="19"/>
        <v>9.5321815713807609</v>
      </c>
      <c r="AV65" s="176">
        <f t="shared" si="19"/>
        <v>13.084299923908134</v>
      </c>
      <c r="AW65" s="176">
        <f t="shared" si="19"/>
        <v>14.870028984744124</v>
      </c>
    </row>
    <row r="66" spans="2:49" ht="25.5">
      <c r="B66" s="21" t="s">
        <v>99</v>
      </c>
      <c r="C66" s="175" t="s">
        <v>131</v>
      </c>
      <c r="D66" s="176" t="s">
        <v>131</v>
      </c>
      <c r="E66" s="176" t="s">
        <v>131</v>
      </c>
      <c r="F66" s="176" t="s">
        <v>131</v>
      </c>
      <c r="G66" s="176" t="s">
        <v>131</v>
      </c>
      <c r="H66" s="176" t="s">
        <v>131</v>
      </c>
      <c r="I66" s="176" t="s">
        <v>131</v>
      </c>
      <c r="J66" s="176" t="s">
        <v>131</v>
      </c>
      <c r="K66" s="176" t="s">
        <v>131</v>
      </c>
      <c r="L66" s="176" t="s">
        <v>131</v>
      </c>
      <c r="M66" s="176" t="s">
        <v>131</v>
      </c>
      <c r="N66" s="178" t="s">
        <v>131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20">AD19/R19*100-100</f>
        <v>29.473988915515349</v>
      </c>
      <c r="AE66" s="176">
        <f t="shared" si="20"/>
        <v>29.369879597581217</v>
      </c>
      <c r="AF66" s="176">
        <f t="shared" si="20"/>
        <v>31.862240117650543</v>
      </c>
      <c r="AG66" s="176">
        <f t="shared" si="20"/>
        <v>33.338030592916567</v>
      </c>
      <c r="AH66" s="176">
        <f t="shared" si="16"/>
        <v>31.098934152601402</v>
      </c>
      <c r="AI66" s="176">
        <f t="shared" si="17"/>
        <v>30.142323438327651</v>
      </c>
      <c r="AJ66" s="176">
        <f t="shared" si="18"/>
        <v>28.743562536531527</v>
      </c>
      <c r="AK66" s="176">
        <f t="shared" si="19"/>
        <v>27.195430400406508</v>
      </c>
      <c r="AL66" s="176">
        <f t="shared" si="19"/>
        <v>29.31131183822427</v>
      </c>
      <c r="AM66" s="177">
        <f t="shared" si="19"/>
        <v>31.160240637360602</v>
      </c>
      <c r="AN66" s="326">
        <f t="shared" si="19"/>
        <v>35.46437759558134</v>
      </c>
      <c r="AO66" s="176">
        <f t="shared" si="19"/>
        <v>39.609786369267653</v>
      </c>
      <c r="AP66" s="176">
        <f t="shared" si="19"/>
        <v>28.725922133366737</v>
      </c>
      <c r="AQ66" s="176">
        <f t="shared" si="19"/>
        <v>28.356836844696915</v>
      </c>
      <c r="AR66" s="176">
        <f t="shared" si="19"/>
        <v>26.347389667647462</v>
      </c>
      <c r="AS66" s="176">
        <f t="shared" si="19"/>
        <v>25.415627682492541</v>
      </c>
      <c r="AT66" s="176">
        <f t="shared" si="19"/>
        <v>27.38037528311051</v>
      </c>
      <c r="AU66" s="176">
        <f t="shared" si="19"/>
        <v>26.700398916415764</v>
      </c>
      <c r="AV66" s="176">
        <f t="shared" si="19"/>
        <v>26.03332716243338</v>
      </c>
      <c r="AW66" s="176">
        <f t="shared" si="19"/>
        <v>26.359688299585727</v>
      </c>
    </row>
    <row r="67" spans="2:49" ht="12.75">
      <c r="B67" s="21" t="s">
        <v>252</v>
      </c>
      <c r="C67" s="175" t="s">
        <v>131</v>
      </c>
      <c r="D67" s="176" t="s">
        <v>131</v>
      </c>
      <c r="E67" s="176" t="s">
        <v>131</v>
      </c>
      <c r="F67" s="176" t="s">
        <v>131</v>
      </c>
      <c r="G67" s="176" t="s">
        <v>131</v>
      </c>
      <c r="H67" s="176" t="s">
        <v>131</v>
      </c>
      <c r="I67" s="176" t="s">
        <v>131</v>
      </c>
      <c r="J67" s="176" t="s">
        <v>131</v>
      </c>
      <c r="K67" s="176" t="s">
        <v>131</v>
      </c>
      <c r="L67" s="176" t="s">
        <v>131</v>
      </c>
      <c r="M67" s="176" t="s">
        <v>131</v>
      </c>
      <c r="N67" s="178" t="s">
        <v>131</v>
      </c>
      <c r="O67" s="177">
        <f t="shared" ref="O67:AD79" si="21">O20/C20*100-100</f>
        <v>-16.679480277998564</v>
      </c>
      <c r="P67" s="176">
        <f t="shared" si="21"/>
        <v>-50.191294618207905</v>
      </c>
      <c r="Q67" s="176">
        <f t="shared" si="21"/>
        <v>-9.3263208770371904</v>
      </c>
      <c r="R67" s="176">
        <f t="shared" si="21"/>
        <v>-15.603489206452025</v>
      </c>
      <c r="S67" s="176">
        <f t="shared" si="21"/>
        <v>-12.1264484070946</v>
      </c>
      <c r="T67" s="176">
        <f t="shared" si="21"/>
        <v>-13.774512111167638</v>
      </c>
      <c r="U67" s="176">
        <f t="shared" si="21"/>
        <v>-16.854587521814466</v>
      </c>
      <c r="V67" s="176">
        <f t="shared" si="21"/>
        <v>-10.41199330818759</v>
      </c>
      <c r="W67" s="176">
        <f t="shared" si="21"/>
        <v>-14.024899975604114</v>
      </c>
      <c r="X67" s="176">
        <f t="shared" si="21"/>
        <v>-13.539486082399577</v>
      </c>
      <c r="Y67" s="176">
        <f t="shared" si="21"/>
        <v>-11.324621289623209</v>
      </c>
      <c r="Z67" s="176">
        <f t="shared" si="21"/>
        <v>-12.625112763077567</v>
      </c>
      <c r="AA67" s="177">
        <f t="shared" si="21"/>
        <v>7.9181359323966092</v>
      </c>
      <c r="AB67" s="176">
        <f t="shared" si="21"/>
        <v>17.559267541484289</v>
      </c>
      <c r="AC67" s="176">
        <f t="shared" si="21"/>
        <v>-43.550217582531623</v>
      </c>
      <c r="AD67" s="176">
        <f t="shared" si="20"/>
        <v>-39.451503897726667</v>
      </c>
      <c r="AE67" s="176">
        <f t="shared" si="20"/>
        <v>-34.693529583974609</v>
      </c>
      <c r="AF67" s="176">
        <f t="shared" si="20"/>
        <v>-29.056034019422327</v>
      </c>
      <c r="AG67" s="176">
        <f t="shared" si="20"/>
        <v>-24.107090395005173</v>
      </c>
      <c r="AH67" s="176">
        <f t="shared" si="16"/>
        <v>-22.927602920934248</v>
      </c>
      <c r="AI67" s="176">
        <f t="shared" si="17"/>
        <v>-19.342742759880039</v>
      </c>
      <c r="AJ67" s="176">
        <f t="shared" si="18"/>
        <v>-13.812054440655288</v>
      </c>
      <c r="AK67" s="176">
        <f t="shared" si="19"/>
        <v>-13.611513530162711</v>
      </c>
      <c r="AL67" s="176">
        <f t="shared" si="19"/>
        <v>-11.816929022270656</v>
      </c>
      <c r="AM67" s="177">
        <f t="shared" si="19"/>
        <v>-15.384474701113461</v>
      </c>
      <c r="AN67" s="326">
        <f t="shared" si="19"/>
        <v>-1.6737424286098985</v>
      </c>
      <c r="AO67" s="176">
        <f t="shared" si="19"/>
        <v>21.021186415950098</v>
      </c>
      <c r="AP67" s="176">
        <f t="shared" si="19"/>
        <v>21.485053406825344</v>
      </c>
      <c r="AQ67" s="176">
        <f t="shared" si="19"/>
        <v>23.410697461603533</v>
      </c>
      <c r="AR67" s="176">
        <f t="shared" si="19"/>
        <v>25.393196453648969</v>
      </c>
      <c r="AS67" s="176">
        <f t="shared" si="19"/>
        <v>48.902895444846621</v>
      </c>
      <c r="AT67" s="176">
        <f t="shared" si="19"/>
        <v>53.15691216828634</v>
      </c>
      <c r="AU67" s="176">
        <f t="shared" si="19"/>
        <v>47.794521937528202</v>
      </c>
      <c r="AV67" s="176">
        <f t="shared" si="19"/>
        <v>44.46220731753877</v>
      </c>
      <c r="AW67" s="176">
        <f t="shared" si="19"/>
        <v>47.726693034667818</v>
      </c>
    </row>
    <row r="68" spans="2:49" ht="25.5">
      <c r="B68" s="21" t="s">
        <v>253</v>
      </c>
      <c r="C68" s="175" t="s">
        <v>131</v>
      </c>
      <c r="D68" s="176" t="s">
        <v>131</v>
      </c>
      <c r="E68" s="176" t="s">
        <v>131</v>
      </c>
      <c r="F68" s="176" t="s">
        <v>131</v>
      </c>
      <c r="G68" s="176" t="s">
        <v>131</v>
      </c>
      <c r="H68" s="176" t="s">
        <v>131</v>
      </c>
      <c r="I68" s="176" t="s">
        <v>131</v>
      </c>
      <c r="J68" s="176" t="s">
        <v>131</v>
      </c>
      <c r="K68" s="176" t="s">
        <v>131</v>
      </c>
      <c r="L68" s="176" t="s">
        <v>131</v>
      </c>
      <c r="M68" s="176" t="s">
        <v>131</v>
      </c>
      <c r="N68" s="178" t="s">
        <v>131</v>
      </c>
      <c r="O68" s="177">
        <f t="shared" si="21"/>
        <v>-43.481457212397714</v>
      </c>
      <c r="P68" s="176">
        <f t="shared" si="21"/>
        <v>-1.1541682287400761</v>
      </c>
      <c r="Q68" s="176">
        <f t="shared" si="21"/>
        <v>-17.995046778267891</v>
      </c>
      <c r="R68" s="176">
        <f t="shared" si="21"/>
        <v>14.141631740242545</v>
      </c>
      <c r="S68" s="176">
        <f t="shared" si="21"/>
        <v>47.990930286187762</v>
      </c>
      <c r="T68" s="176">
        <f t="shared" si="21"/>
        <v>41.750907949215616</v>
      </c>
      <c r="U68" s="176">
        <f t="shared" si="21"/>
        <v>37.069572660133758</v>
      </c>
      <c r="V68" s="176">
        <f t="shared" si="21"/>
        <v>37.759588142251062</v>
      </c>
      <c r="W68" s="176">
        <f t="shared" si="21"/>
        <v>36.10709100757532</v>
      </c>
      <c r="X68" s="176">
        <f t="shared" si="21"/>
        <v>41.713035042851629</v>
      </c>
      <c r="Y68" s="176">
        <f t="shared" si="21"/>
        <v>46.463097487782932</v>
      </c>
      <c r="Z68" s="176">
        <f t="shared" si="21"/>
        <v>45.201985959616678</v>
      </c>
      <c r="AA68" s="177">
        <f t="shared" si="21"/>
        <v>56.061369267088509</v>
      </c>
      <c r="AB68" s="176">
        <f t="shared" si="21"/>
        <v>25.918540954259342</v>
      </c>
      <c r="AC68" s="176">
        <f t="shared" si="21"/>
        <v>68.959057062309427</v>
      </c>
      <c r="AD68" s="176">
        <f t="shared" si="20"/>
        <v>57.683599824330543</v>
      </c>
      <c r="AE68" s="176">
        <f t="shared" si="20"/>
        <v>20.38151023055201</v>
      </c>
      <c r="AF68" s="176">
        <f t="shared" si="20"/>
        <v>10.860565178153593</v>
      </c>
      <c r="AG68" s="176">
        <f t="shared" si="20"/>
        <v>11.328756209778177</v>
      </c>
      <c r="AH68" s="176">
        <f t="shared" si="16"/>
        <v>11.636593824304668</v>
      </c>
      <c r="AI68" s="176">
        <f t="shared" si="17"/>
        <v>8.7299599653815108</v>
      </c>
      <c r="AJ68" s="176">
        <f t="shared" si="18"/>
        <v>9.6784153537269333</v>
      </c>
      <c r="AK68" s="176">
        <f t="shared" si="19"/>
        <v>-0.21831571323012611</v>
      </c>
      <c r="AL68" s="176">
        <f t="shared" si="19"/>
        <v>-0.88122110318643365</v>
      </c>
      <c r="AM68" s="177">
        <f t="shared" si="19"/>
        <v>17.731435764903281</v>
      </c>
      <c r="AN68" s="326">
        <f t="shared" si="19"/>
        <v>47.384566080527094</v>
      </c>
      <c r="AO68" s="176">
        <f t="shared" si="19"/>
        <v>8.9478044304208737</v>
      </c>
      <c r="AP68" s="176">
        <f t="shared" si="19"/>
        <v>42.112703952987857</v>
      </c>
      <c r="AQ68" s="176">
        <f t="shared" si="19"/>
        <v>31.818813417261794</v>
      </c>
      <c r="AR68" s="176">
        <f t="shared" si="19"/>
        <v>38.4662341287424</v>
      </c>
      <c r="AS68" s="176">
        <f t="shared" si="19"/>
        <v>45.221902661436587</v>
      </c>
      <c r="AT68" s="176">
        <f t="shared" si="19"/>
        <v>36.110392579377503</v>
      </c>
      <c r="AU68" s="176">
        <f t="shared" si="19"/>
        <v>32.406488024654777</v>
      </c>
      <c r="AV68" s="176">
        <f t="shared" si="19"/>
        <v>21.970489563581452</v>
      </c>
      <c r="AW68" s="176">
        <f t="shared" si="19"/>
        <v>19.698811503945279</v>
      </c>
    </row>
    <row r="69" spans="2:49" ht="22.5" customHeight="1">
      <c r="B69" s="21" t="s">
        <v>254</v>
      </c>
      <c r="C69" s="175" t="s">
        <v>131</v>
      </c>
      <c r="D69" s="176" t="s">
        <v>131</v>
      </c>
      <c r="E69" s="176" t="s">
        <v>131</v>
      </c>
      <c r="F69" s="176" t="s">
        <v>131</v>
      </c>
      <c r="G69" s="176" t="s">
        <v>131</v>
      </c>
      <c r="H69" s="176" t="s">
        <v>131</v>
      </c>
      <c r="I69" s="176" t="s">
        <v>131</v>
      </c>
      <c r="J69" s="176" t="s">
        <v>131</v>
      </c>
      <c r="K69" s="176" t="s">
        <v>131</v>
      </c>
      <c r="L69" s="176" t="s">
        <v>131</v>
      </c>
      <c r="M69" s="176" t="s">
        <v>131</v>
      </c>
      <c r="N69" s="178" t="s">
        <v>131</v>
      </c>
      <c r="O69" s="177">
        <f t="shared" si="21"/>
        <v>15.150257127240423</v>
      </c>
      <c r="P69" s="176">
        <f t="shared" si="21"/>
        <v>-99.970434465160878</v>
      </c>
      <c r="Q69" s="176">
        <f t="shared" si="21"/>
        <v>-97.276903782206986</v>
      </c>
      <c r="R69" s="176">
        <f t="shared" si="21"/>
        <v>-98.250767835458262</v>
      </c>
      <c r="S69" s="176">
        <f t="shared" si="21"/>
        <v>-98.070520619522284</v>
      </c>
      <c r="T69" s="176">
        <f t="shared" si="21"/>
        <v>-98.210562895583919</v>
      </c>
      <c r="U69" s="176">
        <f t="shared" si="21"/>
        <v>-98.587035346493494</v>
      </c>
      <c r="V69" s="176">
        <f t="shared" si="21"/>
        <v>-97.535955369346141</v>
      </c>
      <c r="W69" s="176">
        <f t="shared" si="21"/>
        <v>-96.982187839233049</v>
      </c>
      <c r="X69" s="176">
        <f t="shared" si="21"/>
        <v>-92.75713708971729</v>
      </c>
      <c r="Y69" s="176">
        <f t="shared" si="21"/>
        <v>-92.258545051236183</v>
      </c>
      <c r="Z69" s="176">
        <f t="shared" si="21"/>
        <v>-88.525637221127567</v>
      </c>
      <c r="AA69" s="177">
        <f t="shared" si="21"/>
        <v>-80.729673927750511</v>
      </c>
      <c r="AB69" s="176">
        <f t="shared" si="21"/>
        <v>-91.265479557040919</v>
      </c>
      <c r="AC69" s="176">
        <f t="shared" si="21"/>
        <v>92.739589131800528</v>
      </c>
      <c r="AD69" s="176">
        <f t="shared" si="20"/>
        <v>298.42586007744222</v>
      </c>
      <c r="AE69" s="176">
        <f t="shared" si="20"/>
        <v>527.03070843830812</v>
      </c>
      <c r="AF69" s="176">
        <f t="shared" si="20"/>
        <v>498.49840819259339</v>
      </c>
      <c r="AG69" s="176">
        <f t="shared" si="20"/>
        <v>475.48352647159538</v>
      </c>
      <c r="AH69" s="176">
        <f t="shared" si="16"/>
        <v>175.33762853680611</v>
      </c>
      <c r="AI69" s="176">
        <f t="shared" si="17"/>
        <v>142.97833295627186</v>
      </c>
      <c r="AJ69" s="176">
        <f t="shared" si="18"/>
        <v>13.994504701847859</v>
      </c>
      <c r="AK69" s="176">
        <f t="shared" si="19"/>
        <v>17.841045860946011</v>
      </c>
      <c r="AL69" s="176">
        <f t="shared" si="19"/>
        <v>-4.1447557013609639</v>
      </c>
      <c r="AM69" s="177">
        <f t="shared" si="19"/>
        <v>-41.781355475600591</v>
      </c>
      <c r="AN69" s="326">
        <f t="shared" si="19"/>
        <v>779.49130893541394</v>
      </c>
      <c r="AO69" s="176">
        <f t="shared" si="19"/>
        <v>87.414420604381888</v>
      </c>
      <c r="AP69" s="176">
        <f t="shared" si="19"/>
        <v>77.323847622082297</v>
      </c>
      <c r="AQ69" s="176">
        <f t="shared" si="19"/>
        <v>19.247065175294239</v>
      </c>
      <c r="AR69" s="176">
        <f t="shared" si="19"/>
        <v>28.827955658233918</v>
      </c>
      <c r="AS69" s="176">
        <f t="shared" si="19"/>
        <v>37.307661727009105</v>
      </c>
      <c r="AT69" s="176">
        <f t="shared" si="19"/>
        <v>52.780907772201317</v>
      </c>
      <c r="AU69" s="176">
        <f t="shared" si="19"/>
        <v>51.059877519866149</v>
      </c>
      <c r="AV69" s="176">
        <f t="shared" si="19"/>
        <v>63.452011463875095</v>
      </c>
      <c r="AW69" s="176">
        <f t="shared" si="19"/>
        <v>59.292758318266124</v>
      </c>
    </row>
    <row r="70" spans="2:49" ht="12.75">
      <c r="B70" s="21" t="s">
        <v>98</v>
      </c>
      <c r="C70" s="175" t="s">
        <v>131</v>
      </c>
      <c r="D70" s="176" t="s">
        <v>131</v>
      </c>
      <c r="E70" s="176" t="s">
        <v>131</v>
      </c>
      <c r="F70" s="176" t="s">
        <v>131</v>
      </c>
      <c r="G70" s="176" t="s">
        <v>131</v>
      </c>
      <c r="H70" s="176" t="s">
        <v>131</v>
      </c>
      <c r="I70" s="176" t="s">
        <v>131</v>
      </c>
      <c r="J70" s="176" t="s">
        <v>131</v>
      </c>
      <c r="K70" s="176" t="s">
        <v>131</v>
      </c>
      <c r="L70" s="176" t="s">
        <v>131</v>
      </c>
      <c r="M70" s="176" t="s">
        <v>131</v>
      </c>
      <c r="N70" s="178" t="s">
        <v>131</v>
      </c>
      <c r="O70" s="177">
        <f t="shared" si="21"/>
        <v>-17.846696964200092</v>
      </c>
      <c r="P70" s="176">
        <f t="shared" si="21"/>
        <v>-34.897702616927944</v>
      </c>
      <c r="Q70" s="176">
        <f t="shared" si="21"/>
        <v>-31.062694440430207</v>
      </c>
      <c r="R70" s="176">
        <f t="shared" si="21"/>
        <v>-20.769554124937642</v>
      </c>
      <c r="S70" s="176">
        <f t="shared" si="21"/>
        <v>-17.287214586106529</v>
      </c>
      <c r="T70" s="176">
        <f t="shared" si="21"/>
        <v>-18.329202062056567</v>
      </c>
      <c r="U70" s="176">
        <f t="shared" si="21"/>
        <v>-16.31756645202789</v>
      </c>
      <c r="V70" s="176">
        <f t="shared" si="21"/>
        <v>-11.752312332760837</v>
      </c>
      <c r="W70" s="176">
        <f t="shared" si="21"/>
        <v>-10.353134804399517</v>
      </c>
      <c r="X70" s="176">
        <f t="shared" si="21"/>
        <v>-11.412779775335622</v>
      </c>
      <c r="Y70" s="176">
        <f t="shared" si="21"/>
        <v>-12.661021814866388</v>
      </c>
      <c r="Z70" s="176">
        <f t="shared" si="21"/>
        <v>4.7273718483413774</v>
      </c>
      <c r="AA70" s="177">
        <f t="shared" si="21"/>
        <v>8.2187512889371845</v>
      </c>
      <c r="AB70" s="176">
        <f t="shared" si="21"/>
        <v>8.9627544082821657</v>
      </c>
      <c r="AC70" s="176">
        <f t="shared" si="21"/>
        <v>7.0332401446254096</v>
      </c>
      <c r="AD70" s="176">
        <f t="shared" si="20"/>
        <v>15.306242739353991</v>
      </c>
      <c r="AE70" s="176">
        <f t="shared" si="20"/>
        <v>17.334554234129257</v>
      </c>
      <c r="AF70" s="176">
        <f t="shared" si="20"/>
        <v>13.587721516511891</v>
      </c>
      <c r="AG70" s="176">
        <f t="shared" si="20"/>
        <v>16.327475059180301</v>
      </c>
      <c r="AH70" s="176">
        <f t="shared" si="16"/>
        <v>9.9339785767079292</v>
      </c>
      <c r="AI70" s="176">
        <f t="shared" si="17"/>
        <v>7.8996072337584167</v>
      </c>
      <c r="AJ70" s="176">
        <f t="shared" si="18"/>
        <v>4.8471011308070473</v>
      </c>
      <c r="AK70" s="176">
        <f t="shared" si="19"/>
        <v>4.6505454835564848</v>
      </c>
      <c r="AL70" s="176">
        <f t="shared" si="19"/>
        <v>16.312229048344633</v>
      </c>
      <c r="AM70" s="177">
        <f t="shared" si="19"/>
        <v>8.8572595120011641</v>
      </c>
      <c r="AN70" s="326">
        <f t="shared" si="19"/>
        <v>33.031098169539973</v>
      </c>
      <c r="AO70" s="176">
        <f t="shared" si="19"/>
        <v>29.392979175673219</v>
      </c>
      <c r="AP70" s="176">
        <f t="shared" si="19"/>
        <v>15.290778821293173</v>
      </c>
      <c r="AQ70" s="176">
        <f t="shared" si="19"/>
        <v>15.726145125635284</v>
      </c>
      <c r="AR70" s="176">
        <f t="shared" si="19"/>
        <v>19.670917944131588</v>
      </c>
      <c r="AS70" s="176">
        <f t="shared" si="19"/>
        <v>15.185853449197381</v>
      </c>
      <c r="AT70" s="176">
        <f t="shared" si="19"/>
        <v>16.756602732677123</v>
      </c>
      <c r="AU70" s="176">
        <f t="shared" si="19"/>
        <v>46.300377374256641</v>
      </c>
      <c r="AV70" s="176">
        <f t="shared" si="19"/>
        <v>73.938331568020288</v>
      </c>
      <c r="AW70" s="176">
        <f t="shared" si="19"/>
        <v>85.626198258029376</v>
      </c>
    </row>
    <row r="71" spans="2:49" ht="12.75">
      <c r="B71" s="21" t="s">
        <v>255</v>
      </c>
      <c r="C71" s="175" t="s">
        <v>131</v>
      </c>
      <c r="D71" s="176" t="s">
        <v>131</v>
      </c>
      <c r="E71" s="176" t="s">
        <v>131</v>
      </c>
      <c r="F71" s="176" t="s">
        <v>131</v>
      </c>
      <c r="G71" s="176" t="s">
        <v>131</v>
      </c>
      <c r="H71" s="176" t="s">
        <v>131</v>
      </c>
      <c r="I71" s="176" t="s">
        <v>131</v>
      </c>
      <c r="J71" s="176" t="s">
        <v>131</v>
      </c>
      <c r="K71" s="176" t="s">
        <v>131</v>
      </c>
      <c r="L71" s="176" t="s">
        <v>131</v>
      </c>
      <c r="M71" s="176" t="s">
        <v>131</v>
      </c>
      <c r="N71" s="178" t="s">
        <v>131</v>
      </c>
      <c r="O71" s="177">
        <f t="shared" si="21"/>
        <v>-4.6856146133435175</v>
      </c>
      <c r="P71" s="176">
        <f t="shared" si="21"/>
        <v>-7.3739530681433365</v>
      </c>
      <c r="Q71" s="176">
        <f t="shared" si="21"/>
        <v>-5.9629170155375988</v>
      </c>
      <c r="R71" s="176">
        <f t="shared" si="21"/>
        <v>12.790864194238694</v>
      </c>
      <c r="S71" s="176">
        <f t="shared" si="21"/>
        <v>41.329741523748254</v>
      </c>
      <c r="T71" s="176">
        <f t="shared" si="21"/>
        <v>65.714080020700948</v>
      </c>
      <c r="U71" s="176">
        <f t="shared" si="21"/>
        <v>38.952015892723779</v>
      </c>
      <c r="V71" s="176">
        <f t="shared" si="21"/>
        <v>37.156919175245861</v>
      </c>
      <c r="W71" s="176">
        <f t="shared" si="21"/>
        <v>31.301337619117419</v>
      </c>
      <c r="X71" s="176">
        <f t="shared" si="21"/>
        <v>30.89397298779906</v>
      </c>
      <c r="Y71" s="176">
        <f t="shared" si="21"/>
        <v>11.36853532880275</v>
      </c>
      <c r="Z71" s="176">
        <f t="shared" si="21"/>
        <v>38.986289059385001</v>
      </c>
      <c r="AA71" s="177">
        <f t="shared" si="21"/>
        <v>35.85086967134572</v>
      </c>
      <c r="AB71" s="176">
        <f t="shared" si="21"/>
        <v>11.990936787218402</v>
      </c>
      <c r="AC71" s="176">
        <f t="shared" si="21"/>
        <v>11.723817315971345</v>
      </c>
      <c r="AD71" s="176">
        <f t="shared" si="20"/>
        <v>10.881670946178716</v>
      </c>
      <c r="AE71" s="176">
        <f t="shared" si="20"/>
        <v>-47.578392773853771</v>
      </c>
      <c r="AF71" s="176">
        <f t="shared" si="20"/>
        <v>-52.426884049551667</v>
      </c>
      <c r="AG71" s="176">
        <f t="shared" si="20"/>
        <v>-45.801471184378983</v>
      </c>
      <c r="AH71" s="176">
        <f t="shared" si="16"/>
        <v>-39.560584675251761</v>
      </c>
      <c r="AI71" s="176">
        <f t="shared" si="17"/>
        <v>-21.616975731947036</v>
      </c>
      <c r="AJ71" s="176">
        <f t="shared" si="18"/>
        <v>-16.217567709518349</v>
      </c>
      <c r="AK71" s="176">
        <f t="shared" si="19"/>
        <v>-15.869408541889555</v>
      </c>
      <c r="AL71" s="176">
        <f t="shared" si="19"/>
        <v>-29.381635288209267</v>
      </c>
      <c r="AM71" s="177">
        <f t="shared" si="19"/>
        <v>-25.081823921130194</v>
      </c>
      <c r="AN71" s="326">
        <f t="shared" si="19"/>
        <v>17.996745611546473</v>
      </c>
      <c r="AO71" s="176">
        <f t="shared" si="19"/>
        <v>42.391050285212714</v>
      </c>
      <c r="AP71" s="176">
        <f t="shared" si="19"/>
        <v>62.416566910661544</v>
      </c>
      <c r="AQ71" s="176">
        <f t="shared" si="19"/>
        <v>80.204192275997059</v>
      </c>
      <c r="AR71" s="176">
        <f t="shared" si="19"/>
        <v>81.081467165301547</v>
      </c>
      <c r="AS71" s="176">
        <f t="shared" si="19"/>
        <v>80.983467804685546</v>
      </c>
      <c r="AT71" s="176">
        <f t="shared" si="19"/>
        <v>80.009657762471988</v>
      </c>
      <c r="AU71" s="176">
        <f t="shared" si="19"/>
        <v>53.531204453373505</v>
      </c>
      <c r="AV71" s="176">
        <f t="shared" si="19"/>
        <v>47.476281068987106</v>
      </c>
      <c r="AW71" s="176">
        <f t="shared" si="19"/>
        <v>47.583397032695473</v>
      </c>
    </row>
    <row r="72" spans="2:49" ht="12.75">
      <c r="B72" s="21" t="s">
        <v>97</v>
      </c>
      <c r="C72" s="175" t="s">
        <v>131</v>
      </c>
      <c r="D72" s="176" t="s">
        <v>131</v>
      </c>
      <c r="E72" s="176" t="s">
        <v>131</v>
      </c>
      <c r="F72" s="176" t="s">
        <v>131</v>
      </c>
      <c r="G72" s="176" t="s">
        <v>131</v>
      </c>
      <c r="H72" s="176" t="s">
        <v>131</v>
      </c>
      <c r="I72" s="176" t="s">
        <v>131</v>
      </c>
      <c r="J72" s="176" t="s">
        <v>131</v>
      </c>
      <c r="K72" s="176" t="s">
        <v>131</v>
      </c>
      <c r="L72" s="176" t="s">
        <v>131</v>
      </c>
      <c r="M72" s="176" t="s">
        <v>131</v>
      </c>
      <c r="N72" s="178" t="s">
        <v>131</v>
      </c>
      <c r="O72" s="177">
        <f t="shared" si="21"/>
        <v>-7.3205698197606779</v>
      </c>
      <c r="P72" s="176">
        <f t="shared" si="21"/>
        <v>-16.257963396507719</v>
      </c>
      <c r="Q72" s="176">
        <f t="shared" si="21"/>
        <v>-5.4030259749840468</v>
      </c>
      <c r="R72" s="176">
        <f t="shared" si="21"/>
        <v>-4.3265621551627476</v>
      </c>
      <c r="S72" s="176">
        <f t="shared" si="21"/>
        <v>-2.5997448766465823</v>
      </c>
      <c r="T72" s="176">
        <f t="shared" si="21"/>
        <v>-3.5671707141314641</v>
      </c>
      <c r="U72" s="176">
        <f t="shared" si="21"/>
        <v>-2.7488571453146591</v>
      </c>
      <c r="V72" s="176">
        <f t="shared" si="21"/>
        <v>-1.9779519522096365</v>
      </c>
      <c r="W72" s="176">
        <f t="shared" si="21"/>
        <v>-2.3995773819290775</v>
      </c>
      <c r="X72" s="176">
        <f t="shared" si="21"/>
        <v>-1.8362141020263039</v>
      </c>
      <c r="Y72" s="176">
        <f t="shared" si="21"/>
        <v>0.70338829213514487</v>
      </c>
      <c r="Z72" s="176">
        <f t="shared" si="21"/>
        <v>2.8141623370908349</v>
      </c>
      <c r="AA72" s="177">
        <f t="shared" si="21"/>
        <v>5.2578152122088539</v>
      </c>
      <c r="AB72" s="176">
        <f t="shared" si="21"/>
        <v>13.174002631749332</v>
      </c>
      <c r="AC72" s="176">
        <f t="shared" si="21"/>
        <v>-18.905538280908146</v>
      </c>
      <c r="AD72" s="176">
        <f t="shared" si="20"/>
        <v>10.092635660227373</v>
      </c>
      <c r="AE72" s="176">
        <f t="shared" si="20"/>
        <v>8.8645191931446448</v>
      </c>
      <c r="AF72" s="176">
        <f t="shared" si="20"/>
        <v>8.5760519324442441</v>
      </c>
      <c r="AG72" s="176">
        <f t="shared" si="20"/>
        <v>9.1372896843190858</v>
      </c>
      <c r="AH72" s="176">
        <f t="shared" si="16"/>
        <v>10.746156683332401</v>
      </c>
      <c r="AI72" s="176">
        <f t="shared" si="17"/>
        <v>12.891934621503935</v>
      </c>
      <c r="AJ72" s="176">
        <f t="shared" si="18"/>
        <v>21.323758859457925</v>
      </c>
      <c r="AK72" s="176">
        <f t="shared" si="19"/>
        <v>18.355273735720928</v>
      </c>
      <c r="AL72" s="176">
        <f t="shared" si="19"/>
        <v>16.270571144600467</v>
      </c>
      <c r="AM72" s="177">
        <f t="shared" si="19"/>
        <v>15.374104794759049</v>
      </c>
      <c r="AN72" s="326">
        <f t="shared" si="19"/>
        <v>24.913324780658414</v>
      </c>
      <c r="AO72" s="176">
        <f t="shared" si="19"/>
        <v>39.602135108064175</v>
      </c>
      <c r="AP72" s="176">
        <f t="shared" si="19"/>
        <v>27.920558954576592</v>
      </c>
      <c r="AQ72" s="176">
        <f t="shared" si="19"/>
        <v>26.657711128308634</v>
      </c>
      <c r="AR72" s="176">
        <f t="shared" si="19"/>
        <v>25.837839172791547</v>
      </c>
      <c r="AS72" s="176">
        <f t="shared" si="19"/>
        <v>26.690196895699287</v>
      </c>
      <c r="AT72" s="176">
        <f t="shared" si="19"/>
        <v>24.473975129825959</v>
      </c>
      <c r="AU72" s="176">
        <f t="shared" si="19"/>
        <v>22.379260974914274</v>
      </c>
      <c r="AV72" s="176">
        <f t="shared" si="19"/>
        <v>14.208743337759898</v>
      </c>
      <c r="AW72" s="176">
        <f t="shared" si="19"/>
        <v>15.226828459279091</v>
      </c>
    </row>
    <row r="73" spans="2:49" ht="25.5">
      <c r="B73" s="21" t="s">
        <v>96</v>
      </c>
      <c r="C73" s="175" t="s">
        <v>131</v>
      </c>
      <c r="D73" s="176" t="s">
        <v>131</v>
      </c>
      <c r="E73" s="176" t="s">
        <v>131</v>
      </c>
      <c r="F73" s="176" t="s">
        <v>131</v>
      </c>
      <c r="G73" s="176" t="s">
        <v>131</v>
      </c>
      <c r="H73" s="176" t="s">
        <v>131</v>
      </c>
      <c r="I73" s="176" t="s">
        <v>131</v>
      </c>
      <c r="J73" s="176" t="s">
        <v>131</v>
      </c>
      <c r="K73" s="176" t="s">
        <v>131</v>
      </c>
      <c r="L73" s="176" t="s">
        <v>131</v>
      </c>
      <c r="M73" s="176" t="s">
        <v>131</v>
      </c>
      <c r="N73" s="178" t="s">
        <v>131</v>
      </c>
      <c r="O73" s="177">
        <f t="shared" si="21"/>
        <v>-9.022340458991934</v>
      </c>
      <c r="P73" s="176">
        <f t="shared" si="21"/>
        <v>-15.700698731319889</v>
      </c>
      <c r="Q73" s="176">
        <f t="shared" si="21"/>
        <v>-7.1360197217964867</v>
      </c>
      <c r="R73" s="176">
        <f t="shared" si="21"/>
        <v>-2.391101159317671</v>
      </c>
      <c r="S73" s="176">
        <f t="shared" si="21"/>
        <v>-2.0890147807296415</v>
      </c>
      <c r="T73" s="176">
        <f t="shared" si="21"/>
        <v>-1.3591271410799237</v>
      </c>
      <c r="U73" s="176">
        <f t="shared" si="21"/>
        <v>-0.97013322082858622</v>
      </c>
      <c r="V73" s="176">
        <f t="shared" si="21"/>
        <v>-0.61424158538258666</v>
      </c>
      <c r="W73" s="176">
        <f t="shared" si="21"/>
        <v>-0.10890304308558996</v>
      </c>
      <c r="X73" s="176">
        <f t="shared" si="21"/>
        <v>0.43745450652620832</v>
      </c>
      <c r="Y73" s="176">
        <f t="shared" si="21"/>
        <v>4.7194605714672662</v>
      </c>
      <c r="Z73" s="176">
        <f t="shared" si="21"/>
        <v>11.780543662891759</v>
      </c>
      <c r="AA73" s="177">
        <f t="shared" si="21"/>
        <v>28.727900928367006</v>
      </c>
      <c r="AB73" s="176">
        <f t="shared" si="21"/>
        <v>-94.198616906396211</v>
      </c>
      <c r="AC73" s="176">
        <f t="shared" si="21"/>
        <v>-0.68157364689379563</v>
      </c>
      <c r="AD73" s="176">
        <f t="shared" si="20"/>
        <v>26.909248679063964</v>
      </c>
      <c r="AE73" s="176">
        <f t="shared" si="20"/>
        <v>39.864342226045636</v>
      </c>
      <c r="AF73" s="176">
        <f t="shared" si="20"/>
        <v>48.698040024919123</v>
      </c>
      <c r="AG73" s="176">
        <f t="shared" si="20"/>
        <v>51.826605448162155</v>
      </c>
      <c r="AH73" s="176">
        <f t="shared" si="16"/>
        <v>55.829524407256429</v>
      </c>
      <c r="AI73" s="176">
        <f t="shared" si="17"/>
        <v>60.179657137511924</v>
      </c>
      <c r="AJ73" s="176">
        <f t="shared" si="18"/>
        <v>63.935991626104254</v>
      </c>
      <c r="AK73" s="176">
        <f t="shared" si="19"/>
        <v>59.658447735663572</v>
      </c>
      <c r="AL73" s="176">
        <f t="shared" si="19"/>
        <v>58.460784346547683</v>
      </c>
      <c r="AM73" s="177">
        <f t="shared" si="19"/>
        <v>46.53819227957041</v>
      </c>
      <c r="AN73" s="326">
        <f t="shared" si="19"/>
        <v>10.966180562362553</v>
      </c>
      <c r="AO73" s="176">
        <f t="shared" si="19"/>
        <v>18.370083156092591</v>
      </c>
      <c r="AP73" s="176">
        <f t="shared" si="19"/>
        <v>3.3608656094110216</v>
      </c>
      <c r="AQ73" s="176">
        <f t="shared" si="19"/>
        <v>-5.8242019389731325</v>
      </c>
      <c r="AR73" s="176">
        <f t="shared" si="19"/>
        <v>-8.8728291456494048</v>
      </c>
      <c r="AS73" s="176">
        <f t="shared" si="19"/>
        <v>-10.829395049817109</v>
      </c>
      <c r="AT73" s="176">
        <f t="shared" si="19"/>
        <v>-13.274810972113656</v>
      </c>
      <c r="AU73" s="176">
        <f t="shared" si="19"/>
        <v>-13.412231463806862</v>
      </c>
      <c r="AV73" s="176">
        <f t="shared" si="19"/>
        <v>-14.900354969496021</v>
      </c>
      <c r="AW73" s="176">
        <f t="shared" si="19"/>
        <v>-10.429843104046398</v>
      </c>
    </row>
    <row r="74" spans="2:49" ht="12.75">
      <c r="B74" s="21" t="s">
        <v>256</v>
      </c>
      <c r="C74" s="175" t="s">
        <v>131</v>
      </c>
      <c r="D74" s="176" t="s">
        <v>131</v>
      </c>
      <c r="E74" s="176" t="s">
        <v>131</v>
      </c>
      <c r="F74" s="176" t="s">
        <v>131</v>
      </c>
      <c r="G74" s="176" t="s">
        <v>131</v>
      </c>
      <c r="H74" s="176" t="s">
        <v>131</v>
      </c>
      <c r="I74" s="176" t="s">
        <v>131</v>
      </c>
      <c r="J74" s="176" t="s">
        <v>131</v>
      </c>
      <c r="K74" s="176" t="s">
        <v>131</v>
      </c>
      <c r="L74" s="176" t="s">
        <v>131</v>
      </c>
      <c r="M74" s="176" t="s">
        <v>131</v>
      </c>
      <c r="N74" s="178" t="s">
        <v>131</v>
      </c>
      <c r="O74" s="177">
        <f t="shared" si="21"/>
        <v>12.734420025067067</v>
      </c>
      <c r="P74" s="176">
        <f t="shared" si="21"/>
        <v>48.805121026172372</v>
      </c>
      <c r="Q74" s="176">
        <f t="shared" si="21"/>
        <v>25.075198692416876</v>
      </c>
      <c r="R74" s="176">
        <f t="shared" si="21"/>
        <v>11.226122206389306</v>
      </c>
      <c r="S74" s="176">
        <f t="shared" si="21"/>
        <v>13.789405424050599</v>
      </c>
      <c r="T74" s="176">
        <f t="shared" si="21"/>
        <v>17.130069551784118</v>
      </c>
      <c r="U74" s="176">
        <f t="shared" si="21"/>
        <v>24.383216749341699</v>
      </c>
      <c r="V74" s="176">
        <f t="shared" si="21"/>
        <v>24.351087017533501</v>
      </c>
      <c r="W74" s="176">
        <f t="shared" si="21"/>
        <v>23.335659661818696</v>
      </c>
      <c r="X74" s="176">
        <f t="shared" si="21"/>
        <v>26.016046784373771</v>
      </c>
      <c r="Y74" s="176">
        <f t="shared" si="21"/>
        <v>23.578940953841126</v>
      </c>
      <c r="Z74" s="176">
        <f t="shared" si="21"/>
        <v>26.269476213146078</v>
      </c>
      <c r="AA74" s="177">
        <f t="shared" si="21"/>
        <v>33.214969595365517</v>
      </c>
      <c r="AB74" s="176">
        <f t="shared" si="21"/>
        <v>4.2626653498543732</v>
      </c>
      <c r="AC74" s="176">
        <f t="shared" si="21"/>
        <v>15.656717996920861</v>
      </c>
      <c r="AD74" s="176">
        <f t="shared" si="20"/>
        <v>26.505134727123675</v>
      </c>
      <c r="AE74" s="176">
        <f t="shared" si="20"/>
        <v>27.779682246118782</v>
      </c>
      <c r="AF74" s="176">
        <f t="shared" si="20"/>
        <v>25.379796084378327</v>
      </c>
      <c r="AG74" s="176">
        <f t="shared" si="20"/>
        <v>20.274706771742586</v>
      </c>
      <c r="AH74" s="176">
        <f t="shared" si="16"/>
        <v>19.057315966563039</v>
      </c>
      <c r="AI74" s="176">
        <f t="shared" si="17"/>
        <v>19.301138339301133</v>
      </c>
      <c r="AJ74" s="176">
        <f t="shared" si="18"/>
        <v>17.000374816969639</v>
      </c>
      <c r="AK74" s="176">
        <f t="shared" si="19"/>
        <v>14.382645890130206</v>
      </c>
      <c r="AL74" s="176">
        <f t="shared" si="19"/>
        <v>14.931189932332842</v>
      </c>
      <c r="AM74" s="177">
        <f t="shared" si="19"/>
        <v>12.309044852829558</v>
      </c>
      <c r="AN74" s="326">
        <f t="shared" si="19"/>
        <v>102.56375365803194</v>
      </c>
      <c r="AO74" s="176">
        <f t="shared" si="19"/>
        <v>103.41669340787908</v>
      </c>
      <c r="AP74" s="176">
        <f t="shared" si="19"/>
        <v>70.353685855522514</v>
      </c>
      <c r="AQ74" s="176">
        <f t="shared" si="19"/>
        <v>53.704213392297675</v>
      </c>
      <c r="AR74" s="176">
        <f t="shared" si="19"/>
        <v>47.119245028859439</v>
      </c>
      <c r="AS74" s="176">
        <f t="shared" si="19"/>
        <v>46.315788506402868</v>
      </c>
      <c r="AT74" s="176">
        <f t="shared" si="19"/>
        <v>41.064619688831897</v>
      </c>
      <c r="AU74" s="176">
        <f t="shared" si="19"/>
        <v>45.589392508922543</v>
      </c>
      <c r="AV74" s="176">
        <f t="shared" si="19"/>
        <v>46.052301564894236</v>
      </c>
      <c r="AW74" s="176">
        <f t="shared" si="19"/>
        <v>45.097129925187119</v>
      </c>
    </row>
    <row r="75" spans="2:49" ht="12.75">
      <c r="B75" s="21"/>
      <c r="C75" s="175" t="s">
        <v>131</v>
      </c>
      <c r="D75" s="176" t="s">
        <v>131</v>
      </c>
      <c r="E75" s="176" t="s">
        <v>131</v>
      </c>
      <c r="F75" s="176" t="s">
        <v>131</v>
      </c>
      <c r="G75" s="176" t="s">
        <v>131</v>
      </c>
      <c r="H75" s="176" t="s">
        <v>131</v>
      </c>
      <c r="I75" s="176" t="s">
        <v>131</v>
      </c>
      <c r="J75" s="176" t="s">
        <v>131</v>
      </c>
      <c r="K75" s="176" t="s">
        <v>131</v>
      </c>
      <c r="L75" s="176" t="s">
        <v>131</v>
      </c>
      <c r="M75" s="176" t="s">
        <v>131</v>
      </c>
      <c r="N75" s="178" t="s">
        <v>131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6"/>
      <c r="AN75" s="330"/>
      <c r="AO75" s="185"/>
      <c r="AP75" s="185"/>
      <c r="AQ75" s="185"/>
      <c r="AR75" s="185"/>
      <c r="AS75" s="185"/>
      <c r="AT75" s="185"/>
      <c r="AU75" s="185"/>
    </row>
    <row r="76" spans="2:49" ht="12.75">
      <c r="B76" s="31" t="s">
        <v>95</v>
      </c>
      <c r="C76" s="175" t="s">
        <v>131</v>
      </c>
      <c r="D76" s="176" t="s">
        <v>131</v>
      </c>
      <c r="E76" s="176" t="s">
        <v>131</v>
      </c>
      <c r="F76" s="176" t="s">
        <v>131</v>
      </c>
      <c r="G76" s="176" t="s">
        <v>131</v>
      </c>
      <c r="H76" s="176" t="s">
        <v>131</v>
      </c>
      <c r="I76" s="176" t="s">
        <v>131</v>
      </c>
      <c r="J76" s="176" t="s">
        <v>131</v>
      </c>
      <c r="K76" s="176" t="s">
        <v>131</v>
      </c>
      <c r="L76" s="176" t="s">
        <v>131</v>
      </c>
      <c r="M76" s="176" t="s">
        <v>131</v>
      </c>
      <c r="N76" s="178" t="s">
        <v>131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6"/>
      <c r="AN76" s="330"/>
      <c r="AO76" s="185"/>
      <c r="AP76" s="185"/>
      <c r="AQ76" s="185"/>
      <c r="AR76" s="185"/>
      <c r="AS76" s="185"/>
      <c r="AT76" s="185"/>
      <c r="AU76" s="185"/>
    </row>
    <row r="77" spans="2:49" ht="12.75">
      <c r="B77" s="21" t="s">
        <v>94</v>
      </c>
      <c r="C77" s="175" t="s">
        <v>131</v>
      </c>
      <c r="D77" s="176" t="s">
        <v>131</v>
      </c>
      <c r="E77" s="176" t="s">
        <v>131</v>
      </c>
      <c r="F77" s="176" t="s">
        <v>131</v>
      </c>
      <c r="G77" s="176" t="s">
        <v>131</v>
      </c>
      <c r="H77" s="176" t="s">
        <v>131</v>
      </c>
      <c r="I77" s="176" t="s">
        <v>131</v>
      </c>
      <c r="J77" s="176" t="s">
        <v>131</v>
      </c>
      <c r="K77" s="176" t="s">
        <v>131</v>
      </c>
      <c r="L77" s="176" t="s">
        <v>131</v>
      </c>
      <c r="M77" s="176" t="s">
        <v>131</v>
      </c>
      <c r="N77" s="178" t="s">
        <v>131</v>
      </c>
      <c r="O77" s="177">
        <f t="shared" si="21"/>
        <v>9.6486469839956186</v>
      </c>
      <c r="P77" s="176">
        <f t="shared" si="21"/>
        <v>16.920539034883888</v>
      </c>
      <c r="Q77" s="176">
        <f t="shared" si="21"/>
        <v>20.197151399713519</v>
      </c>
      <c r="R77" s="176">
        <f t="shared" si="21"/>
        <v>17.22804704394332</v>
      </c>
      <c r="S77" s="176">
        <f t="shared" si="21"/>
        <v>20.203658138687629</v>
      </c>
      <c r="T77" s="176">
        <f t="shared" si="21"/>
        <v>22.330468800094152</v>
      </c>
      <c r="U77" s="176">
        <f t="shared" si="21"/>
        <v>24.021663383767816</v>
      </c>
      <c r="V77" s="176">
        <f t="shared" si="21"/>
        <v>25.137909113801697</v>
      </c>
      <c r="W77" s="176">
        <f t="shared" si="21"/>
        <v>24.266422080438858</v>
      </c>
      <c r="X77" s="176">
        <f t="shared" si="21"/>
        <v>24.525592724226158</v>
      </c>
      <c r="Y77" s="176">
        <f t="shared" si="21"/>
        <v>23.184174114116331</v>
      </c>
      <c r="Z77" s="176">
        <f t="shared" si="21"/>
        <v>26.441615415595663</v>
      </c>
      <c r="AA77" s="177">
        <f t="shared" si="21"/>
        <v>32.309693215754947</v>
      </c>
      <c r="AB77" s="176">
        <f t="shared" si="21"/>
        <v>-13.512076704152136</v>
      </c>
      <c r="AC77" s="176">
        <f t="shared" si="21"/>
        <v>5.1530694004878512</v>
      </c>
      <c r="AD77" s="176">
        <f t="shared" si="21"/>
        <v>28.558083094435062</v>
      </c>
      <c r="AE77" s="176">
        <f t="shared" ref="AE77:AG79" si="22">AE30/S30*100-100</f>
        <v>26.33004741723073</v>
      </c>
      <c r="AF77" s="176">
        <f t="shared" si="22"/>
        <v>23.407192710338578</v>
      </c>
      <c r="AG77" s="176">
        <f t="shared" si="22"/>
        <v>22.046778283885217</v>
      </c>
      <c r="AH77" s="176">
        <f t="shared" ref="AH77:AI79" si="23">AH30/V30*100-100</f>
        <v>20.524285007130189</v>
      </c>
      <c r="AI77" s="176">
        <f t="shared" si="23"/>
        <v>21.854138713056173</v>
      </c>
      <c r="AJ77" s="176">
        <f t="shared" ref="AJ77:AW79" si="24">AJ30/X30*100-100</f>
        <v>25.280832926207552</v>
      </c>
      <c r="AK77" s="176">
        <f t="shared" si="24"/>
        <v>23.519411184717171</v>
      </c>
      <c r="AL77" s="176">
        <f t="shared" si="24"/>
        <v>21.858094533173528</v>
      </c>
      <c r="AM77" s="177">
        <f t="shared" si="24"/>
        <v>17.664286707735769</v>
      </c>
      <c r="AN77" s="326">
        <f t="shared" si="24"/>
        <v>57.931486080672641</v>
      </c>
      <c r="AO77" s="176">
        <f t="shared" si="24"/>
        <v>52.175197027539298</v>
      </c>
      <c r="AP77" s="176">
        <f t="shared" si="24"/>
        <v>32.241455695922355</v>
      </c>
      <c r="AQ77" s="176">
        <f t="shared" si="24"/>
        <v>24.350970582007903</v>
      </c>
      <c r="AR77" s="176">
        <f t="shared" si="24"/>
        <v>22.431882608616306</v>
      </c>
      <c r="AS77" s="176">
        <f t="shared" si="24"/>
        <v>21.874728357346001</v>
      </c>
      <c r="AT77" s="176">
        <f t="shared" si="24"/>
        <v>20.061801235641695</v>
      </c>
      <c r="AU77" s="176">
        <f t="shared" si="24"/>
        <v>21.001160831293461</v>
      </c>
      <c r="AV77" s="176">
        <f t="shared" si="24"/>
        <v>21.311042809454975</v>
      </c>
      <c r="AW77" s="176">
        <f t="shared" si="24"/>
        <v>23.021563176084257</v>
      </c>
    </row>
    <row r="78" spans="2:49" ht="25.5">
      <c r="B78" s="33" t="s">
        <v>93</v>
      </c>
      <c r="C78" s="175" t="s">
        <v>131</v>
      </c>
      <c r="D78" s="176" t="s">
        <v>131</v>
      </c>
      <c r="E78" s="176" t="s">
        <v>131</v>
      </c>
      <c r="F78" s="176" t="s">
        <v>131</v>
      </c>
      <c r="G78" s="176" t="s">
        <v>131</v>
      </c>
      <c r="H78" s="176" t="s">
        <v>131</v>
      </c>
      <c r="I78" s="176" t="s">
        <v>131</v>
      </c>
      <c r="J78" s="176" t="s">
        <v>131</v>
      </c>
      <c r="K78" s="176" t="s">
        <v>131</v>
      </c>
      <c r="L78" s="176" t="s">
        <v>131</v>
      </c>
      <c r="M78" s="176" t="s">
        <v>131</v>
      </c>
      <c r="N78" s="178" t="s">
        <v>131</v>
      </c>
      <c r="O78" s="177">
        <f t="shared" si="21"/>
        <v>48.268967189033191</v>
      </c>
      <c r="P78" s="176">
        <f t="shared" si="21"/>
        <v>90.615864397722277</v>
      </c>
      <c r="Q78" s="176">
        <f t="shared" si="21"/>
        <v>106.80359543482547</v>
      </c>
      <c r="R78" s="176">
        <f t="shared" si="21"/>
        <v>97.629732682124541</v>
      </c>
      <c r="S78" s="176">
        <f t="shared" si="21"/>
        <v>100.75432893405099</v>
      </c>
      <c r="T78" s="176">
        <f t="shared" si="21"/>
        <v>94.93646430721472</v>
      </c>
      <c r="U78" s="176">
        <f t="shared" si="21"/>
        <v>90.403630978390538</v>
      </c>
      <c r="V78" s="176">
        <f t="shared" si="21"/>
        <v>90.238667838606489</v>
      </c>
      <c r="W78" s="176">
        <f t="shared" si="21"/>
        <v>91.178410365779513</v>
      </c>
      <c r="X78" s="176">
        <f t="shared" si="21"/>
        <v>86.353281166907948</v>
      </c>
      <c r="Y78" s="176">
        <f t="shared" si="21"/>
        <v>74.126052302218284</v>
      </c>
      <c r="Z78" s="176">
        <f t="shared" si="21"/>
        <v>77.521606663499796</v>
      </c>
      <c r="AA78" s="177">
        <f t="shared" si="21"/>
        <v>70.151567825884257</v>
      </c>
      <c r="AB78" s="176">
        <f t="shared" si="21"/>
        <v>-26.037046082252857</v>
      </c>
      <c r="AC78" s="176">
        <f t="shared" si="21"/>
        <v>-15.013108578456766</v>
      </c>
      <c r="AD78" s="176">
        <f t="shared" si="21"/>
        <v>56.891945850413776</v>
      </c>
      <c r="AE78" s="176">
        <f t="shared" si="22"/>
        <v>30.961494034763263</v>
      </c>
      <c r="AF78" s="176">
        <f t="shared" si="22"/>
        <v>17.999072634291323</v>
      </c>
      <c r="AG78" s="176">
        <f t="shared" si="22"/>
        <v>11.747190913963237</v>
      </c>
      <c r="AH78" s="176">
        <f t="shared" si="23"/>
        <v>4.6909069723360801</v>
      </c>
      <c r="AI78" s="176">
        <f t="shared" si="23"/>
        <v>5.2393218647975885</v>
      </c>
      <c r="AJ78" s="176">
        <f t="shared" si="24"/>
        <v>24.505795028374862</v>
      </c>
      <c r="AK78" s="176">
        <f t="shared" si="24"/>
        <v>23.024178957407756</v>
      </c>
      <c r="AL78" s="176">
        <f t="shared" si="24"/>
        <v>15.366910059287903</v>
      </c>
      <c r="AM78" s="177">
        <f t="shared" si="24"/>
        <v>12.171764890406791</v>
      </c>
      <c r="AN78" s="326">
        <f t="shared" si="24"/>
        <v>26.20515070381073</v>
      </c>
      <c r="AO78" s="176">
        <f t="shared" si="24"/>
        <v>16.012369009955336</v>
      </c>
      <c r="AP78" s="176">
        <f t="shared" si="24"/>
        <v>12.65929418563212</v>
      </c>
      <c r="AQ78" s="176">
        <f t="shared" si="24"/>
        <v>12.546996370131325</v>
      </c>
      <c r="AR78" s="176">
        <f t="shared" si="24"/>
        <v>14.182368834730227</v>
      </c>
      <c r="AS78" s="176">
        <f t="shared" si="24"/>
        <v>11.815312547592228</v>
      </c>
      <c r="AT78" s="176">
        <f t="shared" si="24"/>
        <v>11.206048288806556</v>
      </c>
      <c r="AU78" s="176">
        <f t="shared" si="24"/>
        <v>12.423159885517094</v>
      </c>
      <c r="AV78" s="176">
        <f t="shared" si="24"/>
        <v>14.972799740311089</v>
      </c>
      <c r="AW78" s="176">
        <f t="shared" si="24"/>
        <v>21.006229378383765</v>
      </c>
    </row>
    <row r="79" spans="2:49" ht="12.75">
      <c r="B79" s="21" t="s">
        <v>92</v>
      </c>
      <c r="C79" s="175" t="s">
        <v>131</v>
      </c>
      <c r="D79" s="176" t="s">
        <v>131</v>
      </c>
      <c r="E79" s="176" t="s">
        <v>131</v>
      </c>
      <c r="F79" s="176" t="s">
        <v>131</v>
      </c>
      <c r="G79" s="176" t="s">
        <v>131</v>
      </c>
      <c r="H79" s="176" t="s">
        <v>131</v>
      </c>
      <c r="I79" s="176" t="s">
        <v>131</v>
      </c>
      <c r="J79" s="176" t="s">
        <v>131</v>
      </c>
      <c r="K79" s="176" t="s">
        <v>131</v>
      </c>
      <c r="L79" s="176" t="s">
        <v>131</v>
      </c>
      <c r="M79" s="176" t="s">
        <v>131</v>
      </c>
      <c r="N79" s="178" t="s">
        <v>131</v>
      </c>
      <c r="O79" s="177">
        <f t="shared" si="21"/>
        <v>-58.532187334401357</v>
      </c>
      <c r="P79" s="176">
        <f t="shared" si="21"/>
        <v>193.49105151711814</v>
      </c>
      <c r="Q79" s="176">
        <f t="shared" si="21"/>
        <v>47.532162547514019</v>
      </c>
      <c r="R79" s="176">
        <f t="shared" si="21"/>
        <v>12.528470880248349</v>
      </c>
      <c r="S79" s="176">
        <f t="shared" si="21"/>
        <v>50.304224352848792</v>
      </c>
      <c r="T79" s="176">
        <f t="shared" si="21"/>
        <v>43.582898223206485</v>
      </c>
      <c r="U79" s="176">
        <f t="shared" si="21"/>
        <v>63.292066913490828</v>
      </c>
      <c r="V79" s="176">
        <f t="shared" si="21"/>
        <v>61.710303400546024</v>
      </c>
      <c r="W79" s="176">
        <f t="shared" si="21"/>
        <v>58.053893683599114</v>
      </c>
      <c r="X79" s="176">
        <f t="shared" si="21"/>
        <v>53.917081333723758</v>
      </c>
      <c r="Y79" s="176">
        <f t="shared" si="21"/>
        <v>71.697322627133872</v>
      </c>
      <c r="Z79" s="176">
        <f t="shared" si="21"/>
        <v>64.840762496421604</v>
      </c>
      <c r="AA79" s="177">
        <f t="shared" si="21"/>
        <v>136.25543938212778</v>
      </c>
      <c r="AB79" s="176">
        <f t="shared" si="21"/>
        <v>-86.134545540976916</v>
      </c>
      <c r="AC79" s="176">
        <f t="shared" si="21"/>
        <v>-21.602530062915832</v>
      </c>
      <c r="AD79" s="176">
        <f t="shared" si="21"/>
        <v>64.867269013006592</v>
      </c>
      <c r="AE79" s="176">
        <f t="shared" si="22"/>
        <v>26.442992155409911</v>
      </c>
      <c r="AF79" s="176">
        <f t="shared" si="22"/>
        <v>47.461076596146057</v>
      </c>
      <c r="AG79" s="176">
        <f t="shared" si="22"/>
        <v>42.763621055628818</v>
      </c>
      <c r="AH79" s="176">
        <f t="shared" si="23"/>
        <v>55.021125830324934</v>
      </c>
      <c r="AI79" s="176">
        <f t="shared" si="23"/>
        <v>57.988738326278366</v>
      </c>
      <c r="AJ79" s="176">
        <f t="shared" si="24"/>
        <v>69.103360012833889</v>
      </c>
      <c r="AK79" s="176">
        <f t="shared" si="24"/>
        <v>43.655036783256804</v>
      </c>
      <c r="AL79" s="176">
        <f t="shared" si="24"/>
        <v>45.740336661484946</v>
      </c>
      <c r="AM79" s="177">
        <f t="shared" si="24"/>
        <v>52.357322767843328</v>
      </c>
      <c r="AN79" s="326">
        <f t="shared" si="24"/>
        <v>57.881856976098931</v>
      </c>
      <c r="AO79" s="176">
        <f t="shared" si="24"/>
        <v>-53.495365810025483</v>
      </c>
      <c r="AP79" s="176">
        <f t="shared" si="24"/>
        <v>-21.262907634851004</v>
      </c>
      <c r="AQ79" s="176">
        <f t="shared" si="24"/>
        <v>-6.1415134873121531</v>
      </c>
      <c r="AR79" s="176">
        <f t="shared" si="24"/>
        <v>-0.57169305628207212</v>
      </c>
      <c r="AS79" s="176">
        <f t="shared" si="24"/>
        <v>19.434903188833204</v>
      </c>
      <c r="AT79" s="176">
        <f t="shared" si="24"/>
        <v>25.01370125980138</v>
      </c>
      <c r="AU79" s="176">
        <f t="shared" si="24"/>
        <v>37.26201797642824</v>
      </c>
      <c r="AV79" s="176">
        <f t="shared" si="24"/>
        <v>21.339231981602708</v>
      </c>
      <c r="AW79" s="176">
        <f t="shared" si="24"/>
        <v>41.141759058040691</v>
      </c>
    </row>
    <row r="80" spans="2:49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9"/>
      <c r="AN80" s="339"/>
      <c r="AO80" s="215"/>
      <c r="AP80" s="215"/>
      <c r="AQ80" s="215"/>
      <c r="AR80" s="215"/>
      <c r="AS80" s="212"/>
      <c r="AT80" s="212"/>
      <c r="AU80" s="212"/>
      <c r="AV80" s="212"/>
      <c r="AW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W3"/>
    <mergeCell ref="AN49:AW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M3"/>
  </mergeCells>
  <pageMargins left="0.7" right="0.7" top="0.75" bottom="0.75" header="0.3" footer="0.3"/>
  <pageSetup paperSize="9" scale="45" fitToWidth="0" orientation="portrait" r:id="rId1"/>
  <headerFooter>
    <oddHeader>&amp;L&amp;K8CBA97Макроекономічний та монетарний огляд&amp;R&amp;K8CBA97Листопад 2017 року</oddHeader>
    <oddFooter>&amp;C&amp;K8CBA97Національний банк України
Департамент монетарної політики та економічного аналізу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B71"/>
  <sheetViews>
    <sheetView showGridLines="0" topLeftCell="M1" zoomScale="80" zoomScaleNormal="80" zoomScalePageLayoutView="80" workbookViewId="0">
      <selection activeCell="AN4" sqref="AN4"/>
    </sheetView>
  </sheetViews>
  <sheetFormatPr defaultColWidth="9.28515625" defaultRowHeight="12.75" outlineLevelCol="1"/>
  <cols>
    <col min="1" max="1" width="63.28515625" style="22" customWidth="1"/>
    <col min="2" max="12" width="11.5703125" style="22" hidden="1" customWidth="1" outlineLevel="1"/>
    <col min="13" max="13" width="11.5703125" style="22" customWidth="1" collapsed="1"/>
    <col min="14" max="23" width="11.5703125" style="22" customWidth="1"/>
    <col min="24" max="24" width="13.7109375" style="22" customWidth="1"/>
    <col min="25" max="25" width="18.28515625" style="22" customWidth="1"/>
    <col min="26" max="26" width="13.42578125" style="22" customWidth="1"/>
    <col min="27" max="27" width="13.7109375" style="22" customWidth="1"/>
    <col min="28" max="16384" width="9.28515625" style="22"/>
  </cols>
  <sheetData>
    <row r="1" spans="1:28" ht="15.75">
      <c r="A1" s="492" t="s">
        <v>80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3"/>
      <c r="AA1" s="493"/>
    </row>
    <row r="2" spans="1:28" ht="27.75" customHeight="1">
      <c r="A2" s="494" t="s">
        <v>56</v>
      </c>
      <c r="B2" s="496" t="s">
        <v>160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1"/>
      <c r="N2" s="490" t="s">
        <v>282</v>
      </c>
      <c r="O2" s="497"/>
      <c r="P2" s="497"/>
      <c r="Q2" s="497"/>
      <c r="R2" s="497"/>
      <c r="S2" s="497"/>
      <c r="T2" s="497"/>
      <c r="U2" s="497"/>
      <c r="V2" s="497"/>
      <c r="W2" s="491"/>
      <c r="X2" s="490" t="s">
        <v>57</v>
      </c>
      <c r="Y2" s="491"/>
      <c r="Z2" s="490" t="s">
        <v>83</v>
      </c>
      <c r="AA2" s="491"/>
    </row>
    <row r="3" spans="1:28" ht="69.75" customHeight="1">
      <c r="A3" s="495"/>
      <c r="B3" s="136" t="s">
        <v>79</v>
      </c>
      <c r="C3" s="137" t="s">
        <v>78</v>
      </c>
      <c r="D3" s="136" t="s">
        <v>111</v>
      </c>
      <c r="E3" s="137" t="s">
        <v>115</v>
      </c>
      <c r="F3" s="162" t="s">
        <v>116</v>
      </c>
      <c r="G3" s="162" t="s">
        <v>118</v>
      </c>
      <c r="H3" s="162" t="s">
        <v>120</v>
      </c>
      <c r="I3" s="222" t="s">
        <v>121</v>
      </c>
      <c r="J3" s="137" t="s">
        <v>124</v>
      </c>
      <c r="K3" s="137" t="s">
        <v>126</v>
      </c>
      <c r="L3" s="162" t="s">
        <v>129</v>
      </c>
      <c r="M3" s="230" t="s">
        <v>132</v>
      </c>
      <c r="N3" s="238" t="s">
        <v>79</v>
      </c>
      <c r="O3" s="162" t="s">
        <v>78</v>
      </c>
      <c r="P3" s="162" t="s">
        <v>111</v>
      </c>
      <c r="Q3" s="162" t="s">
        <v>115</v>
      </c>
      <c r="R3" s="162" t="s">
        <v>116</v>
      </c>
      <c r="S3" s="162" t="s">
        <v>118</v>
      </c>
      <c r="T3" s="162" t="s">
        <v>120</v>
      </c>
      <c r="U3" s="162" t="s">
        <v>121</v>
      </c>
      <c r="V3" s="378" t="s">
        <v>124</v>
      </c>
      <c r="W3" s="378" t="s">
        <v>126</v>
      </c>
      <c r="X3" s="138" t="s">
        <v>58</v>
      </c>
      <c r="Y3" s="139" t="s">
        <v>59</v>
      </c>
      <c r="Z3" s="138" t="s">
        <v>58</v>
      </c>
      <c r="AA3" s="139" t="s">
        <v>59</v>
      </c>
    </row>
    <row r="4" spans="1:28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379">
        <v>373400.46175205993</v>
      </c>
      <c r="W4" s="379">
        <v>376616.83332073002</v>
      </c>
      <c r="X4" s="43">
        <v>3216.3715686700889</v>
      </c>
      <c r="Y4" s="44">
        <v>21972.468692440016</v>
      </c>
      <c r="Z4" s="45">
        <v>0.86137321672776768</v>
      </c>
      <c r="AA4" s="46">
        <v>6.1956345240308019</v>
      </c>
    </row>
    <row r="5" spans="1:28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380">
        <v>1124115.9890964499</v>
      </c>
      <c r="W5" s="380">
        <v>1125509.3791133501</v>
      </c>
      <c r="X5" s="47">
        <v>1393.3900169001427</v>
      </c>
      <c r="Y5" s="48">
        <v>70680.406553779962</v>
      </c>
      <c r="Z5" s="49">
        <v>0.1239542921207093</v>
      </c>
      <c r="AA5" s="50">
        <v>6.7006508535949694</v>
      </c>
      <c r="AB5" s="89"/>
    </row>
    <row r="6" spans="1:28">
      <c r="A6" s="16" t="s">
        <v>178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381">
        <v>306435.40241693996</v>
      </c>
      <c r="W6" s="381">
        <v>308309.49738063</v>
      </c>
      <c r="X6" s="51">
        <v>1874.0949636900332</v>
      </c>
      <c r="Y6" s="52">
        <v>15229.328689549991</v>
      </c>
      <c r="Z6" s="53">
        <v>0.61157912855647201</v>
      </c>
      <c r="AA6" s="54">
        <v>5.1963013251853374</v>
      </c>
    </row>
    <row r="7" spans="1:28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380">
        <v>43381.915343780005</v>
      </c>
      <c r="W7" s="380">
        <v>43667.309231970001</v>
      </c>
      <c r="X7" s="47">
        <v>285.39388818999578</v>
      </c>
      <c r="Y7" s="48">
        <v>2646.7792909499985</v>
      </c>
      <c r="Z7" s="49">
        <v>0.65786373406613308</v>
      </c>
      <c r="AA7" s="50">
        <v>6.4523283701004797</v>
      </c>
    </row>
    <row r="8" spans="1:28">
      <c r="A8" s="13" t="s">
        <v>284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380">
        <v>861952.89175111009</v>
      </c>
      <c r="W8" s="380">
        <v>859441.48921416001</v>
      </c>
      <c r="X8" s="47">
        <v>-2511.4025369500741</v>
      </c>
      <c r="Y8" s="48">
        <v>80208.462615230004</v>
      </c>
      <c r="Z8" s="49">
        <v>-0.29136192487828616</v>
      </c>
      <c r="AA8" s="50">
        <v>10.293257585001347</v>
      </c>
    </row>
    <row r="9" spans="1:28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381">
        <v>464815.53210509999</v>
      </c>
      <c r="W9" s="381">
        <v>466351.39452880999</v>
      </c>
      <c r="X9" s="51">
        <v>1535.8624237100012</v>
      </c>
      <c r="Y9" s="52">
        <v>43874.385251200001</v>
      </c>
      <c r="Z9" s="53">
        <v>0.33042407527870132</v>
      </c>
      <c r="AA9" s="54">
        <v>10.385034993080566</v>
      </c>
    </row>
    <row r="10" spans="1:28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381">
        <v>397137.35964600998</v>
      </c>
      <c r="W10" s="381">
        <v>393090.09468534996</v>
      </c>
      <c r="X10" s="51">
        <v>-4047.2649606600171</v>
      </c>
      <c r="Y10" s="52">
        <v>36334.077364029945</v>
      </c>
      <c r="Z10" s="53">
        <v>-1.0191096008362321</v>
      </c>
      <c r="AA10" s="54">
        <v>10.184573097558957</v>
      </c>
    </row>
    <row r="11" spans="1:28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381">
        <v>14974.395839251956</v>
      </c>
      <c r="W11" s="381">
        <v>14651.473428406309</v>
      </c>
      <c r="X11" s="51">
        <v>-322.92241084564739</v>
      </c>
      <c r="Y11" s="52">
        <v>658.8195626485649</v>
      </c>
      <c r="Z11" s="53">
        <v>-2.156497092184384</v>
      </c>
      <c r="AA11" s="54">
        <v>4.7083245892389325</v>
      </c>
    </row>
    <row r="12" spans="1:28">
      <c r="A12" s="16" t="s">
        <v>163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381"/>
      <c r="W12" s="381"/>
      <c r="X12" s="51"/>
      <c r="Y12" s="52"/>
      <c r="Z12" s="53"/>
      <c r="AA12" s="54"/>
    </row>
    <row r="13" spans="1:28">
      <c r="A13" s="19" t="s">
        <v>164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381">
        <v>321927.22870363999</v>
      </c>
      <c r="W13" s="381">
        <v>319108.89074076002</v>
      </c>
      <c r="X13" s="51">
        <v>-2818.3379628799739</v>
      </c>
      <c r="Y13" s="52">
        <v>20929.71375176002</v>
      </c>
      <c r="Z13" s="53">
        <v>-0.87545808853418672</v>
      </c>
      <c r="AA13" s="54">
        <v>7.0191734926319693</v>
      </c>
    </row>
    <row r="14" spans="1:28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381">
        <v>189588.18454823</v>
      </c>
      <c r="W14" s="381">
        <v>191613.98821387</v>
      </c>
      <c r="X14" s="51">
        <v>2025.8036656400072</v>
      </c>
      <c r="Y14" s="52">
        <v>9157.8009718900139</v>
      </c>
      <c r="Z14" s="53">
        <v>1.0685284372901727</v>
      </c>
      <c r="AA14" s="54">
        <v>5.0191780888990012</v>
      </c>
    </row>
    <row r="15" spans="1:28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381">
        <v>132339.04415541</v>
      </c>
      <c r="W15" s="381">
        <v>127494.90252689</v>
      </c>
      <c r="X15" s="51">
        <v>-4844.1416285199957</v>
      </c>
      <c r="Y15" s="52">
        <v>11771.912779869992</v>
      </c>
      <c r="Z15" s="53">
        <v>-3.6604024605401908</v>
      </c>
      <c r="AA15" s="54">
        <v>10.172492782639274</v>
      </c>
    </row>
    <row r="16" spans="1:28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381">
        <v>4989.9541910077314</v>
      </c>
      <c r="W16" s="381">
        <v>4752.0611734702134</v>
      </c>
      <c r="X16" s="51">
        <v>-237.89301753751806</v>
      </c>
      <c r="Y16" s="52">
        <v>213.18401030732548</v>
      </c>
      <c r="Z16" s="53">
        <v>-4.7674389068785183</v>
      </c>
      <c r="AA16" s="54">
        <v>4.6968446742182701</v>
      </c>
    </row>
    <row r="17" spans="1:27">
      <c r="A17" s="19" t="s">
        <v>165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381">
        <v>459403.03176354</v>
      </c>
      <c r="W17" s="381">
        <v>462075.16289083997</v>
      </c>
      <c r="X17" s="51">
        <v>2672.1311272999737</v>
      </c>
      <c r="Y17" s="52">
        <v>31737.869691239961</v>
      </c>
      <c r="Z17" s="53">
        <v>0.58165291531540042</v>
      </c>
      <c r="AA17" s="54">
        <v>7.3751148675184064</v>
      </c>
    </row>
    <row r="18" spans="1:27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381">
        <v>231829.2933429</v>
      </c>
      <c r="W18" s="381">
        <v>231902.94083213</v>
      </c>
      <c r="X18" s="51">
        <v>73.647489230002975</v>
      </c>
      <c r="Y18" s="52">
        <v>27662.751592829998</v>
      </c>
      <c r="Z18" s="53">
        <v>3.1767982452968191E-2</v>
      </c>
      <c r="AA18" s="54">
        <v>13.544225402385756</v>
      </c>
    </row>
    <row r="19" spans="1:27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381">
        <v>227573.73842064</v>
      </c>
      <c r="W19" s="381">
        <v>230172.22205871</v>
      </c>
      <c r="X19" s="51">
        <v>2598.4836380699999</v>
      </c>
      <c r="Y19" s="52">
        <v>4075.1180984099046</v>
      </c>
      <c r="Z19" s="53">
        <v>1.141820517649994</v>
      </c>
      <c r="AA19" s="54">
        <v>1.8023751861613535</v>
      </c>
    </row>
    <row r="20" spans="1:27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381">
        <v>8580.8578794162877</v>
      </c>
      <c r="W20" s="381">
        <v>8579.1075406004384</v>
      </c>
      <c r="X20" s="51">
        <v>-1.7503388158493181</v>
      </c>
      <c r="Y20" s="52">
        <v>-288.8536490135557</v>
      </c>
      <c r="Z20" s="53">
        <v>-2.0398179767644464E-2</v>
      </c>
      <c r="AA20" s="54">
        <v>-3.2572723632559031</v>
      </c>
    </row>
    <row r="21" spans="1:27" s="90" customFormat="1" ht="25.5">
      <c r="A21" s="30" t="s">
        <v>177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380">
        <v>973715.84045791999</v>
      </c>
      <c r="W21" s="380">
        <v>988815.19649640017</v>
      </c>
      <c r="X21" s="47">
        <v>15099.356038480182</v>
      </c>
      <c r="Y21" s="48">
        <v>4441.7815091501689</v>
      </c>
      <c r="Z21" s="49">
        <v>1.5506943002364215</v>
      </c>
      <c r="AA21" s="50">
        <v>0.45122932431160834</v>
      </c>
    </row>
    <row r="22" spans="1:27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381">
        <v>544568.10872333008</v>
      </c>
      <c r="W22" s="381">
        <v>549050.41577689</v>
      </c>
      <c r="X22" s="51">
        <v>4482.3070535599254</v>
      </c>
      <c r="Y22" s="52">
        <v>68452.340989479912</v>
      </c>
      <c r="Z22" s="53">
        <v>0.82309393109121221</v>
      </c>
      <c r="AA22" s="54">
        <v>14.243157553171514</v>
      </c>
    </row>
    <row r="23" spans="1:27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381">
        <v>429147.73173459008</v>
      </c>
      <c r="W23" s="381">
        <v>439764.78071950999</v>
      </c>
      <c r="X23" s="51">
        <v>10617.048984919908</v>
      </c>
      <c r="Y23" s="52">
        <v>-64010.559480329917</v>
      </c>
      <c r="Z23" s="53">
        <v>2.4739846444035596</v>
      </c>
      <c r="AA23" s="54">
        <v>-12.706171654797139</v>
      </c>
    </row>
    <row r="24" spans="1:27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381">
        <v>16181.373654291565</v>
      </c>
      <c r="W24" s="381">
        <v>16391.158379654178</v>
      </c>
      <c r="X24" s="51">
        <v>209.78472536261324</v>
      </c>
      <c r="Y24" s="52">
        <v>-3367.8747389708078</v>
      </c>
      <c r="Z24" s="53">
        <v>1.2964580748493715</v>
      </c>
      <c r="AA24" s="54">
        <v>-17.044734520922631</v>
      </c>
    </row>
    <row r="25" spans="1:27">
      <c r="A25" s="19" t="s">
        <v>163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381"/>
      <c r="W25" s="381"/>
      <c r="X25" s="51"/>
      <c r="Y25" s="52"/>
      <c r="Z25" s="53"/>
      <c r="AA25" s="54"/>
    </row>
    <row r="26" spans="1:27">
      <c r="A26" s="19" t="s">
        <v>166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381">
        <v>796517.83809814998</v>
      </c>
      <c r="W26" s="381">
        <v>810070.39522962004</v>
      </c>
      <c r="X26" s="51">
        <v>13552.557131470065</v>
      </c>
      <c r="Y26" s="52">
        <v>-48.029050339944661</v>
      </c>
      <c r="Z26" s="53">
        <v>1.701475658577789</v>
      </c>
      <c r="AA26" s="54">
        <v>-5.9286456029705725E-3</v>
      </c>
    </row>
    <row r="27" spans="1:27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381">
        <v>442782.64885741001</v>
      </c>
      <c r="W27" s="381">
        <v>445596.82241116004</v>
      </c>
      <c r="X27" s="51">
        <v>2814.1735537500354</v>
      </c>
      <c r="Y27" s="52">
        <v>52705.125904320041</v>
      </c>
      <c r="Z27" s="53">
        <v>0.63556545429499511</v>
      </c>
      <c r="AA27" s="54">
        <v>13.414670346285229</v>
      </c>
    </row>
    <row r="28" spans="1:27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381">
        <v>353735.18924073997</v>
      </c>
      <c r="W28" s="381">
        <v>364473.57281846</v>
      </c>
      <c r="X28" s="51">
        <v>10738.383577720029</v>
      </c>
      <c r="Y28" s="52">
        <v>-52753.154954659985</v>
      </c>
      <c r="Z28" s="53">
        <v>3.0357125624874914</v>
      </c>
      <c r="AA28" s="54">
        <v>-12.643762118553958</v>
      </c>
    </row>
    <row r="29" spans="1:27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381">
        <v>13337.880754117459</v>
      </c>
      <c r="W29" s="381">
        <v>13584.862451902933</v>
      </c>
      <c r="X29" s="51">
        <v>246.98169778547344</v>
      </c>
      <c r="Y29" s="52">
        <v>-2779.5684247142981</v>
      </c>
      <c r="Z29" s="53">
        <v>1.8517311883241128</v>
      </c>
      <c r="AA29" s="54">
        <v>-16.985426781239067</v>
      </c>
    </row>
    <row r="30" spans="1:27">
      <c r="A30" s="19" t="s">
        <v>167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381">
        <v>164590.43095129999</v>
      </c>
      <c r="W30" s="381">
        <v>167062.45399129001</v>
      </c>
      <c r="X30" s="51">
        <v>2472.0230399900174</v>
      </c>
      <c r="Y30" s="52">
        <v>6066.1208021100028</v>
      </c>
      <c r="Z30" s="53">
        <v>1.5019239124062223</v>
      </c>
      <c r="AA30" s="54">
        <v>3.7678627096320083</v>
      </c>
    </row>
    <row r="31" spans="1:27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381">
        <v>92417.130601530007</v>
      </c>
      <c r="W31" s="381">
        <v>94988.685884179999</v>
      </c>
      <c r="X31" s="51">
        <v>2571.5552826499916</v>
      </c>
      <c r="Y31" s="52">
        <v>18114.099808970001</v>
      </c>
      <c r="Z31" s="53">
        <v>2.7825526132569722</v>
      </c>
      <c r="AA31" s="54">
        <v>23.563183535385978</v>
      </c>
    </row>
    <row r="32" spans="1:27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381">
        <v>72173.300349769997</v>
      </c>
      <c r="W32" s="381">
        <v>72073.768107109994</v>
      </c>
      <c r="X32" s="51">
        <v>-99.532242660003249</v>
      </c>
      <c r="Y32" s="52">
        <v>-12047.979006860012</v>
      </c>
      <c r="Z32" s="53">
        <v>-0.13790729006106783</v>
      </c>
      <c r="AA32" s="54">
        <v>-14.322074160605746</v>
      </c>
    </row>
    <row r="33" spans="1:27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381">
        <v>2721.3545696783854</v>
      </c>
      <c r="W33" s="381">
        <v>2686.3737158060617</v>
      </c>
      <c r="X33" s="51">
        <v>-34.980853872323678</v>
      </c>
      <c r="Y33" s="52">
        <v>-613.04222337463398</v>
      </c>
      <c r="Z33" s="53">
        <v>-1.2854206600670159</v>
      </c>
      <c r="AA33" s="54">
        <v>-18.580325568981259</v>
      </c>
    </row>
    <row r="34" spans="1:27" s="90" customFormat="1">
      <c r="A34" s="10" t="s">
        <v>175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380">
        <v>36757</v>
      </c>
      <c r="W34" s="380">
        <v>35732</v>
      </c>
      <c r="X34" s="47">
        <v>-1025</v>
      </c>
      <c r="Y34" s="48">
        <v>-6217</v>
      </c>
      <c r="Z34" s="49">
        <v>-2.788584487308543</v>
      </c>
      <c r="AA34" s="50">
        <v>-14.82037712460369</v>
      </c>
    </row>
    <row r="35" spans="1:27" s="90" customFormat="1">
      <c r="A35" s="10" t="s">
        <v>174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380">
        <v>64800.711211009999</v>
      </c>
      <c r="W35" s="380">
        <v>63245.348233049997</v>
      </c>
      <c r="X35" s="55">
        <v>-1555.3629779600014</v>
      </c>
      <c r="Y35" s="56">
        <v>-17549.500135430004</v>
      </c>
      <c r="Z35" s="49">
        <v>-2.4002251655777185</v>
      </c>
      <c r="AA35" s="157">
        <v>-21.721063272985219</v>
      </c>
    </row>
    <row r="36" spans="1:27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382"/>
      <c r="W36" s="382"/>
      <c r="X36" s="60"/>
      <c r="Y36" s="61"/>
      <c r="Z36" s="49"/>
      <c r="AA36" s="57"/>
    </row>
    <row r="37" spans="1:27">
      <c r="A37" s="19" t="s">
        <v>68</v>
      </c>
      <c r="B37" s="359">
        <v>46.862192281009982</v>
      </c>
      <c r="C37" s="360">
        <v>48.473510630534975</v>
      </c>
      <c r="D37" s="360">
        <v>48.291148921178554</v>
      </c>
      <c r="E37" s="360">
        <v>47.10367654233513</v>
      </c>
      <c r="F37" s="361">
        <v>46.134723172153343</v>
      </c>
      <c r="G37" s="361">
        <v>45.820734916606575</v>
      </c>
      <c r="H37" s="361">
        <v>45.593913121788972</v>
      </c>
      <c r="I37" s="359">
        <v>47.180157850971838</v>
      </c>
      <c r="J37" s="360">
        <v>46.933199302048664</v>
      </c>
      <c r="K37" s="360">
        <v>45.782969297185829</v>
      </c>
      <c r="L37" s="361">
        <v>45.383588585906587</v>
      </c>
      <c r="M37" s="54">
        <v>46.259361094595661</v>
      </c>
      <c r="N37" s="359">
        <v>46.153581146497721</v>
      </c>
      <c r="O37" s="361">
        <v>45.719712036811316</v>
      </c>
      <c r="P37" s="361">
        <v>44.856072804933888</v>
      </c>
      <c r="Q37" s="361">
        <v>46.076530075615274</v>
      </c>
      <c r="R37" s="361">
        <v>45.703338321345939</v>
      </c>
      <c r="S37" s="361">
        <v>45.029321590525988</v>
      </c>
      <c r="T37" s="361">
        <v>45.058083938449066</v>
      </c>
      <c r="U37" s="361">
        <v>45.236041513163158</v>
      </c>
      <c r="V37" s="383">
        <v>46.07413739736996</v>
      </c>
      <c r="W37" s="383">
        <v>45.737854131847449</v>
      </c>
      <c r="X37" s="357">
        <v>-0.33628326552251053</v>
      </c>
      <c r="Y37" s="358">
        <v>-4.5115165338380336E-2</v>
      </c>
      <c r="Z37" s="53">
        <v>-0.72987425162669428</v>
      </c>
      <c r="AA37" s="54">
        <v>-9.8541370363136593E-2</v>
      </c>
    </row>
    <row r="38" spans="1:27">
      <c r="A38" s="19" t="s">
        <v>69</v>
      </c>
      <c r="B38" s="359">
        <v>56.971301322346143</v>
      </c>
      <c r="C38" s="360">
        <v>58.291295307226441</v>
      </c>
      <c r="D38" s="360">
        <v>57.424798873236817</v>
      </c>
      <c r="E38" s="360">
        <v>56.692343954953827</v>
      </c>
      <c r="F38" s="361">
        <v>56.440641298992652</v>
      </c>
      <c r="G38" s="361">
        <v>55.633220739921484</v>
      </c>
      <c r="H38" s="361">
        <v>55.179776541510286</v>
      </c>
      <c r="I38" s="359">
        <v>54.184487509638146</v>
      </c>
      <c r="J38" s="360">
        <v>53.767579626286079</v>
      </c>
      <c r="K38" s="360">
        <v>51.177259821301149</v>
      </c>
      <c r="L38" s="361">
        <v>48.074493535308541</v>
      </c>
      <c r="M38" s="54">
        <v>49.433490555043392</v>
      </c>
      <c r="N38" s="359">
        <v>48.959437951788821</v>
      </c>
      <c r="O38" s="361">
        <v>48.327632805397862</v>
      </c>
      <c r="P38" s="361">
        <v>47.536962232084427</v>
      </c>
      <c r="Q38" s="361">
        <v>47.000616833070616</v>
      </c>
      <c r="R38" s="361">
        <v>46.774345211984681</v>
      </c>
      <c r="S38" s="361">
        <v>45.80393638730866</v>
      </c>
      <c r="T38" s="361">
        <v>44.742897710594235</v>
      </c>
      <c r="U38" s="361">
        <v>43.953302845212349</v>
      </c>
      <c r="V38" s="383">
        <v>44.073200199020086</v>
      </c>
      <c r="W38" s="383">
        <v>44.473910016522581</v>
      </c>
      <c r="X38" s="357">
        <v>0.40070981750249501</v>
      </c>
      <c r="Y38" s="358">
        <v>-6.7033498047785685</v>
      </c>
      <c r="Z38" s="53">
        <v>0.90919156243027821</v>
      </c>
      <c r="AA38" s="54">
        <v>-13.098297619265031</v>
      </c>
    </row>
    <row r="39" spans="1:27" s="90" customFormat="1">
      <c r="A39" s="10" t="s">
        <v>176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380">
        <v>18637.741530196381</v>
      </c>
      <c r="W39" s="380">
        <v>18735.935944936198</v>
      </c>
      <c r="X39" s="64">
        <v>98.194414739817148</v>
      </c>
      <c r="Y39" s="65">
        <v>3221.4303151588829</v>
      </c>
      <c r="Z39" s="49">
        <v>0.52685790593631765</v>
      </c>
      <c r="AA39" s="50">
        <v>20.763989469157984</v>
      </c>
    </row>
    <row r="40" spans="1:27" s="90" customFormat="1">
      <c r="A40" s="10" t="s">
        <v>179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380">
        <v>-165.6</v>
      </c>
      <c r="W40" s="380">
        <v>-147.19999999999999</v>
      </c>
      <c r="X40" s="64">
        <v>18.400000000000006</v>
      </c>
      <c r="Y40" s="65">
        <v>-421.685</v>
      </c>
      <c r="Z40" s="49">
        <v>-11.111111111111116</v>
      </c>
      <c r="AA40" s="50">
        <v>-153.62770278885912</v>
      </c>
    </row>
    <row r="41" spans="1:27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381">
        <v>0</v>
      </c>
      <c r="W41" s="381">
        <v>34</v>
      </c>
      <c r="X41" s="62">
        <v>34</v>
      </c>
      <c r="Y41" s="63">
        <v>-240.48500000000001</v>
      </c>
      <c r="Z41" s="53" t="s">
        <v>21</v>
      </c>
      <c r="AA41" s="54">
        <v>-87.613166475399382</v>
      </c>
    </row>
    <row r="42" spans="1:27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381">
        <v>165.6</v>
      </c>
      <c r="W42" s="381">
        <v>181.2</v>
      </c>
      <c r="X42" s="62">
        <v>15.599999999999994</v>
      </c>
      <c r="Y42" s="63">
        <v>181.2</v>
      </c>
      <c r="Z42" s="53">
        <v>9.4202898550724612</v>
      </c>
      <c r="AA42" s="54" t="s">
        <v>21</v>
      </c>
    </row>
    <row r="43" spans="1:27" s="90" customFormat="1">
      <c r="A43" s="10" t="s">
        <v>168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380">
        <v>-40.576550915040912</v>
      </c>
      <c r="W43" s="380">
        <v>2.4097682057999918</v>
      </c>
      <c r="X43" s="64">
        <v>42.986319120840903</v>
      </c>
      <c r="Y43" s="65">
        <v>116.28308046990642</v>
      </c>
      <c r="Z43" s="49">
        <v>-105.93881971596244</v>
      </c>
      <c r="AA43" s="50">
        <v>-102.11618346554371</v>
      </c>
    </row>
    <row r="44" spans="1:27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381">
        <v>665.53793758711504</v>
      </c>
      <c r="W44" s="381">
        <v>712.00846754628697</v>
      </c>
      <c r="X44" s="66">
        <v>46.470529959171927</v>
      </c>
      <c r="Y44" s="241">
        <v>646.87821776590908</v>
      </c>
      <c r="Z44" s="67">
        <v>6.982401353054235</v>
      </c>
      <c r="AA44" s="68">
        <v>993.2070273754689</v>
      </c>
    </row>
    <row r="45" spans="1:27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381">
        <v>706.11448850215595</v>
      </c>
      <c r="W45" s="381">
        <v>709.59869934048697</v>
      </c>
      <c r="X45" s="69">
        <v>3.4842108383310233</v>
      </c>
      <c r="Y45" s="70">
        <v>530.59513729600269</v>
      </c>
      <c r="Z45" s="67">
        <v>0.49343426527359568</v>
      </c>
      <c r="AA45" s="68">
        <v>296.41596582538625</v>
      </c>
    </row>
    <row r="46" spans="1:27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384">
        <v>12.5</v>
      </c>
      <c r="W46" s="384">
        <v>13.5</v>
      </c>
      <c r="X46" s="73">
        <v>1</v>
      </c>
      <c r="Y46" s="74">
        <v>-0.5</v>
      </c>
      <c r="Z46" s="235">
        <v>8.0000000000000071</v>
      </c>
      <c r="AA46" s="236">
        <v>-3.5714285714285698</v>
      </c>
    </row>
    <row r="47" spans="1:27" s="90" customFormat="1" ht="27.75" customHeight="1">
      <c r="A47" s="30" t="s">
        <v>172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384">
        <v>13.295299999999999</v>
      </c>
      <c r="W47" s="384">
        <v>13.341629368739746</v>
      </c>
      <c r="X47" s="73">
        <v>4.6329368739746357E-2</v>
      </c>
      <c r="Y47" s="74"/>
      <c r="Z47" s="75"/>
      <c r="AA47" s="76"/>
    </row>
    <row r="48" spans="1:27">
      <c r="A48" s="93" t="s">
        <v>169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385">
        <v>14.937799999999999</v>
      </c>
      <c r="W48" s="385">
        <v>15.12573968798042</v>
      </c>
      <c r="X48" s="79">
        <v>0.18793968798042116</v>
      </c>
      <c r="Y48" s="80"/>
      <c r="Z48" s="81"/>
      <c r="AA48" s="82"/>
    </row>
    <row r="49" spans="1:27">
      <c r="A49" s="93" t="s">
        <v>170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385">
        <v>7.0956999999999999</v>
      </c>
      <c r="W49" s="385">
        <v>7.4635102349001095</v>
      </c>
      <c r="X49" s="79">
        <v>0.36781023490010956</v>
      </c>
      <c r="Y49" s="80"/>
      <c r="Z49" s="81"/>
      <c r="AA49" s="82"/>
    </row>
    <row r="50" spans="1:27">
      <c r="A50" s="94" t="s">
        <v>163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7"/>
      <c r="V50" s="385"/>
      <c r="W50" s="385"/>
      <c r="X50" s="79">
        <v>0</v>
      </c>
      <c r="Y50" s="80"/>
      <c r="Z50" s="81"/>
      <c r="AA50" s="82"/>
    </row>
    <row r="51" spans="1:27">
      <c r="A51" s="94" t="s">
        <v>180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385">
        <v>12.2395</v>
      </c>
      <c r="W51" s="385">
        <v>12.459233172674239</v>
      </c>
      <c r="X51" s="79">
        <v>0.21973317267423909</v>
      </c>
      <c r="Y51" s="80"/>
      <c r="Z51" s="81"/>
      <c r="AA51" s="82"/>
    </row>
    <row r="52" spans="1:27">
      <c r="A52" s="93" t="s">
        <v>169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385">
        <v>13.737299999999999</v>
      </c>
      <c r="W52" s="385">
        <v>14.091046760009867</v>
      </c>
      <c r="X52" s="79">
        <v>0.3537467600098676</v>
      </c>
      <c r="Y52" s="80"/>
      <c r="Z52" s="81"/>
      <c r="AA52" s="82"/>
    </row>
    <row r="53" spans="1:27">
      <c r="A53" s="93" t="s">
        <v>170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385">
        <v>7.0876000000000001</v>
      </c>
      <c r="W53" s="385">
        <v>7.4661313664736815</v>
      </c>
      <c r="X53" s="79">
        <v>0.37853136647368135</v>
      </c>
      <c r="Y53" s="80"/>
      <c r="Z53" s="81"/>
      <c r="AA53" s="82"/>
    </row>
    <row r="54" spans="1:27">
      <c r="A54" s="94" t="s">
        <v>181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385">
        <v>28.3598</v>
      </c>
      <c r="W54" s="385">
        <v>28.622133711704677</v>
      </c>
      <c r="X54" s="79">
        <v>0.26233371170467734</v>
      </c>
      <c r="Y54" s="80"/>
      <c r="Z54" s="81"/>
      <c r="AA54" s="82"/>
    </row>
    <row r="55" spans="1:27">
      <c r="A55" s="93" t="s">
        <v>169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385">
        <v>28.431899999999999</v>
      </c>
      <c r="W55" s="385">
        <v>28.657608738898393</v>
      </c>
      <c r="X55" s="79">
        <v>0.22570873889839405</v>
      </c>
      <c r="Y55" s="80"/>
      <c r="Z55" s="81"/>
      <c r="AA55" s="82"/>
    </row>
    <row r="56" spans="1:27">
      <c r="A56" s="93" t="s">
        <v>170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385">
        <v>8.2140000000000004</v>
      </c>
      <c r="W56" s="385">
        <v>7.8766537605227063</v>
      </c>
      <c r="X56" s="79">
        <v>-0.33734623947729414</v>
      </c>
      <c r="Y56" s="80"/>
      <c r="Z56" s="81"/>
      <c r="AA56" s="82"/>
    </row>
    <row r="57" spans="1:27" s="90" customFormat="1" ht="25.5">
      <c r="A57" s="30" t="s">
        <v>173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384">
        <v>7.6132999999999997</v>
      </c>
      <c r="W57" s="384">
        <v>7.5505903167130199</v>
      </c>
      <c r="X57" s="73">
        <v>-6.2709683286979789E-2</v>
      </c>
      <c r="Y57" s="74"/>
      <c r="Z57" s="75"/>
      <c r="AA57" s="76"/>
    </row>
    <row r="58" spans="1:27">
      <c r="A58" s="95" t="s">
        <v>169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385">
        <v>8.4293999999999993</v>
      </c>
      <c r="W58" s="385">
        <v>8.4228349139244063</v>
      </c>
      <c r="X58" s="79">
        <v>-6.5650860755930296E-3</v>
      </c>
      <c r="Y58" s="80"/>
      <c r="Z58" s="81"/>
      <c r="AA58" s="82"/>
    </row>
    <row r="59" spans="1:27">
      <c r="A59" s="96" t="s">
        <v>170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385">
        <v>2.6696</v>
      </c>
      <c r="W59" s="385">
        <v>2.6975670467064683</v>
      </c>
      <c r="X59" s="79">
        <v>2.7967046706468324E-2</v>
      </c>
      <c r="Y59" s="80"/>
      <c r="Z59" s="81"/>
      <c r="AA59" s="82"/>
    </row>
    <row r="60" spans="1:27">
      <c r="A60" s="94" t="s">
        <v>163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7"/>
      <c r="V60" s="385"/>
      <c r="W60" s="385"/>
      <c r="X60" s="79"/>
      <c r="Y60" s="80"/>
      <c r="Z60" s="81"/>
      <c r="AA60" s="82"/>
    </row>
    <row r="61" spans="1:27">
      <c r="A61" s="94" t="s">
        <v>180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385">
        <v>7.8836000000000004</v>
      </c>
      <c r="W61" s="385">
        <v>7.8384232409304735</v>
      </c>
      <c r="X61" s="79">
        <v>-4.5176759069526895E-2</v>
      </c>
      <c r="Y61" s="80"/>
      <c r="Z61" s="81"/>
      <c r="AA61" s="82"/>
    </row>
    <row r="62" spans="1:27">
      <c r="A62" s="95" t="s">
        <v>169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385">
        <v>8.0841999999999992</v>
      </c>
      <c r="W62" s="385">
        <v>8.078791508302734</v>
      </c>
      <c r="X62" s="79">
        <v>-5.4084916972652053E-3</v>
      </c>
      <c r="Y62" s="80"/>
      <c r="Z62" s="81"/>
      <c r="AA62" s="82"/>
    </row>
    <row r="63" spans="1:27">
      <c r="A63" s="95" t="s">
        <v>170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385">
        <v>1.7769999999999999</v>
      </c>
      <c r="W63" s="385">
        <v>2.3294462959971471</v>
      </c>
      <c r="X63" s="79">
        <v>0.55244629599714723</v>
      </c>
      <c r="Y63" s="80"/>
      <c r="Z63" s="81"/>
      <c r="AA63" s="82"/>
    </row>
    <row r="64" spans="1:27">
      <c r="A64" s="94" t="s">
        <v>181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385">
        <v>6.6120999999999999</v>
      </c>
      <c r="W64" s="385">
        <v>6.5633382769834636</v>
      </c>
      <c r="X64" s="79">
        <v>-4.8761723016536251E-2</v>
      </c>
      <c r="Y64" s="80"/>
      <c r="Z64" s="81"/>
      <c r="AA64" s="82"/>
    </row>
    <row r="65" spans="1:27">
      <c r="A65" s="95" t="s">
        <v>169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385">
        <v>10.5274</v>
      </c>
      <c r="W65" s="385">
        <v>10.62504435505668</v>
      </c>
      <c r="X65" s="79">
        <v>9.7644355056679899E-2</v>
      </c>
      <c r="Y65" s="80"/>
      <c r="Z65" s="81"/>
      <c r="AA65" s="82"/>
    </row>
    <row r="66" spans="1:27">
      <c r="A66" s="95" t="s">
        <v>170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385">
        <v>2.8792</v>
      </c>
      <c r="W66" s="385">
        <v>2.8771610215607883</v>
      </c>
      <c r="X66" s="79">
        <v>-2.0389784392116361E-3</v>
      </c>
      <c r="Y66" s="80"/>
      <c r="Z66" s="81"/>
      <c r="AA66" s="82"/>
    </row>
    <row r="67" spans="1:27" s="90" customFormat="1" ht="25.5">
      <c r="A67" s="30" t="s">
        <v>171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384">
        <v>11.718500000000001</v>
      </c>
      <c r="W67" s="384">
        <v>11.748827516105116</v>
      </c>
      <c r="X67" s="73">
        <v>3.0327516105115748E-2</v>
      </c>
      <c r="Y67" s="74"/>
      <c r="Z67" s="75"/>
      <c r="AA67" s="76"/>
    </row>
    <row r="68" spans="1:27">
      <c r="A68" s="117" t="s">
        <v>182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18">
        <v>11.41724678220204</v>
      </c>
      <c r="V68" s="386">
        <v>11.595000000000001</v>
      </c>
      <c r="W68" s="386">
        <v>11.616323665034331</v>
      </c>
      <c r="X68" s="120">
        <v>2.1323665034330475E-2</v>
      </c>
      <c r="Y68" s="121"/>
      <c r="Z68" s="122"/>
      <c r="AA68" s="123"/>
    </row>
    <row r="69" spans="1:27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</row>
    <row r="70" spans="1:27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</row>
    <row r="71" spans="1:27">
      <c r="A71" s="237" t="s">
        <v>285</v>
      </c>
    </row>
  </sheetData>
  <mergeCells count="6">
    <mergeCell ref="Z2:AA2"/>
    <mergeCell ref="A1:AA1"/>
    <mergeCell ref="A2:A3"/>
    <mergeCell ref="X2:Y2"/>
    <mergeCell ref="B2:M2"/>
    <mergeCell ref="N2:W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огляд&amp;R&amp;"-,звичайний"&amp;12&amp;K7CBE87Листопад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43"/>
  <sheetViews>
    <sheetView showGridLines="0" tabSelected="1" zoomScale="115" zoomScaleNormal="115" zoomScaleSheetLayoutView="100" zoomScalePageLayoutView="85" workbookViewId="0">
      <selection activeCell="K3" sqref="K3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98" t="s">
        <v>263</v>
      </c>
      <c r="B2" s="498"/>
      <c r="C2" s="498"/>
      <c r="D2" s="498"/>
      <c r="E2" s="498"/>
      <c r="F2" s="498"/>
      <c r="G2" s="498"/>
      <c r="H2" s="498"/>
      <c r="I2" s="498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320</v>
      </c>
      <c r="J4" s="143" t="s">
        <v>321</v>
      </c>
      <c r="K4" s="143" t="s">
        <v>320</v>
      </c>
      <c r="L4" s="143" t="s">
        <v>321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134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-3.45</v>
      </c>
      <c r="I6" s="105">
        <v>-0.18</v>
      </c>
      <c r="J6" s="105">
        <v>-2.879</v>
      </c>
      <c r="K6" s="105">
        <v>-0.40799999999999997</v>
      </c>
      <c r="L6" s="105">
        <v>-3.2749999999999999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135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46.008000000000003</v>
      </c>
      <c r="I7" s="147">
        <v>4.1020000000000003</v>
      </c>
      <c r="J7" s="147">
        <v>36.957000000000001</v>
      </c>
      <c r="K7" s="147">
        <v>4.694</v>
      </c>
      <c r="L7" s="147">
        <v>43.77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136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51.478000000000002</v>
      </c>
      <c r="I8" s="106">
        <v>4.5199999999999996</v>
      </c>
      <c r="J8" s="106">
        <v>41.319000000000003</v>
      </c>
      <c r="K8" s="106">
        <v>5.44</v>
      </c>
      <c r="L8" s="106">
        <v>48.768000000000001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137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</v>
      </c>
      <c r="I9" s="148">
        <v>3.02</v>
      </c>
      <c r="J9" s="148">
        <v>26.774999999999999</v>
      </c>
      <c r="K9" s="148">
        <v>3.5230000000000001</v>
      </c>
      <c r="L9" s="148">
        <v>32.210999999999999</v>
      </c>
    </row>
    <row r="10" spans="1:21">
      <c r="A10" s="26" t="s">
        <v>138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7.0718315994000003</v>
      </c>
      <c r="I10" s="107">
        <v>0.608513478</v>
      </c>
      <c r="J10" s="107">
        <v>5.8431937143999999</v>
      </c>
      <c r="K10" s="107">
        <v>0.72579547100000097</v>
      </c>
      <c r="L10" s="107">
        <v>6.7822515783900004</v>
      </c>
    </row>
    <row r="11" spans="1:21">
      <c r="A11" s="149" t="s">
        <v>139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21.308930006800001</v>
      </c>
      <c r="I11" s="150">
        <v>1.7207792319999999</v>
      </c>
      <c r="J11" s="150">
        <v>18.077861373000001</v>
      </c>
      <c r="K11" s="150">
        <v>1.484753</v>
      </c>
      <c r="L11" s="150">
        <v>14.854931033830001</v>
      </c>
    </row>
    <row r="12" spans="1:21">
      <c r="A12" s="26" t="s">
        <v>140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331.87173626940779</v>
      </c>
      <c r="I12" s="109">
        <v>353.62669811672856</v>
      </c>
      <c r="J12" s="109">
        <v>323.22372618295657</v>
      </c>
      <c r="K12" s="109">
        <v>488.83246641023857</v>
      </c>
      <c r="L12" s="109">
        <v>456.56567256652914</v>
      </c>
    </row>
    <row r="13" spans="1:21">
      <c r="A13" s="149" t="s">
        <v>141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-9.7188036793149912</v>
      </c>
      <c r="I13" s="151">
        <v>9.7200749298127942</v>
      </c>
      <c r="J13" s="151">
        <v>-13.92677896372636</v>
      </c>
      <c r="K13" s="151">
        <v>19.273524291601806</v>
      </c>
      <c r="L13" s="151">
        <v>16.070969231702549</v>
      </c>
    </row>
    <row r="14" spans="1:21">
      <c r="A14" s="26" t="s">
        <v>142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0.24413638412079663</v>
      </c>
      <c r="I14" s="109">
        <v>3.3169872375058418</v>
      </c>
      <c r="J14" s="109">
        <v>1.703964351857401</v>
      </c>
      <c r="K14" s="109">
        <v>-13.716241317352228</v>
      </c>
      <c r="L14" s="109">
        <v>-17.828050966158937</v>
      </c>
    </row>
    <row r="15" spans="1:21">
      <c r="A15" s="149" t="s">
        <v>143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-9.9386761388808527</v>
      </c>
      <c r="I15" s="151">
        <v>6.1975168493710431</v>
      </c>
      <c r="J15" s="151">
        <v>-15.368863362599383</v>
      </c>
      <c r="K15" s="151">
        <v>38.234038610082564</v>
      </c>
      <c r="L15" s="151">
        <v>41.253761893734286</v>
      </c>
    </row>
    <row r="16" spans="1:21">
      <c r="A16" s="26" t="s">
        <v>144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6.0739152781100003</v>
      </c>
      <c r="I16" s="106">
        <v>0.58056103400000003</v>
      </c>
      <c r="J16" s="106">
        <v>4.8140462621099998</v>
      </c>
      <c r="K16" s="106">
        <v>0.50137701952999902</v>
      </c>
      <c r="L16" s="106">
        <v>5.3831575446800004</v>
      </c>
    </row>
    <row r="17" spans="1:12">
      <c r="A17" s="149" t="s">
        <v>139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40.237270823979998</v>
      </c>
      <c r="I17" s="151">
        <v>3.9530176730000002</v>
      </c>
      <c r="J17" s="151">
        <v>31.852232595</v>
      </c>
      <c r="K17" s="151">
        <v>3.1980620000000002</v>
      </c>
      <c r="L17" s="151">
        <v>34.640838249170002</v>
      </c>
    </row>
    <row r="18" spans="1:12">
      <c r="A18" s="26" t="s">
        <v>140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150.95246654974824</v>
      </c>
      <c r="I18" s="109">
        <v>146.86527661269071</v>
      </c>
      <c r="J18" s="109">
        <v>151.13685509334388</v>
      </c>
      <c r="K18" s="109">
        <v>156.77526562336783</v>
      </c>
      <c r="L18" s="109">
        <v>155.39917094266568</v>
      </c>
    </row>
    <row r="19" spans="1:12">
      <c r="A19" s="146" t="s">
        <v>145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40.502000000000002</v>
      </c>
      <c r="I19" s="148">
        <v>3.6890000000000001</v>
      </c>
      <c r="J19" s="148">
        <v>32.161000000000001</v>
      </c>
      <c r="K19" s="148">
        <v>4.5140000000000002</v>
      </c>
      <c r="L19" s="148">
        <v>39.222999999999999</v>
      </c>
    </row>
    <row r="20" spans="1:12">
      <c r="A20" s="27" t="s">
        <v>261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-4.7039999999999997</v>
      </c>
      <c r="I20" s="105">
        <v>-0.25700000000000001</v>
      </c>
      <c r="J20" s="105">
        <v>-3.8530000000000002</v>
      </c>
      <c r="K20" s="105">
        <v>-0.56299999999999994</v>
      </c>
      <c r="L20" s="105">
        <v>-5.3380000000000001</v>
      </c>
    </row>
    <row r="21" spans="1:12">
      <c r="A21" s="146" t="s">
        <v>146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-2.4E-2</v>
      </c>
      <c r="J21" s="147">
        <v>-3.149</v>
      </c>
      <c r="K21" s="147">
        <v>-6.5000000000000002E-2</v>
      </c>
      <c r="L21" s="147">
        <v>-2.0720000000000001</v>
      </c>
    </row>
    <row r="22" spans="1:12">
      <c r="A22" s="28" t="s">
        <v>147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-4.7469999999999999</v>
      </c>
      <c r="I22" s="106">
        <v>-0.24299999999999999</v>
      </c>
      <c r="J22" s="106">
        <v>-4.476</v>
      </c>
      <c r="K22" s="106">
        <v>-8.0000000000000002E-3</v>
      </c>
      <c r="L22" s="106">
        <v>-2.0880000000000001</v>
      </c>
    </row>
    <row r="23" spans="1:12">
      <c r="A23" s="152" t="s">
        <v>148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9.0999999999999998E-2</v>
      </c>
      <c r="J23" s="148">
        <v>1.0669999999999999</v>
      </c>
      <c r="K23" s="148">
        <v>0.155</v>
      </c>
      <c r="L23" s="148">
        <v>2.0739999999999998</v>
      </c>
    </row>
    <row r="24" spans="1:12">
      <c r="A24" s="29" t="s">
        <v>149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1.002</v>
      </c>
      <c r="K24" s="111">
        <v>0</v>
      </c>
      <c r="L24" s="111">
        <v>0.63300000000000001</v>
      </c>
    </row>
    <row r="25" spans="1:12" ht="25.5">
      <c r="A25" s="153" t="s">
        <v>286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9.0999999999999998E-2</v>
      </c>
      <c r="J25" s="155">
        <v>2.069</v>
      </c>
      <c r="K25" s="154">
        <v>0.155</v>
      </c>
      <c r="L25" s="155">
        <v>2.7069999999999999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150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-3.7004817522943352</v>
      </c>
      <c r="I27" s="148">
        <v>-2.0001333173759366</v>
      </c>
      <c r="J27" s="148">
        <v>-3.8748274912605014</v>
      </c>
      <c r="K27" s="148">
        <v>-4.0884325772495771</v>
      </c>
      <c r="L27" s="148">
        <v>-3.7459502304128769</v>
      </c>
    </row>
    <row r="28" spans="1:12" s="7" customFormat="1" ht="12.75" customHeight="1">
      <c r="A28" s="9" t="s">
        <v>151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49.348337524509503</v>
      </c>
      <c r="I28" s="113">
        <v>45.580815932644953</v>
      </c>
      <c r="J28" s="113">
        <v>49.740187424284244</v>
      </c>
      <c r="K28" s="113">
        <v>47.037015974533126</v>
      </c>
      <c r="L28" s="113">
        <v>50.064195903869198</v>
      </c>
    </row>
    <row r="29" spans="1:12" s="7" customFormat="1" ht="12.75" customHeight="1">
      <c r="A29" s="146" t="s">
        <v>152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55.215478157857326</v>
      </c>
      <c r="I29" s="147">
        <v>50.225569969662395</v>
      </c>
      <c r="J29" s="147">
        <v>55.610975030007872</v>
      </c>
      <c r="K29" s="147">
        <v>54.512434363327699</v>
      </c>
      <c r="L29" s="147">
        <v>55.78091628603822</v>
      </c>
    </row>
    <row r="30" spans="1:12" s="7" customFormat="1">
      <c r="A30" s="84" t="s">
        <v>262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-5.045526423997841</v>
      </c>
      <c r="I30" s="113">
        <v>-2.8557459031423091</v>
      </c>
      <c r="J30" s="113">
        <v>-5.1857277957022276</v>
      </c>
      <c r="K30" s="113">
        <v>-5.6416361298811566</v>
      </c>
      <c r="L30" s="113">
        <v>-6.1056129251737206</v>
      </c>
    </row>
    <row r="31" spans="1:12" s="7" customFormat="1">
      <c r="A31" s="146" t="s">
        <v>153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-0.2666844423167915</v>
      </c>
      <c r="J31" s="147">
        <v>-4.2382187460852094</v>
      </c>
      <c r="K31" s="147">
        <v>-0.65134342529711409</v>
      </c>
      <c r="L31" s="147">
        <v>-2.3699569091344981</v>
      </c>
    </row>
    <row r="32" spans="1:12" s="7" customFormat="1">
      <c r="A32" s="85" t="s">
        <v>154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1.0111785104511677</v>
      </c>
      <c r="J32" s="115">
        <v>1.4360684033257918</v>
      </c>
      <c r="K32" s="115">
        <v>1.5532035526315795</v>
      </c>
      <c r="L32" s="115">
        <v>2.3722445123286429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155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-5.2512704686617724</v>
      </c>
      <c r="I34" s="111">
        <v>-0.69056231502795384</v>
      </c>
      <c r="J34" s="111">
        <v>-8.8293380550258824</v>
      </c>
      <c r="K34" s="111">
        <v>16.655629139072857</v>
      </c>
      <c r="L34" s="111">
        <v>20.302521008403353</v>
      </c>
    </row>
    <row r="35" spans="1:12" s="7" customFormat="1" ht="12.75" customHeight="1">
      <c r="A35" s="163" t="s">
        <v>156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4.1852090032154399</v>
      </c>
      <c r="I35" s="164">
        <v>-0.67312870220785914</v>
      </c>
      <c r="J35" s="165">
        <v>-0.65486670991258267</v>
      </c>
      <c r="K35" s="164">
        <v>22.363784223366757</v>
      </c>
      <c r="L35" s="165">
        <v>21.958272441777304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157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15.53933</v>
      </c>
      <c r="I37" s="156">
        <v>15.51451</v>
      </c>
      <c r="J37" s="156">
        <v>15.51451</v>
      </c>
      <c r="K37" s="156">
        <v>18.735939999999999</v>
      </c>
      <c r="L37" s="156">
        <v>18.735939999999999</v>
      </c>
    </row>
    <row r="38" spans="1:12" s="7" customFormat="1" ht="25.5">
      <c r="A38" s="87" t="s">
        <v>158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3.1</v>
      </c>
      <c r="I38" s="109">
        <v>3.1594026507373534</v>
      </c>
      <c r="J38" s="106">
        <v>3.1594026507373534</v>
      </c>
      <c r="K38" s="109">
        <v>3.6748679597141662</v>
      </c>
      <c r="L38" s="106">
        <v>3.6748679597141662</v>
      </c>
    </row>
    <row r="39" spans="1:12" s="7" customFormat="1">
      <c r="B39" s="88"/>
      <c r="C39" s="88"/>
      <c r="D39" s="88"/>
      <c r="E39" s="88"/>
    </row>
    <row r="40" spans="1:12">
      <c r="A40" s="140" t="s">
        <v>159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огляд&amp;R&amp;"-,звичайний"&amp;12&amp;K7CBE87Листопад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Юхименко Тетяна Василівна</cp:lastModifiedBy>
  <cp:lastPrinted>2017-04-28T09:31:41Z</cp:lastPrinted>
  <dcterms:created xsi:type="dcterms:W3CDTF">2015-03-23T16:40:36Z</dcterms:created>
  <dcterms:modified xsi:type="dcterms:W3CDTF">2017-11-30T15:48:05Z</dcterms:modified>
</cp:coreProperties>
</file>