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ДГ'!$A$3:$P$171</definedName>
    <definedName name="_xlnm.Print_Area" localSheetId="16">'% ставки за депозитами НФК'!$A$3:$P$171</definedName>
    <definedName name="_xlnm.Print_Area" localSheetId="13">'% ставки за кредитами ДГ'!$A$3:$S$171</definedName>
    <definedName name="_xlnm.Print_Area" localSheetId="12">'% ставки за кредитами НФК'!$A$3:$AE$171</definedName>
    <definedName name="_xlnm.Print_Area" localSheetId="15">'%ставкиЗаКредитамиДГ за цілями'!$A$3:$AM$171</definedName>
    <definedName name="_xlnm.Print_Area" localSheetId="14">'%ставкиЗаКредитамиНФК за цілями'!$A$3:$U$171</definedName>
    <definedName name="_xlnm.Print_Area" localSheetId="18">'Банки та філії'!$A$3:$D$171</definedName>
    <definedName name="_xlnm.Print_Area" localSheetId="10">'Депозити ДГ'!$A$3:$S$171</definedName>
    <definedName name="_xlnm.Print_Area" localSheetId="8">'Депозити за секторами'!$A$3:$P$171</definedName>
    <definedName name="_xlnm.Print_Area" localSheetId="9">'Депозити НФК'!$A$3:$S$171</definedName>
    <definedName name="_xlnm.Print_Area" localSheetId="11">'Депозити НФК за КВЕД'!$A$3:$S$171</definedName>
    <definedName name="_xlnm.Print_Area" localSheetId="4">'Кредити ДГ'!$A$3:$M$171</definedName>
    <definedName name="_xlnm.Print_Area" localSheetId="7">'Кредити ДГ за цілями'!$A$3:$V$171</definedName>
    <definedName name="_xlnm.Print_Area" localSheetId="2">'Кредити за секторами'!$A$3:$P$171</definedName>
    <definedName name="_xlnm.Print_Area" localSheetId="3">'Кредити НФК'!$A$3:$M$171</definedName>
    <definedName name="_xlnm.Print_Area" localSheetId="5">'Кредити НФК за КВЕД'!$A$3:$S$171</definedName>
    <definedName name="_xlnm.Print_Area" localSheetId="6">'Кредити НФК за цілями'!$A$3:$M$171</definedName>
    <definedName name="_xlnm.Print_Area" localSheetId="1">'на звітну дату'!$A$2:$G$51</definedName>
    <definedName name="_xlnm.Print_Area" localSheetId="20">Україна!$A$3:$AC$171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0" i="24" l="1"/>
  <c r="N170" i="24" s="1"/>
  <c r="E170" i="24"/>
  <c r="J170" i="24"/>
  <c r="H170" i="24" s="1"/>
  <c r="G170" i="24"/>
  <c r="F170" i="24"/>
  <c r="C170" i="24"/>
  <c r="P170" i="4"/>
  <c r="N170" i="4" s="1"/>
  <c r="G170" i="4"/>
  <c r="J170" i="4"/>
  <c r="E170" i="4"/>
  <c r="C170" i="4"/>
  <c r="E170" i="23"/>
  <c r="D170" i="23"/>
  <c r="C170" i="23"/>
  <c r="C170" i="5"/>
  <c r="E170" i="5"/>
  <c r="D170" i="5"/>
  <c r="D170" i="24" l="1"/>
  <c r="H170" i="4"/>
  <c r="D170" i="4"/>
  <c r="F170" i="4"/>
  <c r="P169" i="24"/>
  <c r="N169" i="24" s="1"/>
  <c r="G169" i="24"/>
  <c r="F169" i="24"/>
  <c r="C169" i="24"/>
  <c r="E169" i="24"/>
  <c r="P169" i="4"/>
  <c r="N169" i="4" s="1"/>
  <c r="E169" i="4"/>
  <c r="J169" i="4"/>
  <c r="H169" i="4" s="1"/>
  <c r="G169" i="4"/>
  <c r="F169" i="4"/>
  <c r="C169" i="4"/>
  <c r="E169" i="23"/>
  <c r="D169" i="23"/>
  <c r="C169" i="23"/>
  <c r="E169" i="5"/>
  <c r="D169" i="5"/>
  <c r="C169" i="5"/>
  <c r="J169" i="24" l="1"/>
  <c r="D169" i="4"/>
  <c r="P168" i="24"/>
  <c r="N168" i="24" s="1"/>
  <c r="J168" i="24"/>
  <c r="G168" i="24"/>
  <c r="E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E168" i="5"/>
  <c r="D168" i="5"/>
  <c r="C168" i="5"/>
  <c r="H169" i="24" l="1"/>
  <c r="D169" i="24"/>
  <c r="H168" i="24"/>
  <c r="D168" i="24"/>
  <c r="F168" i="24"/>
  <c r="D168" i="4"/>
  <c r="P167" i="24"/>
  <c r="N167" i="24" s="1"/>
  <c r="G167" i="24"/>
  <c r="J167" i="24"/>
  <c r="C167" i="24"/>
  <c r="E167" i="24"/>
  <c r="P167" i="4"/>
  <c r="F167" i="4"/>
  <c r="J167" i="4"/>
  <c r="G167" i="4"/>
  <c r="C167" i="4"/>
  <c r="E167" i="23"/>
  <c r="D167" i="23"/>
  <c r="C167" i="23"/>
  <c r="E167" i="5"/>
  <c r="D167" i="5"/>
  <c r="C167" i="5"/>
  <c r="H167" i="24" l="1"/>
  <c r="D167" i="24"/>
  <c r="F167" i="24"/>
  <c r="N167" i="4"/>
  <c r="H167" i="4"/>
  <c r="D167" i="4"/>
  <c r="E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5" i="24" l="1"/>
  <c r="N165" i="4"/>
  <c r="H165" i="4"/>
  <c r="D165" i="4"/>
  <c r="E165" i="4"/>
  <c r="G164" i="24"/>
  <c r="P164" i="24"/>
  <c r="N164" i="24" s="1"/>
  <c r="E164" i="24"/>
  <c r="J164" i="24"/>
  <c r="H164" i="24" s="1"/>
  <c r="C164" i="24"/>
  <c r="P164" i="4"/>
  <c r="F164" i="4"/>
  <c r="J164" i="4"/>
  <c r="G164" i="4"/>
  <c r="C164" i="4"/>
  <c r="C164" i="23"/>
  <c r="E164" i="23"/>
  <c r="D164" i="23"/>
  <c r="E164" i="5"/>
  <c r="D164" i="5"/>
  <c r="C164" i="5"/>
  <c r="F164" i="24" l="1"/>
  <c r="D164" i="24"/>
  <c r="H164" i="4"/>
  <c r="D164" i="4"/>
  <c r="N164" i="4"/>
  <c r="E164" i="4"/>
  <c r="P163" i="24"/>
  <c r="N163" i="24" s="1"/>
  <c r="J163" i="24"/>
  <c r="G163" i="24"/>
  <c r="E163" i="24"/>
  <c r="C163" i="24"/>
  <c r="P163" i="4"/>
  <c r="N163" i="4" s="1"/>
  <c r="F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J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3" i="4" l="1"/>
  <c r="H163" i="4"/>
  <c r="D162" i="24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D161" i="4"/>
  <c r="H161" i="4"/>
  <c r="F161" i="4"/>
  <c r="P160" i="24"/>
  <c r="N160" i="24" s="1"/>
  <c r="G160" i="24"/>
  <c r="C160" i="24"/>
  <c r="E160" i="24"/>
  <c r="P160" i="4"/>
  <c r="N160" i="4" s="1"/>
  <c r="G160" i="4"/>
  <c r="E160" i="4"/>
  <c r="C160" i="4"/>
  <c r="D160" i="23"/>
  <c r="C160" i="23"/>
  <c r="E160" i="5"/>
  <c r="D160" i="5"/>
  <c r="C160" i="5"/>
  <c r="E160" i="23" l="1"/>
  <c r="J160" i="24"/>
  <c r="D160" i="24" s="1"/>
  <c r="J160" i="4"/>
  <c r="H160" i="4" s="1"/>
  <c r="F160" i="24"/>
  <c r="F160" i="4"/>
  <c r="P159" i="24"/>
  <c r="N159" i="24" s="1"/>
  <c r="F159" i="24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H160" i="24" l="1"/>
  <c r="D160" i="4"/>
  <c r="J159" i="24"/>
  <c r="H159" i="24" s="1"/>
  <c r="N159" i="4"/>
  <c r="H159" i="4"/>
  <c r="D159" i="4"/>
  <c r="E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9" i="24" l="1"/>
  <c r="H158" i="24"/>
  <c r="D158" i="24"/>
  <c r="F158" i="24"/>
  <c r="H158" i="4"/>
  <c r="D158" i="4"/>
  <c r="F158" i="4"/>
  <c r="P157" i="24"/>
  <c r="N157" i="24" s="1"/>
  <c r="E157" i="24"/>
  <c r="G157" i="24"/>
  <c r="C157" i="24"/>
  <c r="E157" i="4"/>
  <c r="J157" i="4"/>
  <c r="C157" i="4"/>
  <c r="E157" i="23"/>
  <c r="D157" i="23"/>
  <c r="C157" i="23"/>
  <c r="E157" i="5"/>
  <c r="D157" i="5"/>
  <c r="C157" i="5"/>
  <c r="P157" i="4" l="1"/>
  <c r="N157" i="4" s="1"/>
  <c r="G157" i="4"/>
  <c r="J157" i="24"/>
  <c r="H157" i="24" s="1"/>
  <c r="F157" i="24"/>
  <c r="H157" i="4"/>
  <c r="F157" i="4"/>
  <c r="J156" i="24"/>
  <c r="C156" i="24"/>
  <c r="G156" i="24"/>
  <c r="F156" i="24"/>
  <c r="P156" i="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D157" i="4"/>
  <c r="N156" i="4"/>
  <c r="P156" i="24"/>
  <c r="D156" i="24" s="1"/>
  <c r="H156" i="24"/>
  <c r="E156" i="24"/>
  <c r="D156" i="4"/>
  <c r="P155" i="24"/>
  <c r="N155" i="24" s="1"/>
  <c r="G155" i="24"/>
  <c r="C155" i="24"/>
  <c r="E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N156" i="24" l="1"/>
  <c r="J155" i="24"/>
  <c r="H155" i="24" s="1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D154" i="24" s="1"/>
  <c r="F154" i="24"/>
  <c r="H154" i="4"/>
  <c r="D154" i="4"/>
  <c r="E153" i="24"/>
  <c r="G153" i="24"/>
  <c r="F153" i="24"/>
  <c r="C153" i="24"/>
  <c r="G153" i="4"/>
  <c r="F153" i="4"/>
  <c r="C153" i="4"/>
  <c r="D153" i="23"/>
  <c r="C153" i="23"/>
  <c r="E153" i="23"/>
  <c r="E153" i="5"/>
  <c r="D153" i="5"/>
  <c r="C153" i="5"/>
  <c r="H154" i="24" l="1"/>
  <c r="P153" i="4"/>
  <c r="P153" i="24"/>
  <c r="N153" i="24" s="1"/>
  <c r="J153" i="4"/>
  <c r="H153" i="4" s="1"/>
  <c r="J153" i="24"/>
  <c r="H153" i="24" s="1"/>
  <c r="N153" i="4"/>
  <c r="E153" i="4"/>
  <c r="P152" i="24"/>
  <c r="N152" i="24" s="1"/>
  <c r="G152" i="24"/>
  <c r="E152" i="24"/>
  <c r="C152" i="24"/>
  <c r="P152" i="4"/>
  <c r="N152" i="4" s="1"/>
  <c r="J152" i="4"/>
  <c r="C152" i="4"/>
  <c r="E152" i="4"/>
  <c r="C152" i="23"/>
  <c r="D152" i="23"/>
  <c r="D152" i="5"/>
  <c r="C152" i="5"/>
  <c r="D153" i="4" l="1"/>
  <c r="J152" i="24"/>
  <c r="H152" i="24" s="1"/>
  <c r="E152" i="23"/>
  <c r="D153" i="24"/>
  <c r="E152" i="5"/>
  <c r="G152" i="4"/>
  <c r="F152" i="24"/>
  <c r="D152" i="4"/>
  <c r="H152" i="4"/>
  <c r="F152" i="4"/>
  <c r="F151" i="24"/>
  <c r="P151" i="24"/>
  <c r="N151" i="24" s="1"/>
  <c r="G151" i="24"/>
  <c r="E151" i="24"/>
  <c r="C151" i="24"/>
  <c r="P151" i="4"/>
  <c r="N151" i="4" s="1"/>
  <c r="G151" i="4"/>
  <c r="J151" i="4"/>
  <c r="H151" i="4" s="1"/>
  <c r="C151" i="4"/>
  <c r="F151" i="4"/>
  <c r="D151" i="23"/>
  <c r="E151" i="23"/>
  <c r="C151" i="23"/>
  <c r="E151" i="5"/>
  <c r="D151" i="5"/>
  <c r="C151" i="5"/>
  <c r="D152" i="24" l="1"/>
  <c r="J151" i="24"/>
  <c r="H151" i="24" s="1"/>
  <c r="E151" i="4"/>
  <c r="D151" i="4"/>
  <c r="G150" i="24"/>
  <c r="E150" i="24"/>
  <c r="C150" i="24"/>
  <c r="F150" i="24"/>
  <c r="C150" i="4"/>
  <c r="E150" i="4"/>
  <c r="J150" i="4"/>
  <c r="H150" i="4" s="1"/>
  <c r="F150" i="4"/>
  <c r="E150" i="23"/>
  <c r="C150" i="23"/>
  <c r="D150" i="23"/>
  <c r="E150" i="5"/>
  <c r="D150" i="5"/>
  <c r="C150" i="5"/>
  <c r="D151" i="24" l="1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J149" i="4"/>
  <c r="C149" i="4"/>
  <c r="D149" i="23"/>
  <c r="E149" i="23"/>
  <c r="C149" i="23"/>
  <c r="D149" i="5"/>
  <c r="E149" i="5"/>
  <c r="C149" i="5"/>
  <c r="G149" i="4" l="1"/>
  <c r="D150" i="4"/>
  <c r="J149" i="24"/>
  <c r="H149" i="24" s="1"/>
  <c r="D150" i="24"/>
  <c r="N149" i="24"/>
  <c r="E149" i="24"/>
  <c r="H149" i="4"/>
  <c r="P149" i="4"/>
  <c r="D149" i="4" s="1"/>
  <c r="E149" i="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9" i="24" l="1"/>
  <c r="J148" i="24"/>
  <c r="D148" i="24" s="1"/>
  <c r="N149" i="4"/>
  <c r="F148" i="24"/>
  <c r="D148" i="4"/>
  <c r="H148" i="4"/>
  <c r="F148" i="4"/>
  <c r="G147" i="24"/>
  <c r="E147" i="24"/>
  <c r="C147" i="24"/>
  <c r="F147" i="24"/>
  <c r="E147" i="4"/>
  <c r="J147" i="4"/>
  <c r="H147" i="4" s="1"/>
  <c r="G147" i="4"/>
  <c r="F147" i="4"/>
  <c r="C147" i="4"/>
  <c r="C147" i="23"/>
  <c r="E147" i="23"/>
  <c r="D147" i="23"/>
  <c r="E147" i="5"/>
  <c r="D147" i="5"/>
  <c r="C147" i="5"/>
  <c r="H148" i="24" l="1"/>
  <c r="J147" i="24"/>
  <c r="H147" i="24" s="1"/>
  <c r="P147" i="4"/>
  <c r="N147" i="4" s="1"/>
  <c r="P147" i="24"/>
  <c r="N147" i="24" s="1"/>
  <c r="P146" i="24"/>
  <c r="G146" i="24"/>
  <c r="F146" i="24"/>
  <c r="J146" i="24"/>
  <c r="C146" i="24"/>
  <c r="F146" i="4"/>
  <c r="C146" i="4"/>
  <c r="E146" i="23"/>
  <c r="D146" i="23"/>
  <c r="C146" i="23"/>
  <c r="E146" i="5"/>
  <c r="D146" i="5"/>
  <c r="C146" i="5"/>
  <c r="D147" i="24" l="1"/>
  <c r="D147" i="4"/>
  <c r="G146" i="4"/>
  <c r="J146" i="4"/>
  <c r="H146" i="4" s="1"/>
  <c r="E146" i="24"/>
  <c r="N146" i="24"/>
  <c r="D146" i="24"/>
  <c r="H146" i="24"/>
  <c r="P146" i="4"/>
  <c r="E146" i="4"/>
  <c r="F145" i="24"/>
  <c r="C145" i="24"/>
  <c r="F145" i="4"/>
  <c r="C145" i="4"/>
  <c r="G145" i="4"/>
  <c r="C145" i="23"/>
  <c r="E145" i="23"/>
  <c r="D145" i="23"/>
  <c r="E145" i="5"/>
  <c r="D145" i="5"/>
  <c r="C145" i="5"/>
  <c r="D146" i="4" l="1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F142" i="4"/>
  <c r="E142" i="4"/>
  <c r="C142" i="4"/>
  <c r="D142" i="23"/>
  <c r="C142" i="23"/>
  <c r="E142" i="23"/>
  <c r="E142" i="5"/>
  <c r="C142" i="5"/>
  <c r="D142" i="5"/>
  <c r="D143" i="4" l="1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C141" i="5"/>
  <c r="E141" i="5"/>
  <c r="D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D135" i="5"/>
  <c r="C135" i="5"/>
  <c r="E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P134" i="24"/>
  <c r="N134" i="24" s="1"/>
  <c r="J134" i="24"/>
  <c r="F134" i="24"/>
  <c r="H134" i="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<sst xmlns="http://schemas.openxmlformats.org/spreadsheetml/2006/main" count="1848" uniqueCount="272">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</sst>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231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263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271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271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271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271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271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271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271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271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271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271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271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271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271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271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271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271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271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271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271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271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271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271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271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271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271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271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271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271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271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271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271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271</v>
      </c>
    </row>
    <row r="161" spans="1:19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271</v>
      </c>
    </row>
    <row r="163" spans="1:19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271</v>
      </c>
    </row>
    <row r="164" spans="1:19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271</v>
      </c>
    </row>
    <row r="165" spans="1:19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271</v>
      </c>
    </row>
    <row r="167" spans="1:19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271</v>
      </c>
    </row>
    <row r="168" spans="1:19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271</v>
      </c>
    </row>
    <row r="170" spans="1:19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271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271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271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271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271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271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271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271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271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271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271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271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271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271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271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271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271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271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271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271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271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271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271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271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271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271</v>
      </c>
      <c r="S58" s="45" t="s">
        <v>271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271</v>
      </c>
      <c r="AK58" s="45" t="s">
        <v>271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271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271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271</v>
      </c>
      <c r="S60" s="45" t="s">
        <v>271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271</v>
      </c>
      <c r="AK60" s="45" t="s">
        <v>271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271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271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271</v>
      </c>
      <c r="S63" s="45" t="s">
        <v>271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271</v>
      </c>
      <c r="AK63" s="45" t="s">
        <v>271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271</v>
      </c>
      <c r="S64" s="45" t="s">
        <v>271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271</v>
      </c>
      <c r="AK64" s="45" t="s">
        <v>271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271</v>
      </c>
      <c r="S65" s="45" t="s">
        <v>271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271</v>
      </c>
      <c r="AK65" s="45" t="s">
        <v>271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271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271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271</v>
      </c>
      <c r="AK67" s="45" t="s">
        <v>271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271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271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271</v>
      </c>
      <c r="S69" s="45" t="s">
        <v>271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271</v>
      </c>
      <c r="AK69" s="45" t="s">
        <v>271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271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271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271</v>
      </c>
      <c r="S71" s="45" t="s">
        <v>271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271</v>
      </c>
      <c r="AK71" s="45" t="s">
        <v>271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271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271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271</v>
      </c>
      <c r="AK73" s="45" t="s">
        <v>271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271</v>
      </c>
      <c r="S74" s="45">
        <v>6.5</v>
      </c>
      <c r="T74" s="45" t="s">
        <v>271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271</v>
      </c>
      <c r="AK74" s="45">
        <v>0</v>
      </c>
      <c r="AL74" s="45" t="s">
        <v>271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271</v>
      </c>
      <c r="S75" s="45" t="s">
        <v>271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271</v>
      </c>
      <c r="AK75" s="45" t="s">
        <v>271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271</v>
      </c>
      <c r="S76" s="45">
        <v>14</v>
      </c>
      <c r="T76" s="45" t="s">
        <v>271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271</v>
      </c>
      <c r="S78" s="45" t="s">
        <v>271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271</v>
      </c>
      <c r="AK78" s="45" t="s">
        <v>271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271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271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271</v>
      </c>
      <c r="S95" s="45" t="s">
        <v>271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271</v>
      </c>
      <c r="S96" s="45" t="s">
        <v>271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271</v>
      </c>
      <c r="AK96" s="45" t="s">
        <v>271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271</v>
      </c>
      <c r="S97" s="45" t="s">
        <v>271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271</v>
      </c>
      <c r="AK97" s="45" t="s">
        <v>271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271</v>
      </c>
      <c r="R99" s="45" t="s">
        <v>271</v>
      </c>
      <c r="S99" s="45" t="s">
        <v>271</v>
      </c>
      <c r="T99" s="45" t="s">
        <v>271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271</v>
      </c>
      <c r="AJ99" s="45" t="s">
        <v>271</v>
      </c>
      <c r="AK99" s="45" t="s">
        <v>271</v>
      </c>
      <c r="AL99" s="45" t="s">
        <v>271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271</v>
      </c>
      <c r="S100" s="45" t="s">
        <v>271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271</v>
      </c>
      <c r="AK100" s="45" t="s">
        <v>271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271</v>
      </c>
      <c r="AK101" s="45" t="s">
        <v>271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271</v>
      </c>
      <c r="R102" s="45" t="s">
        <v>271</v>
      </c>
      <c r="S102" s="45" t="s">
        <v>271</v>
      </c>
      <c r="T102" s="45" t="s">
        <v>271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271</v>
      </c>
      <c r="AJ102" s="45" t="s">
        <v>271</v>
      </c>
      <c r="AK102" s="45" t="s">
        <v>271</v>
      </c>
      <c r="AL102" s="45" t="s">
        <v>271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271</v>
      </c>
      <c r="R103" s="45" t="s">
        <v>271</v>
      </c>
      <c r="S103" s="45" t="s">
        <v>271</v>
      </c>
      <c r="T103" s="45" t="s">
        <v>271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271</v>
      </c>
      <c r="AJ103" s="45" t="s">
        <v>271</v>
      </c>
      <c r="AK103" s="45" t="s">
        <v>271</v>
      </c>
      <c r="AL103" s="45" t="s">
        <v>271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271</v>
      </c>
      <c r="S105" s="45" t="s">
        <v>271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271</v>
      </c>
      <c r="R106" s="45" t="s">
        <v>271</v>
      </c>
      <c r="S106" s="45" t="s">
        <v>271</v>
      </c>
      <c r="T106" s="45" t="s">
        <v>271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271</v>
      </c>
      <c r="AJ106" s="45" t="s">
        <v>271</v>
      </c>
      <c r="AK106" s="45" t="s">
        <v>271</v>
      </c>
      <c r="AL106" s="45" t="s">
        <v>271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271</v>
      </c>
      <c r="R108" s="45" t="s">
        <v>271</v>
      </c>
      <c r="S108" s="45" t="s">
        <v>271</v>
      </c>
      <c r="T108" s="45" t="s">
        <v>271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271</v>
      </c>
      <c r="AJ108" s="45" t="s">
        <v>271</v>
      </c>
      <c r="AK108" s="45" t="s">
        <v>271</v>
      </c>
      <c r="AL108" s="45" t="s">
        <v>271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271</v>
      </c>
      <c r="R109" s="45" t="s">
        <v>271</v>
      </c>
      <c r="S109" s="45" t="s">
        <v>271</v>
      </c>
      <c r="T109" s="45" t="s">
        <v>271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271</v>
      </c>
      <c r="AJ109" s="45" t="s">
        <v>271</v>
      </c>
      <c r="AK109" s="45" t="s">
        <v>271</v>
      </c>
      <c r="AL109" s="45" t="s">
        <v>271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271</v>
      </c>
      <c r="S110" s="45" t="s">
        <v>271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271</v>
      </c>
      <c r="AK110" s="45" t="s">
        <v>271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271</v>
      </c>
      <c r="S111" s="45" t="s">
        <v>271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271</v>
      </c>
      <c r="AK111" s="45" t="s">
        <v>271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271</v>
      </c>
      <c r="S112" s="45" t="s">
        <v>271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271</v>
      </c>
      <c r="AK112" s="45" t="s">
        <v>271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271</v>
      </c>
      <c r="S114" s="45" t="s">
        <v>271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271</v>
      </c>
      <c r="AK114" s="45" t="s">
        <v>271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271</v>
      </c>
      <c r="S115" s="45" t="s">
        <v>271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271</v>
      </c>
      <c r="AK115" s="45" t="s">
        <v>271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271</v>
      </c>
      <c r="S116" s="45" t="s">
        <v>271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271</v>
      </c>
      <c r="AK116" s="45" t="s">
        <v>271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271</v>
      </c>
      <c r="S117" s="45" t="s">
        <v>271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271</v>
      </c>
      <c r="AK117" s="45" t="s">
        <v>271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271</v>
      </c>
      <c r="S118" s="45" t="s">
        <v>271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271</v>
      </c>
      <c r="AK118" s="45" t="s">
        <v>271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271</v>
      </c>
      <c r="R119" s="45" t="s">
        <v>271</v>
      </c>
      <c r="S119" s="45" t="s">
        <v>271</v>
      </c>
      <c r="T119" s="45" t="s">
        <v>271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271</v>
      </c>
      <c r="AJ119" s="45" t="s">
        <v>271</v>
      </c>
      <c r="AK119" s="45" t="s">
        <v>271</v>
      </c>
      <c r="AL119" s="45" t="s">
        <v>271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271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271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271</v>
      </c>
      <c r="T121" s="45" t="s">
        <v>271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271</v>
      </c>
      <c r="AL121" s="45" t="s">
        <v>271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271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271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271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271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271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271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271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271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271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271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271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271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271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271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271</v>
      </c>
      <c r="R129" s="45" t="s">
        <v>271</v>
      </c>
      <c r="S129" s="45" t="s">
        <v>271</v>
      </c>
      <c r="T129" s="45" t="s">
        <v>271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271</v>
      </c>
      <c r="AJ129" s="45" t="s">
        <v>271</v>
      </c>
      <c r="AK129" s="45" t="s">
        <v>271</v>
      </c>
      <c r="AL129" s="45" t="s">
        <v>271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271</v>
      </c>
      <c r="S130" s="45" t="s">
        <v>271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271</v>
      </c>
      <c r="AK130" s="45" t="s">
        <v>271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271</v>
      </c>
      <c r="T131" s="45" t="s">
        <v>271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271</v>
      </c>
      <c r="AL131" s="45" t="s">
        <v>271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271</v>
      </c>
      <c r="T132" s="45" t="s">
        <v>271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271</v>
      </c>
      <c r="AL132" s="45" t="s">
        <v>271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271</v>
      </c>
      <c r="T133" s="45" t="s">
        <v>271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271</v>
      </c>
      <c r="AL133" s="45" t="s">
        <v>271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271</v>
      </c>
      <c r="S136" s="45" t="s">
        <v>271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271</v>
      </c>
      <c r="AK136" s="45" t="s">
        <v>271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271</v>
      </c>
      <c r="S137" s="45" t="s">
        <v>271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271</v>
      </c>
      <c r="AK137" s="45" t="s">
        <v>271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271</v>
      </c>
      <c r="AK139" s="45" t="s">
        <v>271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271</v>
      </c>
      <c r="S140" s="45" t="s">
        <v>271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271</v>
      </c>
      <c r="AK140" s="45" t="s">
        <v>271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271</v>
      </c>
      <c r="S141" s="45" t="s">
        <v>271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271</v>
      </c>
      <c r="AK141" s="45" t="s">
        <v>271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271</v>
      </c>
      <c r="S142" s="45" t="s">
        <v>271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271</v>
      </c>
      <c r="AK142" s="45" t="s">
        <v>271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271</v>
      </c>
      <c r="T143" s="45" t="s">
        <v>271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271</v>
      </c>
      <c r="AL143" s="45" t="s">
        <v>271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271</v>
      </c>
      <c r="AK144" s="45" t="s">
        <v>271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271</v>
      </c>
      <c r="S147" s="45" t="s">
        <v>271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271</v>
      </c>
      <c r="AK147" s="45" t="s">
        <v>271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271</v>
      </c>
      <c r="S148" s="45" t="s">
        <v>271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271</v>
      </c>
      <c r="AK148" s="45" t="s">
        <v>271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271</v>
      </c>
      <c r="S149" s="45" t="s">
        <v>271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271</v>
      </c>
      <c r="AK149" s="45" t="s">
        <v>271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271</v>
      </c>
      <c r="S150" s="45" t="s">
        <v>271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271</v>
      </c>
      <c r="AK150" s="45" t="s">
        <v>271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271</v>
      </c>
      <c r="S151" s="45" t="s">
        <v>271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271</v>
      </c>
      <c r="AK151" s="45" t="s">
        <v>271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271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271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271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271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271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271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271</v>
      </c>
      <c r="S157" s="45" t="s">
        <v>271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271</v>
      </c>
      <c r="AK157" s="45" t="s">
        <v>271</v>
      </c>
      <c r="AL157" s="45">
        <v>7.9751000000000003</v>
      </c>
      <c r="AM157" s="45">
        <v>22.8917</v>
      </c>
    </row>
    <row r="158" spans="1:39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271</v>
      </c>
      <c r="S158" s="45" t="s">
        <v>271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271</v>
      </c>
      <c r="AK158" s="45" t="s">
        <v>271</v>
      </c>
      <c r="AL158" s="45">
        <v>6.1307</v>
      </c>
      <c r="AM158" s="45">
        <v>22.106400000000001</v>
      </c>
    </row>
    <row r="159" spans="1:39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23.557600000000001</v>
      </c>
    </row>
    <row r="160" spans="1:39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24.279299999999999</v>
      </c>
    </row>
    <row r="161" spans="1:39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24.102499999999999</v>
      </c>
    </row>
    <row r="162" spans="1:39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24.360199999999999</v>
      </c>
    </row>
    <row r="163" spans="1:39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271</v>
      </c>
      <c r="T163" s="45" t="s">
        <v>271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271</v>
      </c>
      <c r="AL163" s="45" t="s">
        <v>271</v>
      </c>
      <c r="AM163" s="45">
        <v>24.016100000000002</v>
      </c>
    </row>
    <row r="164" spans="1:39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271</v>
      </c>
      <c r="T164" s="45" t="s">
        <v>271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23.043900000000001</v>
      </c>
    </row>
    <row r="165" spans="1:39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271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271</v>
      </c>
      <c r="AL165" s="45">
        <v>6.3929999999999998</v>
      </c>
      <c r="AM165" s="45">
        <v>22.415500000000002</v>
      </c>
    </row>
    <row r="166" spans="1:39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271</v>
      </c>
      <c r="T166" s="45" t="s">
        <v>271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21.3873</v>
      </c>
    </row>
    <row r="167" spans="1:39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22.417200000000001</v>
      </c>
    </row>
    <row r="168" spans="1:39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271</v>
      </c>
      <c r="R168" s="45" t="s">
        <v>271</v>
      </c>
      <c r="S168" s="45" t="s">
        <v>271</v>
      </c>
      <c r="T168" s="45" t="s">
        <v>271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271</v>
      </c>
      <c r="AJ168" s="45" t="s">
        <v>271</v>
      </c>
      <c r="AK168" s="45" t="s">
        <v>271</v>
      </c>
      <c r="AL168" s="45" t="s">
        <v>271</v>
      </c>
      <c r="AM168" s="45">
        <v>20.687200000000001</v>
      </c>
    </row>
    <row r="169" spans="1:39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271</v>
      </c>
      <c r="R169" s="45" t="s">
        <v>271</v>
      </c>
      <c r="S169" s="45" t="s">
        <v>271</v>
      </c>
      <c r="T169" s="45" t="s">
        <v>271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271</v>
      </c>
      <c r="AJ169" s="45" t="s">
        <v>271</v>
      </c>
      <c r="AK169" s="45" t="s">
        <v>271</v>
      </c>
      <c r="AL169" s="45" t="s">
        <v>271</v>
      </c>
      <c r="AM169" s="45">
        <v>22.139399999999998</v>
      </c>
    </row>
    <row r="170" spans="1:39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271</v>
      </c>
      <c r="T170" s="45" t="s">
        <v>271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271</v>
      </c>
      <c r="AL170" s="45" t="s">
        <v>271</v>
      </c>
      <c r="AM170" s="45">
        <v>23.1325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271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271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>
      <c r="A159" s="48">
        <v>45047</v>
      </c>
      <c r="B159" s="147">
        <v>2</v>
      </c>
      <c r="C159" s="147">
        <v>3</v>
      </c>
      <c r="D159" s="19">
        <v>407</v>
      </c>
    </row>
    <row r="160" spans="1:4">
      <c r="A160" s="48">
        <v>45078</v>
      </c>
      <c r="B160" s="147">
        <v>2</v>
      </c>
      <c r="C160" s="147">
        <v>3</v>
      </c>
      <c r="D160" s="19">
        <v>405</v>
      </c>
    </row>
    <row r="161" spans="1:4">
      <c r="A161" s="48">
        <v>45108</v>
      </c>
      <c r="B161" s="147">
        <v>2</v>
      </c>
      <c r="C161" s="147">
        <v>3</v>
      </c>
      <c r="D161" s="19">
        <v>405</v>
      </c>
    </row>
    <row r="162" spans="1:4">
      <c r="A162" s="48">
        <v>45139</v>
      </c>
      <c r="B162" s="147">
        <v>2</v>
      </c>
      <c r="C162" s="147">
        <v>3</v>
      </c>
      <c r="D162" s="19">
        <v>405</v>
      </c>
    </row>
    <row r="163" spans="1:4">
      <c r="A163" s="48">
        <v>45170</v>
      </c>
      <c r="B163" s="147">
        <v>2</v>
      </c>
      <c r="C163" s="147">
        <v>3</v>
      </c>
      <c r="D163" s="19">
        <v>399</v>
      </c>
    </row>
    <row r="164" spans="1:4">
      <c r="A164" s="48">
        <v>45200</v>
      </c>
      <c r="B164" s="147">
        <v>2</v>
      </c>
      <c r="C164" s="147">
        <v>3</v>
      </c>
      <c r="D164" s="19">
        <v>399</v>
      </c>
    </row>
    <row r="165" spans="1:4">
      <c r="A165" s="48">
        <v>45231</v>
      </c>
      <c r="B165" s="147">
        <v>2</v>
      </c>
      <c r="C165" s="147">
        <v>3</v>
      </c>
      <c r="D165" s="19">
        <v>399</v>
      </c>
    </row>
    <row r="166" spans="1:4">
      <c r="A166" s="48">
        <v>45261</v>
      </c>
      <c r="B166" s="147">
        <v>2</v>
      </c>
      <c r="C166" s="147">
        <v>3</v>
      </c>
      <c r="D166" s="19">
        <v>400</v>
      </c>
    </row>
    <row r="167" spans="1:4">
      <c r="A167" s="48">
        <v>45292</v>
      </c>
      <c r="B167" s="147">
        <v>2</v>
      </c>
      <c r="C167" s="147">
        <v>3</v>
      </c>
      <c r="D167" s="19">
        <v>400</v>
      </c>
    </row>
    <row r="168" spans="1:4">
      <c r="A168" s="48">
        <v>45323</v>
      </c>
      <c r="B168" s="147">
        <v>2</v>
      </c>
      <c r="C168" s="147">
        <v>3</v>
      </c>
      <c r="D168" s="19">
        <v>400</v>
      </c>
    </row>
    <row r="169" spans="1:4">
      <c r="A169" s="48">
        <v>45352</v>
      </c>
      <c r="B169" s="147">
        <v>2</v>
      </c>
      <c r="C169" s="147">
        <v>3</v>
      </c>
      <c r="D169" s="19">
        <v>393</v>
      </c>
    </row>
    <row r="170" spans="1:4">
      <c r="A170" s="48">
        <v>45383</v>
      </c>
      <c r="B170" s="147">
        <v>2</v>
      </c>
      <c r="C170" s="147">
        <v>3</v>
      </c>
      <c r="D170" s="19">
        <v>393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7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163</v>
      </c>
      <c r="B1" s="51">
        <v>2024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45383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230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2024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737084.37149806996</v>
      </c>
      <c r="C11" s="77">
        <f>IF(ISERROR(VLOOKUP($A$6,'Кредити НФК'!$A$10:$M$200,2,0)),"–",VLOOKUP($A$6,'Кредити НФК'!$A$10:$M$200,2,0))</f>
        <v>27479.015079839999</v>
      </c>
      <c r="D11" s="78">
        <f t="shared" ref="D11:D16" si="0">IF(ISERROR(C11/B11*100),"–",C11/B11*100)</f>
        <v>3.7280691522452059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0.62500370401718897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-2.6757948990669576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-2.601008256033964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502357.99730644003</v>
      </c>
      <c r="C12" s="77">
        <f>IF(ISERROR(VLOOKUP($A$6,'Кредити НФК'!$A$10:$M$200,6,0)),"–",VLOOKUP($A$6,'Кредити НФК'!$A$10:$M$200,6,0))</f>
        <v>18309.863779890002</v>
      </c>
      <c r="D12" s="78">
        <f t="shared" si="0"/>
        <v>3.6447839743896671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-3.6856773055597927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-7.2839403993604748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-4.098156103471581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234726.37419162999</v>
      </c>
      <c r="C13" s="77">
        <f>IF(ISERROR(VLOOKUP($A$6,'Кредити НФК'!$A$10:$M$200,10,0)),"–",VLOOKUP($A$6,'Кредити НФК'!$A$10:$M$200,10,0))</f>
        <v>9169.1512999499992</v>
      </c>
      <c r="D13" s="78">
        <f t="shared" si="0"/>
        <v>3.9063148875057081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10.500906989966822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8.047874578073106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0.53301648618466402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256883.21187192001</v>
      </c>
      <c r="C14" s="77">
        <f>IF(ISERROR(VLOOKUP($A$6,'Кредити ДГ'!$A$10:$M$200,2,0)),"–",VLOOKUP($A$6,'Кредити ДГ'!$A$10:$M$200,2,0))</f>
        <v>10261.09900772</v>
      </c>
      <c r="D14" s="78">
        <f t="shared" si="0"/>
        <v>3.9944607251469999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11.77486300260739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6.0937782324531895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2.127592113651005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244029.82100102</v>
      </c>
      <c r="C15" s="77">
        <f>IF(ISERROR(VLOOKUP($A$6,'Кредити ДГ'!$A$10:$M$200,6,0)),"–",VLOOKUP($A$6,'Кредити ДГ'!$A$10:$M$200,6,0))</f>
        <v>9141.5688256499998</v>
      </c>
      <c r="D15" s="78">
        <f t="shared" si="0"/>
        <v>3.7460867643761415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13.572011429825153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6.5943404291075325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2.2917071271279355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12853.390870900001</v>
      </c>
      <c r="C16" s="84">
        <f>IF(ISERROR(VLOOKUP($A$6,'Кредити ДГ'!$A$10:$M$200,10,0)),"–",VLOOKUP($A$6,'Кредити ДГ'!$A$10:$M$200,10,0))</f>
        <v>1119.5301820699999</v>
      </c>
      <c r="D16" s="85">
        <f t="shared" si="0"/>
        <v>8.7099987335218252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-1.0150274198375087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2.1758446924799273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0.80695556541941471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1100321.1977467902</v>
      </c>
      <c r="C18" s="77">
        <f>IF(ISERROR(VLOOKUP($A$6,'Депозити НФК'!$A$10:$S$200,2,0)),"–",VLOOKUP($A$6,'Депозити НФК'!$A$10:$S$200,2,0))</f>
        <v>45853.323269529996</v>
      </c>
      <c r="D18" s="78">
        <f>IF(ISERROR(C18/B18*100),"–",C18/B18*100)</f>
        <v>4.1672671001365114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10.906183448134115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2.5148140687221883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-0.33314708203270982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779736.04221380013</v>
      </c>
      <c r="C19" s="77">
        <f>IF(ISERROR(VLOOKUP($A$6,'Депозити НФК'!$A$10:$S$200,8,0)),"–",VLOOKUP($A$6,'Депозити НФК'!$A$10:$S$200,8,0))</f>
        <v>25086.557945320001</v>
      </c>
      <c r="D19" s="78">
        <f t="shared" ref="D19:D23" si="1">IF(ISERROR(C19/B19*100),"–",C19/B19*100)</f>
        <v>3.2173141405769954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6.0832693234137594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-9.0394882145966022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-1.4114762281906224E-2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320585.15553299</v>
      </c>
      <c r="C20" s="77">
        <f>IF(ISERROR(VLOOKUP($A$6,'Депозити НФК'!$A$10:$S$200,14,0)),"–",VLOOKUP($A$6,'Депозити НФК'!$A$10:$S$200,14,0))</f>
        <v>20766.765324209999</v>
      </c>
      <c r="D20" s="78">
        <f t="shared" si="1"/>
        <v>6.4777688441887262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17.351174143526521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21.096981555394791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-0.71583802326780699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1235277.7432384701</v>
      </c>
      <c r="C21" s="77">
        <f>IF(ISERROR(VLOOKUP($A$6,'Депозити ДГ'!$A$10:$S$200,2,0)),"–",VLOOKUP($A$6,'Депозити ДГ'!$A$10:$S$200,2,0))</f>
        <v>57725.216376590004</v>
      </c>
      <c r="D21" s="78">
        <f t="shared" si="1"/>
        <v>4.6730556502422278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9.6607282738379752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-1.9074055599782298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1.1173778055163126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799184.45573845995</v>
      </c>
      <c r="C22" s="77">
        <f>IF(ISERROR(VLOOKUP($A$6,'Депозити ДГ'!$A$10:$S$200,8,0)),"–",VLOOKUP($A$6,'Депозити ДГ'!$A$10:$S$200,8,0))</f>
        <v>30259.449538000001</v>
      </c>
      <c r="D22" s="78">
        <f t="shared" si="1"/>
        <v>3.7862910521751525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18.997140785144879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-1.6581166971912182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1.0590497207114709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436093.28750000999</v>
      </c>
      <c r="C23" s="84">
        <f>IF(ISERROR(VLOOKUP($A$6,'Депозити ДГ'!$A$10:$S$200,14,0)),"–",VLOOKUP($A$6,'Депозити ДГ'!$A$10:$S$200,14,0))</f>
        <v>27465.76683859</v>
      </c>
      <c r="D23" s="85">
        <f t="shared" si="1"/>
        <v>6.2981402433508844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0.93587093345767869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-2.1805917122043326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1.181716737091179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16.3446</v>
      </c>
      <c r="F28" s="79">
        <f>IF(ISERROR(VLOOKUP($A$6,'% ставки за кредитами НФК'!$A$10:$S$200,2,0)),"–",VLOOKUP($A$6,'% ставки за кредитами НФК'!$A$10:$S$200,2,0))</f>
        <v>19.3552</v>
      </c>
      <c r="G28" s="79">
        <f>IF(ISERROR(IF(F28=0,"–",F28-E28)),"–",IF(F28=0,"–",F28-E28))</f>
        <v>3.0106000000000002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17.5901</v>
      </c>
      <c r="F29" s="79">
        <f>IF(ISERROR(VLOOKUP($A$6,'% ставки за кредитами НФК'!$A$10:$S$200,8,0)),"–",VLOOKUP($A$6,'% ставки за кредитами НФК'!$A$10:$S$200,8,0))</f>
        <v>20.479600000000001</v>
      </c>
      <c r="G29" s="79">
        <f t="shared" ref="G29:G37" si="2">IF(ISERROR(IF(F29=0,"–",F29-E29)),"–",IF(F29=0,"–",F29-E29))</f>
        <v>2.8895000000000017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17.416599999999999</v>
      </c>
      <c r="F30" s="79">
        <f>IF(ISERROR(VLOOKUP($A$6,'% ставки за кредитами НФК'!$A$10:$S$200,10,0)),"–",VLOOKUP($A$6,'% ставки за кредитами НФК'!$A$10:$S$200,10,0))</f>
        <v>20.759</v>
      </c>
      <c r="G30" s="79">
        <f t="shared" si="2"/>
        <v>3.3424000000000014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6.5787000000000004</v>
      </c>
      <c r="F31" s="79">
        <f>IF(ISERROR(VLOOKUP($A$6,'% ставки за кредитами НФК'!$A$10:$S$200,14,0)),"–",VLOOKUP($A$6,'% ставки за кредитами НФК'!$A$10:$S$200,14,0))</f>
        <v>7.0833000000000004</v>
      </c>
      <c r="G31" s="79">
        <f t="shared" si="2"/>
        <v>0.50459999999999994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6.5781000000000001</v>
      </c>
      <c r="F32" s="79">
        <f>IF(ISERROR(VLOOKUP($A$6,'% ставки за кредитами НФК'!$A$10:$S$200,16,0)),"–",VLOOKUP($A$6,'% ставки за кредитами НФК'!$A$10:$S$200,16,0))</f>
        <v>7.0833000000000004</v>
      </c>
      <c r="G32" s="79">
        <f t="shared" si="2"/>
        <v>0.50520000000000032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27.453099999999999</v>
      </c>
      <c r="F33" s="79">
        <f>IF(ISERROR(VLOOKUP($A$6,'% ставки за кредитами ДГ'!$A$10:$S$200,2,0)),"–",VLOOKUP($A$6,'% ставки за кредитами ДГ'!$A$10:$S$200,2,0))</f>
        <v>36.3598</v>
      </c>
      <c r="G33" s="79">
        <f t="shared" si="2"/>
        <v>8.9067000000000007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27.4678</v>
      </c>
      <c r="F34" s="79">
        <f>IF(ISERROR(VLOOKUP($A$6,'% ставки за кредитами ДГ'!$A$10:$S$200,8,0)),"–",VLOOKUP($A$6,'% ставки за кредитами ДГ'!$A$10:$S$200,8,0))</f>
        <v>36.356000000000002</v>
      </c>
      <c r="G34" s="79">
        <f t="shared" si="2"/>
        <v>8.8882000000000012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33.800699999999999</v>
      </c>
      <c r="F35" s="79">
        <f>IF(ISERROR(VLOOKUP($A$6,'% ставки за кредитами ДГ'!$A$10:$S$200,10,0)),"–",VLOOKUP($A$6,'% ставки за кредитами ДГ'!$A$10:$S$200,10,0))</f>
        <v>36.192799999999998</v>
      </c>
      <c r="G35" s="79">
        <f t="shared" si="2"/>
        <v>2.3920999999999992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13.716200000000001</v>
      </c>
      <c r="F36" s="79">
        <f>IF(ISERROR(VLOOKUP($A$6,'% ставки за кредитами ДГ'!$A$10:$S$200,14,0)),"–",VLOOKUP($A$6,'% ставки за кредитами ДГ'!$A$10:$S$200,14,0))</f>
        <v>41.485599999999998</v>
      </c>
      <c r="G36" s="79">
        <f t="shared" si="2"/>
        <v>27.769399999999997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7.9484000000000004</v>
      </c>
      <c r="F37" s="86">
        <f>IF(ISERROR(VLOOKUP($A$6,'% ставки за кредитами ДГ'!$A$10:$S$200,16,0)),"–",VLOOKUP($A$6,'% ставки за кредитами ДГ'!$A$10:$S$200,16,0))</f>
        <v>52</v>
      </c>
      <c r="G37" s="86">
        <f t="shared" si="2"/>
        <v>44.051600000000001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7.8472999999999997</v>
      </c>
      <c r="F39" s="79">
        <f>IF(ISERROR(VLOOKUP($A$6,'% ставки за депозитами НФК'!$A$10:$P$200,2,0)),"–",VLOOKUP($A$6,'% ставки за депозитами НФК'!$A$10:$P$200,2,0))</f>
        <v>7.7381000000000002</v>
      </c>
      <c r="G39" s="79">
        <f>IF(ISERROR(IF(F39=0,"–",F39-E39)),"–",IF(F39=0,"–",F39-E39))</f>
        <v>-0.10919999999999952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9.6031999999999993</v>
      </c>
      <c r="F40" s="79">
        <f>IF(ISERROR(VLOOKUP($A$6,'% ставки за депозитами НФК'!$A$10:$P$200,7,0)),"–",VLOOKUP($A$6,'% ставки за депозитами НФК'!$A$10:$P$200,7,0))</f>
        <v>8.7457999999999991</v>
      </c>
      <c r="G40" s="79">
        <f t="shared" ref="G40:G44" si="3">IF(ISERROR(IF(F40=0,"–",F40-E40)),"–",IF(F40=0,"–",F40-E40))</f>
        <v>-0.85740000000000016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0.83309999999999995</v>
      </c>
      <c r="F41" s="79">
        <f>IF(ISERROR(VLOOKUP($A$6,'% ставки за депозитами НФК'!$A$10:$P$200,12,0)),"–",VLOOKUP($A$6,'% ставки за депозитами НФК'!$A$10:$P$200,12,0))</f>
        <v>1.7386999999999999</v>
      </c>
      <c r="G41" s="79">
        <f t="shared" si="3"/>
        <v>0.90559999999999996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8.4334000000000007</v>
      </c>
      <c r="F42" s="79">
        <f>IF(ISERROR(VLOOKUP($A$6,'% ставки за депозитами ДГ'!$A$10:$P$200,2,0)),"–",VLOOKUP($A$6,'% ставки за депозитами ДГ'!$A$10:$P$200,2,0))</f>
        <v>8.1144999999999996</v>
      </c>
      <c r="G42" s="79">
        <f t="shared" si="3"/>
        <v>-0.31890000000000107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10.8972</v>
      </c>
      <c r="F43" s="79">
        <f>IF(ISERROR(VLOOKUP($A$6,'% ставки за депозитами ДГ'!$A$10:$P$200,7,0)),"–",VLOOKUP($A$6,'% ставки за депозитами ДГ'!$A$10:$P$200,7,0))</f>
        <v>12.2385</v>
      </c>
      <c r="G43" s="79">
        <f t="shared" si="3"/>
        <v>1.3413000000000004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1.0141</v>
      </c>
      <c r="F44" s="86">
        <f>IF(ISERROR(VLOOKUP($A$6,'% ставки за депозитами ДГ'!$A$10:$P$200,12,0)),"–",VLOOKUP($A$6,'% ставки за депозитами ДГ'!$A$10:$P$200,12,0))</f>
        <v>1.3327</v>
      </c>
      <c r="G44" s="86">
        <f t="shared" si="3"/>
        <v>0.31859999999999999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393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269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47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1181</v>
      </c>
      <c r="E11" s="163">
        <v>79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36</v>
      </c>
      <c r="E12" s="163">
        <v>4</v>
      </c>
    </row>
    <row r="13" spans="1:16" s="1" customFormat="1">
      <c r="A13" s="154">
        <v>36</v>
      </c>
      <c r="B13" s="156" t="s">
        <v>267</v>
      </c>
      <c r="C13" s="161">
        <v>300335</v>
      </c>
      <c r="D13" s="162">
        <v>332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259</v>
      </c>
      <c r="C15" s="161">
        <v>305299</v>
      </c>
      <c r="D15" s="162">
        <v>1127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16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98</v>
      </c>
      <c r="E17" s="163">
        <v>6</v>
      </c>
    </row>
    <row r="18" spans="1:5" s="1" customFormat="1">
      <c r="A18" s="154">
        <v>72</v>
      </c>
      <c r="B18" s="156" t="s">
        <v>232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252</v>
      </c>
      <c r="C19" s="161">
        <v>325365</v>
      </c>
      <c r="D19" s="162">
        <v>67</v>
      </c>
      <c r="E19" s="163">
        <v>2</v>
      </c>
    </row>
    <row r="20" spans="1:5" s="1" customFormat="1">
      <c r="A20" s="154">
        <v>91</v>
      </c>
      <c r="B20" s="156" t="s">
        <v>258</v>
      </c>
      <c r="C20" s="161">
        <v>325268</v>
      </c>
      <c r="D20" s="162">
        <v>19</v>
      </c>
      <c r="E20" s="163">
        <v>0</v>
      </c>
    </row>
    <row r="21" spans="1:5" s="1" customFormat="1">
      <c r="A21" s="154">
        <v>95</v>
      </c>
      <c r="B21" s="156" t="s">
        <v>253</v>
      </c>
      <c r="C21" s="161">
        <v>325990</v>
      </c>
      <c r="D21" s="162">
        <v>11</v>
      </c>
      <c r="E21" s="163">
        <v>0</v>
      </c>
    </row>
    <row r="22" spans="1:5" s="1" customFormat="1">
      <c r="A22" s="154">
        <v>96</v>
      </c>
      <c r="B22" s="156" t="s">
        <v>233</v>
      </c>
      <c r="C22" s="161">
        <v>307770</v>
      </c>
      <c r="D22" s="162">
        <v>197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28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43</v>
      </c>
      <c r="E24" s="163">
        <v>23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49</v>
      </c>
      <c r="E25" s="163">
        <v>18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73</v>
      </c>
      <c r="E26" s="163">
        <v>2</v>
      </c>
    </row>
    <row r="27" spans="1:5" s="1" customFormat="1">
      <c r="A27" s="154">
        <v>115</v>
      </c>
      <c r="B27" s="156" t="s">
        <v>239</v>
      </c>
      <c r="C27" s="161">
        <v>334851</v>
      </c>
      <c r="D27" s="162">
        <v>222</v>
      </c>
      <c r="E27" s="163">
        <v>18</v>
      </c>
    </row>
    <row r="28" spans="1:5" s="1" customFormat="1">
      <c r="A28" s="154">
        <v>123</v>
      </c>
      <c r="B28" s="156" t="s">
        <v>234</v>
      </c>
      <c r="C28" s="161">
        <v>351607</v>
      </c>
      <c r="D28" s="162">
        <v>17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235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43</v>
      </c>
      <c r="E31" s="163">
        <v>2</v>
      </c>
    </row>
    <row r="32" spans="1:5" s="1" customFormat="1">
      <c r="A32" s="154">
        <v>136</v>
      </c>
      <c r="B32" s="156" t="s">
        <v>240</v>
      </c>
      <c r="C32" s="161">
        <v>351005</v>
      </c>
      <c r="D32" s="162">
        <v>223</v>
      </c>
      <c r="E32" s="163">
        <v>21</v>
      </c>
    </row>
    <row r="33" spans="1:5" s="1" customFormat="1">
      <c r="A33" s="154">
        <v>142</v>
      </c>
      <c r="B33" s="156" t="s">
        <v>241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143</v>
      </c>
      <c r="B34" s="156" t="s">
        <v>222</v>
      </c>
      <c r="C34" s="161">
        <v>312248</v>
      </c>
      <c r="D34" s="162">
        <v>39</v>
      </c>
      <c r="E34" s="163">
        <v>1</v>
      </c>
    </row>
    <row r="35" spans="1:5" s="1" customFormat="1">
      <c r="A35" s="154">
        <v>146</v>
      </c>
      <c r="B35" s="156" t="s">
        <v>264</v>
      </c>
      <c r="C35" s="161">
        <v>320371</v>
      </c>
      <c r="D35" s="162">
        <v>13</v>
      </c>
      <c r="E35" s="163">
        <v>1</v>
      </c>
    </row>
    <row r="36" spans="1:5" s="1" customFormat="1">
      <c r="A36" s="154">
        <v>153</v>
      </c>
      <c r="B36" s="156" t="s">
        <v>223</v>
      </c>
      <c r="C36" s="161">
        <v>380838</v>
      </c>
      <c r="D36" s="162">
        <v>42</v>
      </c>
      <c r="E36" s="163">
        <v>1</v>
      </c>
    </row>
    <row r="37" spans="1:5" s="1" customFormat="1">
      <c r="A37" s="154">
        <v>171</v>
      </c>
      <c r="B37" s="156" t="s">
        <v>254</v>
      </c>
      <c r="C37" s="161">
        <v>300614</v>
      </c>
      <c r="D37" s="162">
        <v>128</v>
      </c>
      <c r="E37" s="163">
        <v>5</v>
      </c>
    </row>
    <row r="38" spans="1:5" s="1" customFormat="1">
      <c r="A38" s="154">
        <v>205</v>
      </c>
      <c r="B38" s="156" t="s">
        <v>207</v>
      </c>
      <c r="C38" s="161">
        <v>313582</v>
      </c>
      <c r="D38" s="162">
        <v>24</v>
      </c>
      <c r="E38" s="163">
        <v>0</v>
      </c>
    </row>
    <row r="39" spans="1:5" s="1" customFormat="1">
      <c r="A39" s="154">
        <v>231</v>
      </c>
      <c r="B39" s="156" t="s">
        <v>236</v>
      </c>
      <c r="C39" s="161">
        <v>322539</v>
      </c>
      <c r="D39" s="162">
        <v>19</v>
      </c>
      <c r="E39" s="163">
        <v>1</v>
      </c>
    </row>
    <row r="40" spans="1:5" s="1" customFormat="1">
      <c r="A40" s="154">
        <v>240</v>
      </c>
      <c r="B40" s="156" t="s">
        <v>265</v>
      </c>
      <c r="C40" s="161">
        <v>322540</v>
      </c>
      <c r="D40" s="162">
        <v>58</v>
      </c>
      <c r="E40" s="163">
        <v>2</v>
      </c>
    </row>
    <row r="41" spans="1:5" s="1" customFormat="1">
      <c r="A41" s="154">
        <v>242</v>
      </c>
      <c r="B41" s="156" t="s">
        <v>255</v>
      </c>
      <c r="C41" s="161">
        <v>322001</v>
      </c>
      <c r="D41" s="162">
        <v>13</v>
      </c>
      <c r="E41" s="163">
        <v>0</v>
      </c>
    </row>
    <row r="42" spans="1:5" s="1" customFormat="1">
      <c r="A42" s="154">
        <v>251</v>
      </c>
      <c r="B42" s="156" t="s">
        <v>208</v>
      </c>
      <c r="C42" s="161">
        <v>300658</v>
      </c>
      <c r="D42" s="162">
        <v>14</v>
      </c>
      <c r="E42" s="163">
        <v>1</v>
      </c>
    </row>
    <row r="43" spans="1:5" s="1" customFormat="1">
      <c r="A43" s="154">
        <v>270</v>
      </c>
      <c r="B43" s="156" t="s">
        <v>237</v>
      </c>
      <c r="C43" s="161">
        <v>305749</v>
      </c>
      <c r="D43" s="162">
        <v>33</v>
      </c>
      <c r="E43" s="163">
        <v>1</v>
      </c>
    </row>
    <row r="44" spans="1:5" s="1" customFormat="1">
      <c r="A44" s="154">
        <v>272</v>
      </c>
      <c r="B44" s="156" t="s">
        <v>266</v>
      </c>
      <c r="C44" s="161">
        <v>300346</v>
      </c>
      <c r="D44" s="162">
        <v>138</v>
      </c>
      <c r="E44" s="163">
        <v>12</v>
      </c>
    </row>
    <row r="45" spans="1:5" s="1" customFormat="1">
      <c r="A45" s="154">
        <v>274</v>
      </c>
      <c r="B45" s="156" t="s">
        <v>209</v>
      </c>
      <c r="C45" s="161">
        <v>320478</v>
      </c>
      <c r="D45" s="162">
        <v>222</v>
      </c>
      <c r="E45" s="163">
        <v>17</v>
      </c>
    </row>
    <row r="46" spans="1:5" s="1" customFormat="1">
      <c r="A46" s="154">
        <v>286</v>
      </c>
      <c r="B46" s="156" t="s">
        <v>242</v>
      </c>
      <c r="C46" s="161">
        <v>306500</v>
      </c>
      <c r="D46" s="162">
        <v>28</v>
      </c>
      <c r="E46" s="163">
        <v>1</v>
      </c>
    </row>
    <row r="47" spans="1:5" s="1" customFormat="1">
      <c r="A47" s="154">
        <v>288</v>
      </c>
      <c r="B47" s="156" t="s">
        <v>210</v>
      </c>
      <c r="C47" s="161">
        <v>300647</v>
      </c>
      <c r="D47" s="162">
        <v>3</v>
      </c>
      <c r="E47" s="163">
        <v>1</v>
      </c>
    </row>
    <row r="48" spans="1:5" s="1" customFormat="1">
      <c r="A48" s="154">
        <v>290</v>
      </c>
      <c r="B48" s="156" t="s">
        <v>224</v>
      </c>
      <c r="C48" s="161">
        <v>300506</v>
      </c>
      <c r="D48" s="162">
        <v>11</v>
      </c>
      <c r="E48" s="163">
        <v>3</v>
      </c>
    </row>
    <row r="49" spans="1:5" s="1" customFormat="1">
      <c r="A49" s="154">
        <v>295</v>
      </c>
      <c r="B49" s="156" t="s">
        <v>243</v>
      </c>
      <c r="C49" s="161">
        <v>300539</v>
      </c>
      <c r="D49" s="162">
        <v>0</v>
      </c>
      <c r="E49" s="163">
        <v>0</v>
      </c>
    </row>
    <row r="50" spans="1:5" s="1" customFormat="1">
      <c r="A50" s="154">
        <v>296</v>
      </c>
      <c r="B50" s="156" t="s">
        <v>211</v>
      </c>
      <c r="C50" s="161">
        <v>300528</v>
      </c>
      <c r="D50" s="162">
        <v>71</v>
      </c>
      <c r="E50" s="163">
        <v>7</v>
      </c>
    </row>
    <row r="51" spans="1:5" s="1" customFormat="1">
      <c r="A51" s="154">
        <v>297</v>
      </c>
      <c r="B51" s="156" t="s">
        <v>225</v>
      </c>
      <c r="C51" s="161">
        <v>300584</v>
      </c>
      <c r="D51" s="162">
        <v>0</v>
      </c>
      <c r="E51" s="163">
        <v>0</v>
      </c>
    </row>
    <row r="52" spans="1:5" s="1" customFormat="1">
      <c r="A52" s="154">
        <v>298</v>
      </c>
      <c r="B52" s="156" t="s">
        <v>212</v>
      </c>
      <c r="C52" s="161">
        <v>320984</v>
      </c>
      <c r="D52" s="162">
        <v>4</v>
      </c>
      <c r="E52" s="163">
        <v>1</v>
      </c>
    </row>
    <row r="53" spans="1:5" s="1" customFormat="1">
      <c r="A53" s="154">
        <v>305</v>
      </c>
      <c r="B53" s="156" t="s">
        <v>213</v>
      </c>
      <c r="C53" s="161">
        <v>307123</v>
      </c>
      <c r="D53" s="162">
        <v>34</v>
      </c>
      <c r="E53" s="163">
        <v>15</v>
      </c>
    </row>
    <row r="54" spans="1:5" s="1" customFormat="1">
      <c r="A54" s="154">
        <v>311</v>
      </c>
      <c r="B54" s="156" t="s">
        <v>244</v>
      </c>
      <c r="C54" s="161">
        <v>380106</v>
      </c>
      <c r="D54" s="162">
        <v>0</v>
      </c>
      <c r="E54" s="163">
        <v>0</v>
      </c>
    </row>
    <row r="55" spans="1:5" s="1" customFormat="1" ht="28.8">
      <c r="A55" s="154">
        <v>313</v>
      </c>
      <c r="B55" s="156" t="s">
        <v>245</v>
      </c>
      <c r="C55" s="161">
        <v>380883</v>
      </c>
      <c r="D55" s="162">
        <v>0</v>
      </c>
      <c r="E55" s="163">
        <v>0</v>
      </c>
    </row>
    <row r="56" spans="1:5" s="1" customFormat="1" ht="28.8">
      <c r="A56" s="154">
        <v>320</v>
      </c>
      <c r="B56" s="156" t="s">
        <v>260</v>
      </c>
      <c r="C56" s="161">
        <v>380281</v>
      </c>
      <c r="D56" s="162">
        <v>30</v>
      </c>
      <c r="E56" s="163">
        <v>1</v>
      </c>
    </row>
    <row r="57" spans="1:5" s="1" customFormat="1">
      <c r="A57" s="154">
        <v>329</v>
      </c>
      <c r="B57" s="156" t="s">
        <v>246</v>
      </c>
      <c r="C57" s="161">
        <v>380366</v>
      </c>
      <c r="D57" s="162">
        <v>1</v>
      </c>
      <c r="E57" s="163">
        <v>0</v>
      </c>
    </row>
    <row r="58" spans="1:5" s="1" customFormat="1">
      <c r="A58" s="154">
        <v>331</v>
      </c>
      <c r="B58" s="156" t="s">
        <v>247</v>
      </c>
      <c r="C58" s="161">
        <v>380441</v>
      </c>
      <c r="D58" s="162">
        <v>0</v>
      </c>
      <c r="E58" s="163">
        <v>0</v>
      </c>
    </row>
    <row r="59" spans="1:5" s="1" customFormat="1">
      <c r="A59" s="154">
        <v>381</v>
      </c>
      <c r="B59" s="156" t="s">
        <v>226</v>
      </c>
      <c r="C59" s="161">
        <v>313009</v>
      </c>
      <c r="D59" s="162">
        <v>8</v>
      </c>
      <c r="E59" s="163">
        <v>0</v>
      </c>
    </row>
    <row r="60" spans="1:5" s="1" customFormat="1">
      <c r="A60" s="154">
        <v>386</v>
      </c>
      <c r="B60" s="156" t="s">
        <v>256</v>
      </c>
      <c r="C60" s="161">
        <v>380526</v>
      </c>
      <c r="D60" s="162">
        <v>30</v>
      </c>
      <c r="E60" s="163">
        <v>1</v>
      </c>
    </row>
    <row r="61" spans="1:5" s="1" customFormat="1">
      <c r="A61" s="154">
        <v>387</v>
      </c>
      <c r="B61" s="156" t="s">
        <v>270</v>
      </c>
      <c r="C61" s="161">
        <v>380548</v>
      </c>
      <c r="D61" s="162">
        <v>5</v>
      </c>
      <c r="E61" s="163">
        <v>0</v>
      </c>
    </row>
    <row r="62" spans="1:5" s="1" customFormat="1">
      <c r="A62" s="154">
        <v>389</v>
      </c>
      <c r="B62" s="156" t="s">
        <v>227</v>
      </c>
      <c r="C62" s="161">
        <v>380582</v>
      </c>
      <c r="D62" s="162">
        <v>14</v>
      </c>
      <c r="E62" s="163">
        <v>2</v>
      </c>
    </row>
    <row r="63" spans="1:5" s="1" customFormat="1">
      <c r="A63" s="154">
        <v>392</v>
      </c>
      <c r="B63" s="156" t="s">
        <v>214</v>
      </c>
      <c r="C63" s="161">
        <v>380634</v>
      </c>
      <c r="D63" s="162">
        <v>148</v>
      </c>
      <c r="E63" s="163">
        <v>15</v>
      </c>
    </row>
    <row r="64" spans="1:5" s="1" customFormat="1">
      <c r="A64" s="154">
        <v>394</v>
      </c>
      <c r="B64" s="156" t="s">
        <v>248</v>
      </c>
      <c r="C64" s="161">
        <v>380645</v>
      </c>
      <c r="D64" s="162">
        <v>5</v>
      </c>
      <c r="E64" s="163">
        <v>0</v>
      </c>
    </row>
    <row r="65" spans="1:5" s="1" customFormat="1">
      <c r="A65" s="154">
        <v>395</v>
      </c>
      <c r="B65" s="156" t="s">
        <v>238</v>
      </c>
      <c r="C65" s="161">
        <v>377090</v>
      </c>
      <c r="D65" s="162">
        <v>4</v>
      </c>
      <c r="E65" s="163">
        <v>0</v>
      </c>
    </row>
    <row r="66" spans="1:5" s="1" customFormat="1">
      <c r="A66" s="154">
        <v>407</v>
      </c>
      <c r="B66" s="156" t="s">
        <v>249</v>
      </c>
      <c r="C66" s="161">
        <v>380731</v>
      </c>
      <c r="D66" s="162">
        <v>0</v>
      </c>
      <c r="E66" s="163">
        <v>0</v>
      </c>
    </row>
    <row r="67" spans="1:5" s="1" customFormat="1">
      <c r="A67" s="154">
        <v>455</v>
      </c>
      <c r="B67" s="156" t="s">
        <v>250</v>
      </c>
      <c r="C67" s="161">
        <v>380797</v>
      </c>
      <c r="D67" s="162">
        <v>0</v>
      </c>
      <c r="E67" s="163">
        <v>0</v>
      </c>
    </row>
    <row r="68" spans="1:5" s="1" customFormat="1">
      <c r="A68" s="154">
        <v>512</v>
      </c>
      <c r="B68" s="156" t="s">
        <v>228</v>
      </c>
      <c r="C68" s="161">
        <v>380894</v>
      </c>
      <c r="D68" s="162">
        <v>0</v>
      </c>
      <c r="E68" s="163">
        <v>0</v>
      </c>
    </row>
    <row r="69" spans="1:5" s="1" customFormat="1">
      <c r="A69" s="154">
        <v>553</v>
      </c>
      <c r="B69" s="156" t="s">
        <v>217</v>
      </c>
      <c r="C69" s="161">
        <v>380946</v>
      </c>
      <c r="D69" s="162">
        <v>0</v>
      </c>
      <c r="E69" s="163">
        <v>0</v>
      </c>
    </row>
    <row r="70" spans="1:5" s="1" customFormat="1">
      <c r="A70" s="154">
        <v>634</v>
      </c>
      <c r="B70" s="156" t="s">
        <v>257</v>
      </c>
      <c r="C70" s="161">
        <v>339016</v>
      </c>
      <c r="D70" s="162">
        <v>0</v>
      </c>
      <c r="E70" s="163">
        <v>0</v>
      </c>
    </row>
    <row r="71" spans="1:5" s="1" customFormat="1">
      <c r="A71" s="154">
        <v>694</v>
      </c>
      <c r="B71" s="156" t="s">
        <v>229</v>
      </c>
      <c r="C71" s="161">
        <v>339050</v>
      </c>
      <c r="D71" s="162">
        <v>41</v>
      </c>
      <c r="E71" s="163">
        <v>3</v>
      </c>
    </row>
    <row r="72" spans="1:5" s="1" customFormat="1">
      <c r="A72" s="154">
        <v>774</v>
      </c>
      <c r="B72" s="156" t="s">
        <v>251</v>
      </c>
      <c r="C72" s="161">
        <v>339072</v>
      </c>
      <c r="D72" s="162">
        <v>19</v>
      </c>
      <c r="E72" s="163">
        <v>1</v>
      </c>
    </row>
    <row r="73" spans="1:5" s="1" customFormat="1">
      <c r="A73" s="154"/>
      <c r="B73" s="167" t="s">
        <v>268</v>
      </c>
      <c r="C73" s="168"/>
      <c r="D73" s="169">
        <v>5108</v>
      </c>
      <c r="E73" s="170">
        <v>393</v>
      </c>
    </row>
    <row r="74" spans="1:5" s="1" customFormat="1">
      <c r="A74" s="154"/>
      <c r="B74" s="167"/>
      <c r="C74" s="168"/>
      <c r="D74" s="169"/>
      <c r="E74" s="170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56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B79" s="156"/>
      <c r="C79" s="161"/>
      <c r="D79" s="162"/>
      <c r="E79" s="163"/>
    </row>
    <row r="80" spans="1:5" s="1" customFormat="1">
      <c r="A80" s="154"/>
      <c r="B80" s="149"/>
      <c r="C80" s="161"/>
      <c r="D80" s="162"/>
      <c r="E80" s="163"/>
    </row>
    <row r="81" spans="1:5" s="1" customFormat="1">
      <c r="A81" s="154"/>
      <c r="B81" s="156"/>
      <c r="C81" s="161"/>
      <c r="D81" s="162"/>
      <c r="E81" s="163"/>
    </row>
    <row r="82" spans="1:5" s="1" customFormat="1">
      <c r="A82" s="154"/>
      <c r="C82" s="161"/>
      <c r="D82" s="162"/>
      <c r="E82" s="163"/>
    </row>
    <row r="83" spans="1:5" s="1" customFormat="1">
      <c r="A83" s="154"/>
      <c r="C83" s="164"/>
      <c r="D83" s="161"/>
      <c r="E83" s="161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7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231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261</v>
      </c>
      <c r="D7" s="214" t="s">
        <v>262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263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231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2024-05-27T11:02:13Z</dcterms:modified>
</cp:coreProperties>
</file>